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O01 - Zpevněné plochy - ..." sheetId="2" r:id="rId2"/>
    <sheet name="SO02 - Zpevněné plochy - ..." sheetId="3" r:id="rId3"/>
    <sheet name="SO03 - Zpevněné plochy - ..." sheetId="4" r:id="rId4"/>
    <sheet name="SO04 - Dešťová kanalizace" sheetId="5" r:id="rId5"/>
    <sheet name="SO05.1 - Splašková kanali..." sheetId="6" r:id="rId6"/>
    <sheet name="SO05.2 - Splašková kanali..." sheetId="7" r:id="rId7"/>
    <sheet name="SO06.1 - Vodovod" sheetId="8" r:id="rId8"/>
    <sheet name="SO06.2 - Vodovodní přípojky" sheetId="9" r:id="rId9"/>
    <sheet name="SO07 - Plynovod" sheetId="10" r:id="rId10"/>
    <sheet name="SO08 - Veřejné osvětlení" sheetId="11" r:id="rId11"/>
    <sheet name="SO09 - Ochrana sítí" sheetId="12" r:id="rId12"/>
    <sheet name="VRN - Vedlejší rozpočtové..." sheetId="13" r:id="rId13"/>
    <sheet name="Pokyny pro vyplnění" sheetId="14" r:id="rId14"/>
  </sheets>
  <definedNames>
    <definedName name="_xlnm.Print_Area" localSheetId="0">'Rekapitulace stavby'!$D$4:$AO$33,'Rekapitulace stavby'!$C$39:$AQ$64</definedName>
    <definedName name="_xlnm.Print_Titles" localSheetId="0">'Rekapitulace stavby'!$49:$49</definedName>
    <definedName name="_xlnm._FilterDatabase" localSheetId="1" hidden="1">'SO01 - Zpevněné plochy - ...'!$C$85:$K$246</definedName>
    <definedName name="_xlnm.Print_Area" localSheetId="1">'SO01 - Zpevněné plochy - ...'!$C$4:$J$36,'SO01 - Zpevněné plochy - ...'!$C$42:$J$67,'SO01 - Zpevněné plochy - ...'!$C$73:$K$246</definedName>
    <definedName name="_xlnm.Print_Titles" localSheetId="1">'SO01 - Zpevněné plochy - ...'!$85:$85</definedName>
    <definedName name="_xlnm._FilterDatabase" localSheetId="2" hidden="1">'SO02 - Zpevněné plochy - ...'!$C$83:$K$189</definedName>
    <definedName name="_xlnm.Print_Area" localSheetId="2">'SO02 - Zpevněné plochy - ...'!$C$4:$J$36,'SO02 - Zpevněné plochy - ...'!$C$42:$J$65,'SO02 - Zpevněné plochy - ...'!$C$71:$K$189</definedName>
    <definedName name="_xlnm.Print_Titles" localSheetId="2">'SO02 - Zpevněné plochy - ...'!$83:$83</definedName>
    <definedName name="_xlnm._FilterDatabase" localSheetId="3" hidden="1">'SO03 - Zpevněné plochy - ...'!$C$84:$K$207</definedName>
    <definedName name="_xlnm.Print_Area" localSheetId="3">'SO03 - Zpevněné plochy - ...'!$C$4:$J$36,'SO03 - Zpevněné plochy - ...'!$C$42:$J$66,'SO03 - Zpevněné plochy - ...'!$C$72:$K$207</definedName>
    <definedName name="_xlnm.Print_Titles" localSheetId="3">'SO03 - Zpevněné plochy - ...'!$84:$84</definedName>
    <definedName name="_xlnm._FilterDatabase" localSheetId="4" hidden="1">'SO04 - Dešťová kanalizace'!$C$75:$K$77</definedName>
    <definedName name="_xlnm.Print_Area" localSheetId="4">'SO04 - Dešťová kanalizace'!$C$4:$J$36,'SO04 - Dešťová kanalizace'!$C$42:$J$57,'SO04 - Dešťová kanalizace'!$C$63:$K$77</definedName>
    <definedName name="_xlnm.Print_Titles" localSheetId="4">'SO04 - Dešťová kanalizace'!$75:$75</definedName>
    <definedName name="_xlnm._FilterDatabase" localSheetId="5" hidden="1">'SO05.1 - Splašková kanali...'!$C$75:$K$77</definedName>
    <definedName name="_xlnm.Print_Area" localSheetId="5">'SO05.1 - Splašková kanali...'!$C$4:$J$36,'SO05.1 - Splašková kanali...'!$C$42:$J$57,'SO05.1 - Splašková kanali...'!$C$63:$K$77</definedName>
    <definedName name="_xlnm.Print_Titles" localSheetId="5">'SO05.1 - Splašková kanali...'!$75:$75</definedName>
    <definedName name="_xlnm._FilterDatabase" localSheetId="6" hidden="1">'SO05.2 - Splašková kanali...'!$C$75:$K$77</definedName>
    <definedName name="_xlnm.Print_Area" localSheetId="6">'SO05.2 - Splašková kanali...'!$C$4:$J$36,'SO05.2 - Splašková kanali...'!$C$42:$J$57,'SO05.2 - Splašková kanali...'!$C$63:$K$77</definedName>
    <definedName name="_xlnm.Print_Titles" localSheetId="6">'SO05.2 - Splašková kanali...'!$75:$75</definedName>
    <definedName name="_xlnm._FilterDatabase" localSheetId="7" hidden="1">'SO06.1 - Vodovod'!$C$75:$K$77</definedName>
    <definedName name="_xlnm.Print_Area" localSheetId="7">'SO06.1 - Vodovod'!$C$4:$J$36,'SO06.1 - Vodovod'!$C$42:$J$57,'SO06.1 - Vodovod'!$C$63:$K$77</definedName>
    <definedName name="_xlnm.Print_Titles" localSheetId="7">'SO06.1 - Vodovod'!$75:$75</definedName>
    <definedName name="_xlnm._FilterDatabase" localSheetId="8" hidden="1">'SO06.2 - Vodovodní přípojky'!$C$75:$K$77</definedName>
    <definedName name="_xlnm.Print_Area" localSheetId="8">'SO06.2 - Vodovodní přípojky'!$C$4:$J$36,'SO06.2 - Vodovodní přípojky'!$C$42:$J$57,'SO06.2 - Vodovodní přípojky'!$C$63:$K$77</definedName>
    <definedName name="_xlnm.Print_Titles" localSheetId="8">'SO06.2 - Vodovodní přípojky'!$75:$75</definedName>
    <definedName name="_xlnm._FilterDatabase" localSheetId="9" hidden="1">'SO07 - Plynovod'!$C$75:$K$77</definedName>
    <definedName name="_xlnm.Print_Area" localSheetId="9">'SO07 - Plynovod'!$C$4:$J$36,'SO07 - Plynovod'!$C$42:$J$57,'SO07 - Plynovod'!$C$63:$K$77</definedName>
    <definedName name="_xlnm.Print_Titles" localSheetId="9">'SO07 - Plynovod'!$75:$75</definedName>
    <definedName name="_xlnm._FilterDatabase" localSheetId="10" hidden="1">'SO08 - Veřejné osvětlení'!$C$75:$K$77</definedName>
    <definedName name="_xlnm.Print_Area" localSheetId="10">'SO08 - Veřejné osvětlení'!$C$4:$J$36,'SO08 - Veřejné osvětlení'!$C$42:$J$57,'SO08 - Veřejné osvětlení'!$C$63:$K$77</definedName>
    <definedName name="_xlnm.Print_Titles" localSheetId="10">'SO08 - Veřejné osvětlení'!$75:$75</definedName>
    <definedName name="_xlnm._FilterDatabase" localSheetId="11" hidden="1">'SO09 - Ochrana sítí'!$C$75:$K$77</definedName>
    <definedName name="_xlnm.Print_Area" localSheetId="11">'SO09 - Ochrana sítí'!$C$4:$J$36,'SO09 - Ochrana sítí'!$C$42:$J$57,'SO09 - Ochrana sítí'!$C$63:$K$77</definedName>
    <definedName name="_xlnm.Print_Titles" localSheetId="11">'SO09 - Ochrana sítí'!$75:$75</definedName>
    <definedName name="_xlnm._FilterDatabase" localSheetId="12" hidden="1">'VRN - Vedlejší rozpočtové...'!$C$78:$K$106</definedName>
    <definedName name="_xlnm.Print_Area" localSheetId="12">'VRN - Vedlejší rozpočtové...'!$C$4:$J$36,'VRN - Vedlejší rozpočtové...'!$C$42:$J$60,'VRN - Vedlejší rozpočtové...'!$C$66:$K$106</definedName>
    <definedName name="_xlnm.Print_Titles" localSheetId="12">'VRN - Vedlejší rozpočtové...'!$78:$78</definedName>
    <definedName name="_xlnm.Print_Area" localSheetId="13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63"/>
  <c r="AX63"/>
  <c i="13"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T92"/>
  <c r="R93"/>
  <c r="R92"/>
  <c r="P93"/>
  <c r="P92"/>
  <c r="BK93"/>
  <c r="BK92"/>
  <c r="J92"/>
  <c r="J93"/>
  <c r="BE93"/>
  <c r="J59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BH88"/>
  <c r="BG88"/>
  <c r="BF88"/>
  <c r="T88"/>
  <c r="R88"/>
  <c r="P88"/>
  <c r="BK88"/>
  <c r="J88"/>
  <c r="BE88"/>
  <c r="BI87"/>
  <c r="BH87"/>
  <c r="BG87"/>
  <c r="BF87"/>
  <c r="T87"/>
  <c r="R87"/>
  <c r="P87"/>
  <c r="BK87"/>
  <c r="J87"/>
  <c r="BE87"/>
  <c r="BI86"/>
  <c r="BH86"/>
  <c r="BG86"/>
  <c r="BF86"/>
  <c r="T86"/>
  <c r="R86"/>
  <c r="P86"/>
  <c r="BK86"/>
  <c r="J86"/>
  <c r="BE86"/>
  <c r="BI85"/>
  <c r="BH85"/>
  <c r="BG85"/>
  <c r="BF85"/>
  <c r="T85"/>
  <c r="R85"/>
  <c r="P85"/>
  <c r="BK85"/>
  <c r="J85"/>
  <c r="BE85"/>
  <c r="BI84"/>
  <c r="BH84"/>
  <c r="BG84"/>
  <c r="BF84"/>
  <c r="T84"/>
  <c r="R84"/>
  <c r="P84"/>
  <c r="BK84"/>
  <c r="J84"/>
  <c r="BE84"/>
  <c r="BI83"/>
  <c r="BH83"/>
  <c r="BG83"/>
  <c r="BF83"/>
  <c r="T83"/>
  <c r="R83"/>
  <c r="P83"/>
  <c r="BK83"/>
  <c r="J83"/>
  <c r="BE83"/>
  <c r="BI82"/>
  <c r="F34"/>
  <c i="1" r="BD63"/>
  <c i="13" r="BH82"/>
  <c r="F33"/>
  <c i="1" r="BC63"/>
  <c i="13" r="BG82"/>
  <c r="F32"/>
  <c i="1" r="BB63"/>
  <c i="13" r="BF82"/>
  <c r="J31"/>
  <c i="1" r="AW63"/>
  <c i="13" r="F31"/>
  <c i="1" r="BA63"/>
  <c i="13" r="T82"/>
  <c r="T81"/>
  <c r="T80"/>
  <c r="T79"/>
  <c r="R82"/>
  <c r="R81"/>
  <c r="R80"/>
  <c r="R79"/>
  <c r="P82"/>
  <c r="P81"/>
  <c r="P80"/>
  <c r="P79"/>
  <c i="1" r="AU63"/>
  <c i="13" r="BK82"/>
  <c r="BK81"/>
  <c r="J81"/>
  <c r="BK80"/>
  <c r="J80"/>
  <c r="BK79"/>
  <c r="J79"/>
  <c r="J56"/>
  <c r="J27"/>
  <c i="1" r="AG63"/>
  <c i="13" r="J82"/>
  <c r="BE82"/>
  <c r="J30"/>
  <c i="1" r="AV63"/>
  <c i="13" r="F30"/>
  <c i="1" r="AZ63"/>
  <c i="13" r="J58"/>
  <c r="J57"/>
  <c r="J75"/>
  <c r="F75"/>
  <c r="F73"/>
  <c r="E71"/>
  <c r="J51"/>
  <c r="F51"/>
  <c r="F49"/>
  <c r="E47"/>
  <c r="J36"/>
  <c r="J18"/>
  <c r="E18"/>
  <c r="F76"/>
  <c r="F52"/>
  <c r="J17"/>
  <c r="J12"/>
  <c r="J73"/>
  <c r="J49"/>
  <c r="E7"/>
  <c r="E69"/>
  <c r="E45"/>
  <c i="1" r="AY62"/>
  <c r="AX62"/>
  <c i="12" r="BI77"/>
  <c r="F34"/>
  <c i="1" r="BD62"/>
  <c i="12" r="BH77"/>
  <c r="F33"/>
  <c i="1" r="BC62"/>
  <c i="12" r="BG77"/>
  <c r="F32"/>
  <c i="1" r="BB62"/>
  <c i="12" r="BF77"/>
  <c r="J31"/>
  <c i="1" r="AW62"/>
  <c i="12" r="F31"/>
  <c i="1" r="BA62"/>
  <c i="12" r="T77"/>
  <c r="T76"/>
  <c r="R77"/>
  <c r="R76"/>
  <c r="P77"/>
  <c r="P76"/>
  <c i="1" r="AU62"/>
  <c i="12" r="BK77"/>
  <c r="BK76"/>
  <c r="J76"/>
  <c r="J56"/>
  <c r="J27"/>
  <c i="1" r="AG62"/>
  <c i="12" r="J77"/>
  <c r="BE77"/>
  <c r="J30"/>
  <c i="1" r="AV62"/>
  <c i="12" r="F30"/>
  <c i="1" r="AZ62"/>
  <c i="12" r="J72"/>
  <c r="F72"/>
  <c r="F70"/>
  <c r="E68"/>
  <c r="J51"/>
  <c r="F51"/>
  <c r="F49"/>
  <c r="E47"/>
  <c r="J36"/>
  <c r="J18"/>
  <c r="E18"/>
  <c r="F73"/>
  <c r="F52"/>
  <c r="J17"/>
  <c r="J12"/>
  <c r="J70"/>
  <c r="J49"/>
  <c r="E7"/>
  <c r="E66"/>
  <c r="E45"/>
  <c i="1" r="AY61"/>
  <c r="AX61"/>
  <c i="11" r="BI77"/>
  <c r="F34"/>
  <c i="1" r="BD61"/>
  <c i="11" r="BH77"/>
  <c r="F33"/>
  <c i="1" r="BC61"/>
  <c i="11" r="BG77"/>
  <c r="F32"/>
  <c i="1" r="BB61"/>
  <c i="11" r="BF77"/>
  <c r="J31"/>
  <c i="1" r="AW61"/>
  <c i="11" r="F31"/>
  <c i="1" r="BA61"/>
  <c i="11" r="T77"/>
  <c r="T76"/>
  <c r="R77"/>
  <c r="R76"/>
  <c r="P77"/>
  <c r="P76"/>
  <c i="1" r="AU61"/>
  <c i="11" r="BK77"/>
  <c r="BK76"/>
  <c r="J76"/>
  <c r="J56"/>
  <c r="J27"/>
  <c i="1" r="AG61"/>
  <c i="11" r="J77"/>
  <c r="BE77"/>
  <c r="J30"/>
  <c i="1" r="AV61"/>
  <c i="11" r="F30"/>
  <c i="1" r="AZ61"/>
  <c i="11" r="J72"/>
  <c r="F72"/>
  <c r="F70"/>
  <c r="E68"/>
  <c r="J51"/>
  <c r="F51"/>
  <c r="F49"/>
  <c r="E47"/>
  <c r="J36"/>
  <c r="J18"/>
  <c r="E18"/>
  <c r="F73"/>
  <c r="F52"/>
  <c r="J17"/>
  <c r="J12"/>
  <c r="J70"/>
  <c r="J49"/>
  <c r="E7"/>
  <c r="E66"/>
  <c r="E45"/>
  <c i="1" r="AY60"/>
  <c r="AX60"/>
  <c i="10" r="BI77"/>
  <c r="F34"/>
  <c i="1" r="BD60"/>
  <c i="10" r="BH77"/>
  <c r="F33"/>
  <c i="1" r="BC60"/>
  <c i="10" r="BG77"/>
  <c r="F32"/>
  <c i="1" r="BB60"/>
  <c i="10" r="BF77"/>
  <c r="J31"/>
  <c i="1" r="AW60"/>
  <c i="10" r="F31"/>
  <c i="1" r="BA60"/>
  <c i="10" r="T77"/>
  <c r="T76"/>
  <c r="R77"/>
  <c r="R76"/>
  <c r="P77"/>
  <c r="P76"/>
  <c i="1" r="AU60"/>
  <c i="10" r="BK77"/>
  <c r="BK76"/>
  <c r="J76"/>
  <c r="J56"/>
  <c r="J27"/>
  <c i="1" r="AG60"/>
  <c i="10" r="J77"/>
  <c r="BE77"/>
  <c r="J30"/>
  <c i="1" r="AV60"/>
  <c i="10" r="F30"/>
  <c i="1" r="AZ60"/>
  <c i="10" r="J72"/>
  <c r="F72"/>
  <c r="F70"/>
  <c r="E68"/>
  <c r="J51"/>
  <c r="F51"/>
  <c r="F49"/>
  <c r="E47"/>
  <c r="J36"/>
  <c r="J18"/>
  <c r="E18"/>
  <c r="F73"/>
  <c r="F52"/>
  <c r="J17"/>
  <c r="J12"/>
  <c r="J70"/>
  <c r="J49"/>
  <c r="E7"/>
  <c r="E66"/>
  <c r="E45"/>
  <c i="1" r="AY59"/>
  <c r="AX59"/>
  <c i="9" r="BI77"/>
  <c r="F34"/>
  <c i="1" r="BD59"/>
  <c i="9" r="BH77"/>
  <c r="F33"/>
  <c i="1" r="BC59"/>
  <c i="9" r="BG77"/>
  <c r="F32"/>
  <c i="1" r="BB59"/>
  <c i="9" r="BF77"/>
  <c r="J31"/>
  <c i="1" r="AW59"/>
  <c i="9" r="F31"/>
  <c i="1" r="BA59"/>
  <c i="9" r="T77"/>
  <c r="T76"/>
  <c r="R77"/>
  <c r="R76"/>
  <c r="P77"/>
  <c r="P76"/>
  <c i="1" r="AU59"/>
  <c i="9" r="BK77"/>
  <c r="BK76"/>
  <c r="J76"/>
  <c r="J56"/>
  <c r="J27"/>
  <c i="1" r="AG59"/>
  <c i="9" r="J77"/>
  <c r="BE77"/>
  <c r="J30"/>
  <c i="1" r="AV59"/>
  <c i="9" r="F30"/>
  <c i="1" r="AZ59"/>
  <c i="9" r="J72"/>
  <c r="F72"/>
  <c r="F70"/>
  <c r="E68"/>
  <c r="J51"/>
  <c r="F51"/>
  <c r="F49"/>
  <c r="E47"/>
  <c r="J36"/>
  <c r="J18"/>
  <c r="E18"/>
  <c r="F73"/>
  <c r="F52"/>
  <c r="J17"/>
  <c r="J12"/>
  <c r="J70"/>
  <c r="J49"/>
  <c r="E7"/>
  <c r="E66"/>
  <c r="E45"/>
  <c i="1" r="AY58"/>
  <c r="AX58"/>
  <c i="8" r="BI77"/>
  <c r="F34"/>
  <c i="1" r="BD58"/>
  <c i="8" r="BH77"/>
  <c r="F33"/>
  <c i="1" r="BC58"/>
  <c i="8" r="BG77"/>
  <c r="F32"/>
  <c i="1" r="BB58"/>
  <c i="8" r="BF77"/>
  <c r="J31"/>
  <c i="1" r="AW58"/>
  <c i="8" r="F31"/>
  <c i="1" r="BA58"/>
  <c i="8" r="T77"/>
  <c r="T76"/>
  <c r="R77"/>
  <c r="R76"/>
  <c r="P77"/>
  <c r="P76"/>
  <c i="1" r="AU58"/>
  <c i="8" r="BK77"/>
  <c r="BK76"/>
  <c r="J76"/>
  <c r="J56"/>
  <c r="J27"/>
  <c i="1" r="AG58"/>
  <c i="8" r="J77"/>
  <c r="BE77"/>
  <c r="J30"/>
  <c i="1" r="AV58"/>
  <c i="8" r="F30"/>
  <c i="1" r="AZ58"/>
  <c i="8" r="J72"/>
  <c r="F72"/>
  <c r="F70"/>
  <c r="E68"/>
  <c r="J51"/>
  <c r="F51"/>
  <c r="F49"/>
  <c r="E47"/>
  <c r="J36"/>
  <c r="J18"/>
  <c r="E18"/>
  <c r="F73"/>
  <c r="F52"/>
  <c r="J17"/>
  <c r="J12"/>
  <c r="J70"/>
  <c r="J49"/>
  <c r="E7"/>
  <c r="E66"/>
  <c r="E45"/>
  <c i="1" r="AY57"/>
  <c r="AX57"/>
  <c i="7" r="BI77"/>
  <c r="F34"/>
  <c i="1" r="BD57"/>
  <c i="7" r="BH77"/>
  <c r="F33"/>
  <c i="1" r="BC57"/>
  <c i="7" r="BG77"/>
  <c r="F32"/>
  <c i="1" r="BB57"/>
  <c i="7" r="BF77"/>
  <c r="J31"/>
  <c i="1" r="AW57"/>
  <c i="7" r="F31"/>
  <c i="1" r="BA57"/>
  <c i="7" r="T77"/>
  <c r="T76"/>
  <c r="R77"/>
  <c r="R76"/>
  <c r="P77"/>
  <c r="P76"/>
  <c i="1" r="AU57"/>
  <c i="7" r="BK77"/>
  <c r="BK76"/>
  <c r="J76"/>
  <c r="J56"/>
  <c r="J27"/>
  <c i="1" r="AG57"/>
  <c i="7" r="J77"/>
  <c r="BE77"/>
  <c r="J30"/>
  <c i="1" r="AV57"/>
  <c i="7" r="F30"/>
  <c i="1" r="AZ57"/>
  <c i="7" r="J72"/>
  <c r="F72"/>
  <c r="F70"/>
  <c r="E68"/>
  <c r="J51"/>
  <c r="F51"/>
  <c r="F49"/>
  <c r="E47"/>
  <c r="J36"/>
  <c r="J18"/>
  <c r="E18"/>
  <c r="F73"/>
  <c r="F52"/>
  <c r="J17"/>
  <c r="J12"/>
  <c r="J70"/>
  <c r="J49"/>
  <c r="E7"/>
  <c r="E66"/>
  <c r="E45"/>
  <c i="1" r="AY56"/>
  <c r="AX56"/>
  <c i="6" r="BI77"/>
  <c r="F34"/>
  <c i="1" r="BD56"/>
  <c i="6" r="BH77"/>
  <c r="F33"/>
  <c i="1" r="BC56"/>
  <c i="6" r="BG77"/>
  <c r="F32"/>
  <c i="1" r="BB56"/>
  <c i="6" r="BF77"/>
  <c r="J31"/>
  <c i="1" r="AW56"/>
  <c i="6" r="F31"/>
  <c i="1" r="BA56"/>
  <c i="6" r="T77"/>
  <c r="T76"/>
  <c r="R77"/>
  <c r="R76"/>
  <c r="P77"/>
  <c r="P76"/>
  <c i="1" r="AU56"/>
  <c i="6" r="BK77"/>
  <c r="BK76"/>
  <c r="J76"/>
  <c r="J56"/>
  <c r="J27"/>
  <c i="1" r="AG56"/>
  <c i="6" r="J77"/>
  <c r="BE77"/>
  <c r="J30"/>
  <c i="1" r="AV56"/>
  <c i="6" r="F30"/>
  <c i="1" r="AZ56"/>
  <c i="6" r="J72"/>
  <c r="F72"/>
  <c r="F70"/>
  <c r="E68"/>
  <c r="J51"/>
  <c r="F51"/>
  <c r="F49"/>
  <c r="E47"/>
  <c r="J36"/>
  <c r="J18"/>
  <c r="E18"/>
  <c r="F73"/>
  <c r="F52"/>
  <c r="J17"/>
  <c r="J12"/>
  <c r="J70"/>
  <c r="J49"/>
  <c r="E7"/>
  <c r="E66"/>
  <c r="E45"/>
  <c i="1" r="AY55"/>
  <c r="AX55"/>
  <c i="5" r="BI77"/>
  <c r="F34"/>
  <c i="1" r="BD55"/>
  <c i="5" r="BH77"/>
  <c r="F33"/>
  <c i="1" r="BC55"/>
  <c i="5" r="BG77"/>
  <c r="F32"/>
  <c i="1" r="BB55"/>
  <c i="5" r="BF77"/>
  <c r="J31"/>
  <c i="1" r="AW55"/>
  <c i="5" r="F31"/>
  <c i="1" r="BA55"/>
  <c i="5" r="T77"/>
  <c r="T76"/>
  <c r="R77"/>
  <c r="R76"/>
  <c r="P77"/>
  <c r="P76"/>
  <c i="1" r="AU55"/>
  <c i="5" r="BK77"/>
  <c r="BK76"/>
  <c r="J76"/>
  <c r="J56"/>
  <c r="J27"/>
  <c i="1" r="AG55"/>
  <c i="5" r="J77"/>
  <c r="BE77"/>
  <c r="J30"/>
  <c i="1" r="AV55"/>
  <c i="5" r="F30"/>
  <c i="1" r="AZ55"/>
  <c i="5" r="J72"/>
  <c r="F72"/>
  <c r="F70"/>
  <c r="E68"/>
  <c r="J51"/>
  <c r="F51"/>
  <c r="F49"/>
  <c r="E47"/>
  <c r="J36"/>
  <c r="J18"/>
  <c r="E18"/>
  <c r="F73"/>
  <c r="F52"/>
  <c r="J17"/>
  <c r="J12"/>
  <c r="J70"/>
  <c r="J49"/>
  <c r="E7"/>
  <c r="E66"/>
  <c r="E45"/>
  <c i="1" r="AY54"/>
  <c r="AX54"/>
  <c i="4" r="BI206"/>
  <c r="BH206"/>
  <c r="BG206"/>
  <c r="BF206"/>
  <c r="T206"/>
  <c r="R206"/>
  <c r="P206"/>
  <c r="BK206"/>
  <c r="J206"/>
  <c r="BE206"/>
  <c r="BI204"/>
  <c r="BH204"/>
  <c r="BG204"/>
  <c r="BF204"/>
  <c r="T204"/>
  <c r="R204"/>
  <c r="P204"/>
  <c r="BK204"/>
  <c r="J204"/>
  <c r="BE204"/>
  <c r="BI202"/>
  <c r="BH202"/>
  <c r="BG202"/>
  <c r="BF202"/>
  <c r="T202"/>
  <c r="R202"/>
  <c r="P202"/>
  <c r="BK202"/>
  <c r="J202"/>
  <c r="BE202"/>
  <c r="BI200"/>
  <c r="BH200"/>
  <c r="BG200"/>
  <c r="BF200"/>
  <c r="T200"/>
  <c r="R200"/>
  <c r="P200"/>
  <c r="BK200"/>
  <c r="J200"/>
  <c r="BE200"/>
  <c r="BI198"/>
  <c r="BH198"/>
  <c r="BG198"/>
  <c r="BF198"/>
  <c r="T198"/>
  <c r="T197"/>
  <c r="R198"/>
  <c r="R197"/>
  <c r="P198"/>
  <c r="P197"/>
  <c r="BK198"/>
  <c r="BK197"/>
  <c r="J197"/>
  <c r="J198"/>
  <c r="BE198"/>
  <c r="J65"/>
  <c r="BI191"/>
  <c r="BH191"/>
  <c r="BG191"/>
  <c r="BF191"/>
  <c r="T191"/>
  <c r="R191"/>
  <c r="P191"/>
  <c r="BK191"/>
  <c r="J191"/>
  <c r="BE191"/>
  <c r="BI187"/>
  <c r="BH187"/>
  <c r="BG187"/>
  <c r="BF187"/>
  <c r="T187"/>
  <c r="T186"/>
  <c r="R187"/>
  <c r="R186"/>
  <c r="P187"/>
  <c r="P186"/>
  <c r="BK187"/>
  <c r="BK186"/>
  <c r="J186"/>
  <c r="J187"/>
  <c r="BE187"/>
  <c r="J64"/>
  <c r="BI182"/>
  <c r="BH182"/>
  <c r="BG182"/>
  <c r="BF182"/>
  <c r="T182"/>
  <c r="R182"/>
  <c r="P182"/>
  <c r="BK182"/>
  <c r="J182"/>
  <c r="BE182"/>
  <c r="BI178"/>
  <c r="BH178"/>
  <c r="BG178"/>
  <c r="BF178"/>
  <c r="T178"/>
  <c r="R178"/>
  <c r="P178"/>
  <c r="BK178"/>
  <c r="J178"/>
  <c r="BE178"/>
  <c r="BI176"/>
  <c r="BH176"/>
  <c r="BG176"/>
  <c r="BF176"/>
  <c r="T176"/>
  <c r="T175"/>
  <c r="R176"/>
  <c r="R175"/>
  <c r="P176"/>
  <c r="P175"/>
  <c r="BK176"/>
  <c r="BK175"/>
  <c r="J175"/>
  <c r="J176"/>
  <c r="BE176"/>
  <c r="J63"/>
  <c r="BI174"/>
  <c r="BH174"/>
  <c r="BG174"/>
  <c r="BF174"/>
  <c r="T174"/>
  <c r="R174"/>
  <c r="P174"/>
  <c r="BK174"/>
  <c r="J174"/>
  <c r="BE174"/>
  <c r="BI172"/>
  <c r="BH172"/>
  <c r="BG172"/>
  <c r="BF172"/>
  <c r="T172"/>
  <c r="R172"/>
  <c r="P172"/>
  <c r="BK172"/>
  <c r="J172"/>
  <c r="BE172"/>
  <c r="BI170"/>
  <c r="BH170"/>
  <c r="BG170"/>
  <c r="BF170"/>
  <c r="T170"/>
  <c r="R170"/>
  <c r="P170"/>
  <c r="BK170"/>
  <c r="J170"/>
  <c r="BE170"/>
  <c r="BI168"/>
  <c r="BH168"/>
  <c r="BG168"/>
  <c r="BF168"/>
  <c r="T168"/>
  <c r="R168"/>
  <c r="P168"/>
  <c r="BK168"/>
  <c r="J168"/>
  <c r="BE168"/>
  <c r="BI166"/>
  <c r="BH166"/>
  <c r="BG166"/>
  <c r="BF166"/>
  <c r="T166"/>
  <c r="R166"/>
  <c r="P166"/>
  <c r="BK166"/>
  <c r="J166"/>
  <c r="BE166"/>
  <c r="BI164"/>
  <c r="BH164"/>
  <c r="BG164"/>
  <c r="BF164"/>
  <c r="T164"/>
  <c r="T163"/>
  <c r="R164"/>
  <c r="R163"/>
  <c r="P164"/>
  <c r="P163"/>
  <c r="BK164"/>
  <c r="BK163"/>
  <c r="J163"/>
  <c r="J164"/>
  <c r="BE164"/>
  <c r="J62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5"/>
  <c r="BH155"/>
  <c r="BG155"/>
  <c r="BF155"/>
  <c r="T155"/>
  <c r="T154"/>
  <c r="R155"/>
  <c r="R154"/>
  <c r="P155"/>
  <c r="P154"/>
  <c r="BK155"/>
  <c r="BK154"/>
  <c r="J154"/>
  <c r="J155"/>
  <c r="BE155"/>
  <c r="J61"/>
  <c r="BI151"/>
  <c r="BH151"/>
  <c r="BG151"/>
  <c r="BF151"/>
  <c r="T151"/>
  <c r="R151"/>
  <c r="P151"/>
  <c r="BK151"/>
  <c r="J151"/>
  <c r="BE151"/>
  <c r="BI149"/>
  <c r="BH149"/>
  <c r="BG149"/>
  <c r="BF149"/>
  <c r="T149"/>
  <c r="R149"/>
  <c r="P149"/>
  <c r="BK149"/>
  <c r="J149"/>
  <c r="BE149"/>
  <c r="BI147"/>
  <c r="BH147"/>
  <c r="BG147"/>
  <c r="BF147"/>
  <c r="T147"/>
  <c r="R147"/>
  <c r="P147"/>
  <c r="BK147"/>
  <c r="J147"/>
  <c r="BE147"/>
  <c r="BI144"/>
  <c r="BH144"/>
  <c r="BG144"/>
  <c r="BF144"/>
  <c r="T144"/>
  <c r="R144"/>
  <c r="P144"/>
  <c r="BK144"/>
  <c r="J144"/>
  <c r="BE144"/>
  <c r="BI142"/>
  <c r="BH142"/>
  <c r="BG142"/>
  <c r="BF142"/>
  <c r="T142"/>
  <c r="R142"/>
  <c r="P142"/>
  <c r="BK142"/>
  <c r="J142"/>
  <c r="BE142"/>
  <c r="BI139"/>
  <c r="BH139"/>
  <c r="BG139"/>
  <c r="BF139"/>
  <c r="T139"/>
  <c r="R139"/>
  <c r="P139"/>
  <c r="BK139"/>
  <c r="J139"/>
  <c r="BE139"/>
  <c r="BI137"/>
  <c r="BH137"/>
  <c r="BG137"/>
  <c r="BF137"/>
  <c r="T137"/>
  <c r="T136"/>
  <c r="R137"/>
  <c r="R136"/>
  <c r="P137"/>
  <c r="P136"/>
  <c r="BK137"/>
  <c r="BK136"/>
  <c r="J136"/>
  <c r="J137"/>
  <c r="BE137"/>
  <c r="J60"/>
  <c r="BI135"/>
  <c r="BH135"/>
  <c r="BG135"/>
  <c r="BF135"/>
  <c r="T135"/>
  <c r="R135"/>
  <c r="P135"/>
  <c r="BK135"/>
  <c r="J135"/>
  <c r="BE135"/>
  <c r="BI133"/>
  <c r="BH133"/>
  <c r="BG133"/>
  <c r="BF133"/>
  <c r="T133"/>
  <c r="R133"/>
  <c r="P133"/>
  <c r="BK133"/>
  <c r="J133"/>
  <c r="BE133"/>
  <c r="BI131"/>
  <c r="BH131"/>
  <c r="BG131"/>
  <c r="BF131"/>
  <c r="T131"/>
  <c r="R131"/>
  <c r="P131"/>
  <c r="BK131"/>
  <c r="J131"/>
  <c r="BE131"/>
  <c r="BI129"/>
  <c r="BH129"/>
  <c r="BG129"/>
  <c r="BF129"/>
  <c r="T129"/>
  <c r="R129"/>
  <c r="P129"/>
  <c r="BK129"/>
  <c r="J129"/>
  <c r="BE129"/>
  <c r="BI127"/>
  <c r="BH127"/>
  <c r="BG127"/>
  <c r="BF127"/>
  <c r="T127"/>
  <c r="R127"/>
  <c r="P127"/>
  <c r="BK127"/>
  <c r="J127"/>
  <c r="BE127"/>
  <c r="BI125"/>
  <c r="BH125"/>
  <c r="BG125"/>
  <c r="BF125"/>
  <c r="T125"/>
  <c r="T124"/>
  <c r="R125"/>
  <c r="R124"/>
  <c r="P125"/>
  <c r="P124"/>
  <c r="BK125"/>
  <c r="BK124"/>
  <c r="J124"/>
  <c r="J125"/>
  <c r="BE125"/>
  <c r="J59"/>
  <c r="BI123"/>
  <c r="BH123"/>
  <c r="BG123"/>
  <c r="BF123"/>
  <c r="T123"/>
  <c r="R123"/>
  <c r="P123"/>
  <c r="BK123"/>
  <c r="J123"/>
  <c r="BE123"/>
  <c r="BI121"/>
  <c r="BH121"/>
  <c r="BG121"/>
  <c r="BF121"/>
  <c r="T121"/>
  <c r="R121"/>
  <c r="P121"/>
  <c r="BK121"/>
  <c r="J121"/>
  <c r="BE121"/>
  <c r="BI119"/>
  <c r="BH119"/>
  <c r="BG119"/>
  <c r="BF119"/>
  <c r="T119"/>
  <c r="R119"/>
  <c r="P119"/>
  <c r="BK119"/>
  <c r="J119"/>
  <c r="BE119"/>
  <c r="BI117"/>
  <c r="BH117"/>
  <c r="BG117"/>
  <c r="BF117"/>
  <c r="T117"/>
  <c r="R117"/>
  <c r="P117"/>
  <c r="BK117"/>
  <c r="J117"/>
  <c r="BE117"/>
  <c r="BI115"/>
  <c r="BH115"/>
  <c r="BG115"/>
  <c r="BF115"/>
  <c r="T115"/>
  <c r="R115"/>
  <c r="P115"/>
  <c r="BK115"/>
  <c r="J115"/>
  <c r="BE115"/>
  <c r="BI113"/>
  <c r="BH113"/>
  <c r="BG113"/>
  <c r="BF113"/>
  <c r="T113"/>
  <c r="R113"/>
  <c r="P113"/>
  <c r="BK113"/>
  <c r="J113"/>
  <c r="BE113"/>
  <c r="BI111"/>
  <c r="BH111"/>
  <c r="BG111"/>
  <c r="BF111"/>
  <c r="T111"/>
  <c r="R111"/>
  <c r="P111"/>
  <c r="BK111"/>
  <c r="J111"/>
  <c r="BE111"/>
  <c r="BI109"/>
  <c r="BH109"/>
  <c r="BG109"/>
  <c r="BF109"/>
  <c r="T109"/>
  <c r="R109"/>
  <c r="P109"/>
  <c r="BK109"/>
  <c r="J109"/>
  <c r="BE109"/>
  <c r="BI107"/>
  <c r="BH107"/>
  <c r="BG107"/>
  <c r="BF107"/>
  <c r="T107"/>
  <c r="R107"/>
  <c r="P107"/>
  <c r="BK107"/>
  <c r="J107"/>
  <c r="BE107"/>
  <c r="BI105"/>
  <c r="BH105"/>
  <c r="BG105"/>
  <c r="BF105"/>
  <c r="T105"/>
  <c r="R105"/>
  <c r="P105"/>
  <c r="BK105"/>
  <c r="J105"/>
  <c r="BE105"/>
  <c r="BI103"/>
  <c r="BH103"/>
  <c r="BG103"/>
  <c r="BF103"/>
  <c r="T103"/>
  <c r="R103"/>
  <c r="P103"/>
  <c r="BK103"/>
  <c r="J103"/>
  <c r="BE103"/>
  <c r="BI100"/>
  <c r="BH100"/>
  <c r="BG100"/>
  <c r="BF100"/>
  <c r="T100"/>
  <c r="R100"/>
  <c r="P100"/>
  <c r="BK100"/>
  <c r="J100"/>
  <c r="BE100"/>
  <c r="BI98"/>
  <c r="BH98"/>
  <c r="BG98"/>
  <c r="BF98"/>
  <c r="T98"/>
  <c r="R98"/>
  <c r="P98"/>
  <c r="BK98"/>
  <c r="J98"/>
  <c r="BE98"/>
  <c r="BI96"/>
  <c r="BH96"/>
  <c r="BG96"/>
  <c r="BF96"/>
  <c r="T96"/>
  <c r="R96"/>
  <c r="P96"/>
  <c r="BK96"/>
  <c r="J96"/>
  <c r="BE96"/>
  <c r="BI94"/>
  <c r="BH94"/>
  <c r="BG94"/>
  <c r="BF94"/>
  <c r="T94"/>
  <c r="R94"/>
  <c r="P94"/>
  <c r="BK94"/>
  <c r="J94"/>
  <c r="BE94"/>
  <c r="BI92"/>
  <c r="BH92"/>
  <c r="BG92"/>
  <c r="BF92"/>
  <c r="T92"/>
  <c r="R92"/>
  <c r="P92"/>
  <c r="BK92"/>
  <c r="J92"/>
  <c r="BE92"/>
  <c r="BI89"/>
  <c r="BH89"/>
  <c r="BG89"/>
  <c r="BF89"/>
  <c r="T89"/>
  <c r="R89"/>
  <c r="P89"/>
  <c r="BK89"/>
  <c r="J89"/>
  <c r="BE89"/>
  <c r="BI88"/>
  <c r="F34"/>
  <c i="1" r="BD54"/>
  <c i="4" r="BH88"/>
  <c r="F33"/>
  <c i="1" r="BC54"/>
  <c i="4" r="BG88"/>
  <c r="F32"/>
  <c i="1" r="BB54"/>
  <c i="4" r="BF88"/>
  <c r="J31"/>
  <c i="1" r="AW54"/>
  <c i="4" r="F31"/>
  <c i="1" r="BA54"/>
  <c i="4" r="T88"/>
  <c r="T87"/>
  <c r="T86"/>
  <c r="T85"/>
  <c r="R88"/>
  <c r="R87"/>
  <c r="R86"/>
  <c r="R85"/>
  <c r="P88"/>
  <c r="P87"/>
  <c r="P86"/>
  <c r="P85"/>
  <c i="1" r="AU54"/>
  <c i="4" r="BK88"/>
  <c r="BK87"/>
  <c r="J87"/>
  <c r="BK86"/>
  <c r="J86"/>
  <c r="BK85"/>
  <c r="J85"/>
  <c r="J56"/>
  <c r="J27"/>
  <c i="1" r="AG54"/>
  <c i="4" r="J88"/>
  <c r="BE88"/>
  <c r="J30"/>
  <c i="1" r="AV54"/>
  <c i="4" r="F30"/>
  <c i="1" r="AZ54"/>
  <c i="4" r="J58"/>
  <c r="J57"/>
  <c r="J81"/>
  <c r="F81"/>
  <c r="F79"/>
  <c r="E77"/>
  <c r="J51"/>
  <c r="F51"/>
  <c r="F49"/>
  <c r="E47"/>
  <c r="J36"/>
  <c r="J18"/>
  <c r="E18"/>
  <c r="F82"/>
  <c r="F52"/>
  <c r="J17"/>
  <c r="J12"/>
  <c r="J79"/>
  <c r="J49"/>
  <c r="E7"/>
  <c r="E75"/>
  <c r="E45"/>
  <c i="1" r="AY53"/>
  <c r="AX53"/>
  <c i="3" r="BI188"/>
  <c r="BH188"/>
  <c r="BG188"/>
  <c r="BF188"/>
  <c r="T188"/>
  <c r="R188"/>
  <c r="P188"/>
  <c r="BK188"/>
  <c r="J188"/>
  <c r="BE188"/>
  <c r="BI186"/>
  <c r="BH186"/>
  <c r="BG186"/>
  <c r="BF186"/>
  <c r="T186"/>
  <c r="R186"/>
  <c r="P186"/>
  <c r="BK186"/>
  <c r="J186"/>
  <c r="BE186"/>
  <c r="BI184"/>
  <c r="BH184"/>
  <c r="BG184"/>
  <c r="BF184"/>
  <c r="T184"/>
  <c r="R184"/>
  <c r="P184"/>
  <c r="BK184"/>
  <c r="J184"/>
  <c r="BE184"/>
  <c r="BI182"/>
  <c r="BH182"/>
  <c r="BG182"/>
  <c r="BF182"/>
  <c r="T182"/>
  <c r="R182"/>
  <c r="P182"/>
  <c r="BK182"/>
  <c r="J182"/>
  <c r="BE182"/>
  <c r="BI180"/>
  <c r="BH180"/>
  <c r="BG180"/>
  <c r="BF180"/>
  <c r="T180"/>
  <c r="T179"/>
  <c r="R180"/>
  <c r="R179"/>
  <c r="P180"/>
  <c r="P179"/>
  <c r="BK180"/>
  <c r="BK179"/>
  <c r="J179"/>
  <c r="J180"/>
  <c r="BE180"/>
  <c r="J64"/>
  <c r="BI173"/>
  <c r="BH173"/>
  <c r="BG173"/>
  <c r="BF173"/>
  <c r="T173"/>
  <c r="R173"/>
  <c r="P173"/>
  <c r="BK173"/>
  <c r="J173"/>
  <c r="BE173"/>
  <c r="BI169"/>
  <c r="BH169"/>
  <c r="BG169"/>
  <c r="BF169"/>
  <c r="T169"/>
  <c r="T168"/>
  <c r="R169"/>
  <c r="R168"/>
  <c r="P169"/>
  <c r="P168"/>
  <c r="BK169"/>
  <c r="BK168"/>
  <c r="J168"/>
  <c r="J169"/>
  <c r="BE169"/>
  <c r="J63"/>
  <c r="BI164"/>
  <c r="BH164"/>
  <c r="BG164"/>
  <c r="BF164"/>
  <c r="T164"/>
  <c r="R164"/>
  <c r="P164"/>
  <c r="BK164"/>
  <c r="J164"/>
  <c r="BE164"/>
  <c r="BI160"/>
  <c r="BH160"/>
  <c r="BG160"/>
  <c r="BF160"/>
  <c r="T160"/>
  <c r="R160"/>
  <c r="P160"/>
  <c r="BK160"/>
  <c r="J160"/>
  <c r="BE160"/>
  <c r="BI158"/>
  <c r="BH158"/>
  <c r="BG158"/>
  <c r="BF158"/>
  <c r="T158"/>
  <c r="T157"/>
  <c r="R158"/>
  <c r="R157"/>
  <c r="P158"/>
  <c r="P157"/>
  <c r="BK158"/>
  <c r="BK157"/>
  <c r="J157"/>
  <c r="J158"/>
  <c r="BE158"/>
  <c r="J62"/>
  <c r="BI156"/>
  <c r="BH156"/>
  <c r="BG156"/>
  <c r="BF156"/>
  <c r="T156"/>
  <c r="R156"/>
  <c r="P156"/>
  <c r="BK156"/>
  <c r="J156"/>
  <c r="BE156"/>
  <c r="BI154"/>
  <c r="BH154"/>
  <c r="BG154"/>
  <c r="BF154"/>
  <c r="T154"/>
  <c r="R154"/>
  <c r="P154"/>
  <c r="BK154"/>
  <c r="J154"/>
  <c r="BE154"/>
  <c r="BI152"/>
  <c r="BH152"/>
  <c r="BG152"/>
  <c r="BF152"/>
  <c r="T152"/>
  <c r="R152"/>
  <c r="P152"/>
  <c r="BK152"/>
  <c r="J152"/>
  <c r="BE152"/>
  <c r="BI150"/>
  <c r="BH150"/>
  <c r="BG150"/>
  <c r="BF150"/>
  <c r="T150"/>
  <c r="R150"/>
  <c r="P150"/>
  <c r="BK150"/>
  <c r="J150"/>
  <c r="BE150"/>
  <c r="BI148"/>
  <c r="BH148"/>
  <c r="BG148"/>
  <c r="BF148"/>
  <c r="T148"/>
  <c r="R148"/>
  <c r="P148"/>
  <c r="BK148"/>
  <c r="J148"/>
  <c r="BE148"/>
  <c r="BI146"/>
  <c r="BH146"/>
  <c r="BG146"/>
  <c r="BF146"/>
  <c r="T146"/>
  <c r="T145"/>
  <c r="R146"/>
  <c r="R145"/>
  <c r="P146"/>
  <c r="P145"/>
  <c r="BK146"/>
  <c r="BK145"/>
  <c r="J145"/>
  <c r="J146"/>
  <c r="BE146"/>
  <c r="J61"/>
  <c r="BI142"/>
  <c r="BH142"/>
  <c r="BG142"/>
  <c r="BF142"/>
  <c r="T142"/>
  <c r="R142"/>
  <c r="P142"/>
  <c r="BK142"/>
  <c r="J142"/>
  <c r="BE142"/>
  <c r="BI140"/>
  <c r="BH140"/>
  <c r="BG140"/>
  <c r="BF140"/>
  <c r="T140"/>
  <c r="R140"/>
  <c r="P140"/>
  <c r="BK140"/>
  <c r="J140"/>
  <c r="BE140"/>
  <c r="BI137"/>
  <c r="BH137"/>
  <c r="BG137"/>
  <c r="BF137"/>
  <c r="T137"/>
  <c r="R137"/>
  <c r="P137"/>
  <c r="BK137"/>
  <c r="J137"/>
  <c r="BE137"/>
  <c r="BI135"/>
  <c r="BH135"/>
  <c r="BG135"/>
  <c r="BF135"/>
  <c r="T135"/>
  <c r="T134"/>
  <c r="R135"/>
  <c r="R134"/>
  <c r="P135"/>
  <c r="P134"/>
  <c r="BK135"/>
  <c r="BK134"/>
  <c r="J134"/>
  <c r="J135"/>
  <c r="BE135"/>
  <c r="J60"/>
  <c r="BI132"/>
  <c r="BH132"/>
  <c r="BG132"/>
  <c r="BF132"/>
  <c r="T132"/>
  <c r="R132"/>
  <c r="P132"/>
  <c r="BK132"/>
  <c r="J132"/>
  <c r="BE132"/>
  <c r="BI130"/>
  <c r="BH130"/>
  <c r="BG130"/>
  <c r="BF130"/>
  <c r="T130"/>
  <c r="R130"/>
  <c r="P130"/>
  <c r="BK130"/>
  <c r="J130"/>
  <c r="BE130"/>
  <c r="BI128"/>
  <c r="BH128"/>
  <c r="BG128"/>
  <c r="BF128"/>
  <c r="T128"/>
  <c r="R128"/>
  <c r="P128"/>
  <c r="BK128"/>
  <c r="J128"/>
  <c r="BE128"/>
  <c r="BI126"/>
  <c r="BH126"/>
  <c r="BG126"/>
  <c r="BF126"/>
  <c r="T126"/>
  <c r="R126"/>
  <c r="P126"/>
  <c r="BK126"/>
  <c r="J126"/>
  <c r="BE126"/>
  <c r="BI124"/>
  <c r="BH124"/>
  <c r="BG124"/>
  <c r="BF124"/>
  <c r="T124"/>
  <c r="T123"/>
  <c r="R124"/>
  <c r="R123"/>
  <c r="P124"/>
  <c r="P123"/>
  <c r="BK124"/>
  <c r="BK123"/>
  <c r="J123"/>
  <c r="J124"/>
  <c r="BE124"/>
  <c r="J59"/>
  <c r="BI122"/>
  <c r="BH122"/>
  <c r="BG122"/>
  <c r="BF122"/>
  <c r="T122"/>
  <c r="R122"/>
  <c r="P122"/>
  <c r="BK122"/>
  <c r="J122"/>
  <c r="BE122"/>
  <c r="BI120"/>
  <c r="BH120"/>
  <c r="BG120"/>
  <c r="BF120"/>
  <c r="T120"/>
  <c r="R120"/>
  <c r="P120"/>
  <c r="BK120"/>
  <c r="J120"/>
  <c r="BE120"/>
  <c r="BI118"/>
  <c r="BH118"/>
  <c r="BG118"/>
  <c r="BF118"/>
  <c r="T118"/>
  <c r="R118"/>
  <c r="P118"/>
  <c r="BK118"/>
  <c r="J118"/>
  <c r="BE118"/>
  <c r="BI116"/>
  <c r="BH116"/>
  <c r="BG116"/>
  <c r="BF116"/>
  <c r="T116"/>
  <c r="R116"/>
  <c r="P116"/>
  <c r="BK116"/>
  <c r="J116"/>
  <c r="BE116"/>
  <c r="BI114"/>
  <c r="BH114"/>
  <c r="BG114"/>
  <c r="BF114"/>
  <c r="T114"/>
  <c r="R114"/>
  <c r="P114"/>
  <c r="BK114"/>
  <c r="J114"/>
  <c r="BE114"/>
  <c r="BI112"/>
  <c r="BH112"/>
  <c r="BG112"/>
  <c r="BF112"/>
  <c r="T112"/>
  <c r="R112"/>
  <c r="P112"/>
  <c r="BK112"/>
  <c r="J112"/>
  <c r="BE112"/>
  <c r="BI110"/>
  <c r="BH110"/>
  <c r="BG110"/>
  <c r="BF110"/>
  <c r="T110"/>
  <c r="R110"/>
  <c r="P110"/>
  <c r="BK110"/>
  <c r="J110"/>
  <c r="BE110"/>
  <c r="BI108"/>
  <c r="BH108"/>
  <c r="BG108"/>
  <c r="BF108"/>
  <c r="T108"/>
  <c r="R108"/>
  <c r="P108"/>
  <c r="BK108"/>
  <c r="J108"/>
  <c r="BE108"/>
  <c r="BI106"/>
  <c r="BH106"/>
  <c r="BG106"/>
  <c r="BF106"/>
  <c r="T106"/>
  <c r="R106"/>
  <c r="P106"/>
  <c r="BK106"/>
  <c r="J106"/>
  <c r="BE106"/>
  <c r="BI104"/>
  <c r="BH104"/>
  <c r="BG104"/>
  <c r="BF104"/>
  <c r="T104"/>
  <c r="R104"/>
  <c r="P104"/>
  <c r="BK104"/>
  <c r="J104"/>
  <c r="BE104"/>
  <c r="BI102"/>
  <c r="BH102"/>
  <c r="BG102"/>
  <c r="BF102"/>
  <c r="T102"/>
  <c r="R102"/>
  <c r="P102"/>
  <c r="BK102"/>
  <c r="J102"/>
  <c r="BE102"/>
  <c r="BI99"/>
  <c r="BH99"/>
  <c r="BG99"/>
  <c r="BF99"/>
  <c r="T99"/>
  <c r="R99"/>
  <c r="P99"/>
  <c r="BK99"/>
  <c r="J99"/>
  <c r="BE99"/>
  <c r="BI97"/>
  <c r="BH97"/>
  <c r="BG97"/>
  <c r="BF97"/>
  <c r="T97"/>
  <c r="R97"/>
  <c r="P97"/>
  <c r="BK97"/>
  <c r="J97"/>
  <c r="BE97"/>
  <c r="BI95"/>
  <c r="BH95"/>
  <c r="BG95"/>
  <c r="BF95"/>
  <c r="T95"/>
  <c r="R95"/>
  <c r="P95"/>
  <c r="BK95"/>
  <c r="J95"/>
  <c r="BE95"/>
  <c r="BI93"/>
  <c r="BH93"/>
  <c r="BG93"/>
  <c r="BF93"/>
  <c r="T93"/>
  <c r="R93"/>
  <c r="P93"/>
  <c r="BK93"/>
  <c r="J93"/>
  <c r="BE93"/>
  <c r="BI91"/>
  <c r="BH91"/>
  <c r="BG91"/>
  <c r="BF91"/>
  <c r="T91"/>
  <c r="R91"/>
  <c r="P91"/>
  <c r="BK91"/>
  <c r="J91"/>
  <c r="BE91"/>
  <c r="BI88"/>
  <c r="BH88"/>
  <c r="BG88"/>
  <c r="BF88"/>
  <c r="T88"/>
  <c r="R88"/>
  <c r="P88"/>
  <c r="BK88"/>
  <c r="J88"/>
  <c r="BE88"/>
  <c r="BI87"/>
  <c r="F34"/>
  <c i="1" r="BD53"/>
  <c i="3" r="BH87"/>
  <c r="F33"/>
  <c i="1" r="BC53"/>
  <c i="3" r="BG87"/>
  <c r="F32"/>
  <c i="1" r="BB53"/>
  <c i="3" r="BF87"/>
  <c r="J31"/>
  <c i="1" r="AW53"/>
  <c i="3" r="F31"/>
  <c i="1" r="BA53"/>
  <c i="3" r="T87"/>
  <c r="T86"/>
  <c r="T85"/>
  <c r="T84"/>
  <c r="R87"/>
  <c r="R86"/>
  <c r="R85"/>
  <c r="R84"/>
  <c r="P87"/>
  <c r="P86"/>
  <c r="P85"/>
  <c r="P84"/>
  <c i="1" r="AU53"/>
  <c i="3" r="BK87"/>
  <c r="BK86"/>
  <c r="J86"/>
  <c r="BK85"/>
  <c r="J85"/>
  <c r="BK84"/>
  <c r="J84"/>
  <c r="J56"/>
  <c r="J27"/>
  <c i="1" r="AG53"/>
  <c i="3" r="J87"/>
  <c r="BE87"/>
  <c r="J30"/>
  <c i="1" r="AV53"/>
  <c i="3" r="F30"/>
  <c i="1" r="AZ53"/>
  <c i="3" r="J58"/>
  <c r="J57"/>
  <c r="J80"/>
  <c r="F80"/>
  <c r="F78"/>
  <c r="E76"/>
  <c r="J51"/>
  <c r="F51"/>
  <c r="F49"/>
  <c r="E47"/>
  <c r="J36"/>
  <c r="J18"/>
  <c r="E18"/>
  <c r="F81"/>
  <c r="F52"/>
  <c r="J17"/>
  <c r="J12"/>
  <c r="J78"/>
  <c r="J49"/>
  <c r="E7"/>
  <c r="E74"/>
  <c r="E45"/>
  <c i="1" r="AY52"/>
  <c r="AX52"/>
  <c i="2" r="BI245"/>
  <c r="BH245"/>
  <c r="BG245"/>
  <c r="BF245"/>
  <c r="T245"/>
  <c r="R245"/>
  <c r="P245"/>
  <c r="BK245"/>
  <c r="J245"/>
  <c r="BE245"/>
  <c r="BI243"/>
  <c r="BH243"/>
  <c r="BG243"/>
  <c r="BF243"/>
  <c r="T243"/>
  <c r="R243"/>
  <c r="P243"/>
  <c r="BK243"/>
  <c r="J243"/>
  <c r="BE243"/>
  <c r="BI241"/>
  <c r="BH241"/>
  <c r="BG241"/>
  <c r="BF241"/>
  <c r="T241"/>
  <c r="R241"/>
  <c r="P241"/>
  <c r="BK241"/>
  <c r="J241"/>
  <c r="BE241"/>
  <c r="BI239"/>
  <c r="BH239"/>
  <c r="BG239"/>
  <c r="BF239"/>
  <c r="T239"/>
  <c r="R239"/>
  <c r="P239"/>
  <c r="BK239"/>
  <c r="J239"/>
  <c r="BE239"/>
  <c r="BI237"/>
  <c r="BH237"/>
  <c r="BG237"/>
  <c r="BF237"/>
  <c r="T237"/>
  <c r="T236"/>
  <c r="R237"/>
  <c r="R236"/>
  <c r="P237"/>
  <c r="P236"/>
  <c r="BK237"/>
  <c r="BK236"/>
  <c r="J236"/>
  <c r="J237"/>
  <c r="BE237"/>
  <c r="J66"/>
  <c r="BI230"/>
  <c r="BH230"/>
  <c r="BG230"/>
  <c r="BF230"/>
  <c r="T230"/>
  <c r="R230"/>
  <c r="P230"/>
  <c r="BK230"/>
  <c r="J230"/>
  <c r="BE230"/>
  <c r="BI226"/>
  <c r="BH226"/>
  <c r="BG226"/>
  <c r="BF226"/>
  <c r="T226"/>
  <c r="T225"/>
  <c r="R226"/>
  <c r="R225"/>
  <c r="P226"/>
  <c r="P225"/>
  <c r="BK226"/>
  <c r="BK225"/>
  <c r="J225"/>
  <c r="J226"/>
  <c r="BE226"/>
  <c r="J65"/>
  <c r="BI221"/>
  <c r="BH221"/>
  <c r="BG221"/>
  <c r="BF221"/>
  <c r="T221"/>
  <c r="R221"/>
  <c r="P221"/>
  <c r="BK221"/>
  <c r="J221"/>
  <c r="BE221"/>
  <c r="BI217"/>
  <c r="BH217"/>
  <c r="BG217"/>
  <c r="BF217"/>
  <c r="T217"/>
  <c r="R217"/>
  <c r="P217"/>
  <c r="BK217"/>
  <c r="J217"/>
  <c r="BE217"/>
  <c r="BI215"/>
  <c r="BH215"/>
  <c r="BG215"/>
  <c r="BF215"/>
  <c r="T215"/>
  <c r="T214"/>
  <c r="R215"/>
  <c r="R214"/>
  <c r="P215"/>
  <c r="P214"/>
  <c r="BK215"/>
  <c r="BK214"/>
  <c r="J214"/>
  <c r="J215"/>
  <c r="BE215"/>
  <c r="J64"/>
  <c r="BI213"/>
  <c r="BH213"/>
  <c r="BG213"/>
  <c r="BF213"/>
  <c r="T213"/>
  <c r="R213"/>
  <c r="P213"/>
  <c r="BK213"/>
  <c r="J213"/>
  <c r="BE213"/>
  <c r="BI212"/>
  <c r="BH212"/>
  <c r="BG212"/>
  <c r="BF212"/>
  <c r="T212"/>
  <c r="R212"/>
  <c r="P212"/>
  <c r="BK212"/>
  <c r="J212"/>
  <c r="BE212"/>
  <c r="BI207"/>
  <c r="BH207"/>
  <c r="BG207"/>
  <c r="BF207"/>
  <c r="T207"/>
  <c r="R207"/>
  <c r="P207"/>
  <c r="BK207"/>
  <c r="J207"/>
  <c r="BE207"/>
  <c r="BI206"/>
  <c r="BH206"/>
  <c r="BG206"/>
  <c r="BF206"/>
  <c r="T206"/>
  <c r="R206"/>
  <c r="P206"/>
  <c r="BK206"/>
  <c r="J206"/>
  <c r="BE206"/>
  <c r="BI204"/>
  <c r="BH204"/>
  <c r="BG204"/>
  <c r="BF204"/>
  <c r="T204"/>
  <c r="R204"/>
  <c r="P204"/>
  <c r="BK204"/>
  <c r="J204"/>
  <c r="BE204"/>
  <c r="BI203"/>
  <c r="BH203"/>
  <c r="BG203"/>
  <c r="BF203"/>
  <c r="T203"/>
  <c r="T202"/>
  <c r="R203"/>
  <c r="R202"/>
  <c r="P203"/>
  <c r="P202"/>
  <c r="BK203"/>
  <c r="BK202"/>
  <c r="J202"/>
  <c r="J203"/>
  <c r="BE203"/>
  <c r="J63"/>
  <c r="BI201"/>
  <c r="BH201"/>
  <c r="BG201"/>
  <c r="BF201"/>
  <c r="T201"/>
  <c r="R201"/>
  <c r="P201"/>
  <c r="BK201"/>
  <c r="J201"/>
  <c r="BE201"/>
  <c r="BI199"/>
  <c r="BH199"/>
  <c r="BG199"/>
  <c r="BF199"/>
  <c r="T199"/>
  <c r="R199"/>
  <c r="P199"/>
  <c r="BK199"/>
  <c r="J199"/>
  <c r="BE199"/>
  <c r="BI197"/>
  <c r="BH197"/>
  <c r="BG197"/>
  <c r="BF197"/>
  <c r="T197"/>
  <c r="R197"/>
  <c r="P197"/>
  <c r="BK197"/>
  <c r="J197"/>
  <c r="BE197"/>
  <c r="BI195"/>
  <c r="BH195"/>
  <c r="BG195"/>
  <c r="BF195"/>
  <c r="T195"/>
  <c r="R195"/>
  <c r="P195"/>
  <c r="BK195"/>
  <c r="J195"/>
  <c r="BE195"/>
  <c r="BI193"/>
  <c r="BH193"/>
  <c r="BG193"/>
  <c r="BF193"/>
  <c r="T193"/>
  <c r="R193"/>
  <c r="P193"/>
  <c r="BK193"/>
  <c r="J193"/>
  <c r="BE193"/>
  <c r="BI191"/>
  <c r="BH191"/>
  <c r="BG191"/>
  <c r="BF191"/>
  <c r="T191"/>
  <c r="T190"/>
  <c r="R191"/>
  <c r="R190"/>
  <c r="P191"/>
  <c r="P190"/>
  <c r="BK191"/>
  <c r="BK190"/>
  <c r="J190"/>
  <c r="J191"/>
  <c r="BE191"/>
  <c r="J62"/>
  <c r="BI188"/>
  <c r="BH188"/>
  <c r="BG188"/>
  <c r="BF188"/>
  <c r="T188"/>
  <c r="R188"/>
  <c r="P188"/>
  <c r="BK188"/>
  <c r="J188"/>
  <c r="BE188"/>
  <c r="BI186"/>
  <c r="BH186"/>
  <c r="BG186"/>
  <c r="BF186"/>
  <c r="T186"/>
  <c r="R186"/>
  <c r="P186"/>
  <c r="BK186"/>
  <c r="J186"/>
  <c r="BE186"/>
  <c r="BI184"/>
  <c r="BH184"/>
  <c r="BG184"/>
  <c r="BF184"/>
  <c r="T184"/>
  <c r="R184"/>
  <c r="P184"/>
  <c r="BK184"/>
  <c r="J184"/>
  <c r="BE184"/>
  <c r="BI183"/>
  <c r="BH183"/>
  <c r="BG183"/>
  <c r="BF183"/>
  <c r="T183"/>
  <c r="R183"/>
  <c r="P183"/>
  <c r="BK183"/>
  <c r="J183"/>
  <c r="BE183"/>
  <c r="BI181"/>
  <c r="BH181"/>
  <c r="BG181"/>
  <c r="BF181"/>
  <c r="T181"/>
  <c r="R181"/>
  <c r="P181"/>
  <c r="BK181"/>
  <c r="J181"/>
  <c r="BE181"/>
  <c r="BI180"/>
  <c r="BH180"/>
  <c r="BG180"/>
  <c r="BF180"/>
  <c r="T180"/>
  <c r="R180"/>
  <c r="P180"/>
  <c r="BK180"/>
  <c r="J180"/>
  <c r="BE180"/>
  <c r="BI178"/>
  <c r="BH178"/>
  <c r="BG178"/>
  <c r="BF178"/>
  <c r="T178"/>
  <c r="R178"/>
  <c r="P178"/>
  <c r="BK178"/>
  <c r="J178"/>
  <c r="BE178"/>
  <c r="BI177"/>
  <c r="BH177"/>
  <c r="BG177"/>
  <c r="BF177"/>
  <c r="T177"/>
  <c r="R177"/>
  <c r="P177"/>
  <c r="BK177"/>
  <c r="J177"/>
  <c r="BE177"/>
  <c r="BI176"/>
  <c r="BH176"/>
  <c r="BG176"/>
  <c r="BF176"/>
  <c r="T176"/>
  <c r="R176"/>
  <c r="P176"/>
  <c r="BK176"/>
  <c r="J176"/>
  <c r="BE176"/>
  <c r="BI175"/>
  <c r="BH175"/>
  <c r="BG175"/>
  <c r="BF175"/>
  <c r="T175"/>
  <c r="R175"/>
  <c r="P175"/>
  <c r="BK175"/>
  <c r="J175"/>
  <c r="BE175"/>
  <c r="BI174"/>
  <c r="BH174"/>
  <c r="BG174"/>
  <c r="BF174"/>
  <c r="T174"/>
  <c r="R174"/>
  <c r="P174"/>
  <c r="BK174"/>
  <c r="J174"/>
  <c r="BE174"/>
  <c r="BI173"/>
  <c r="BH173"/>
  <c r="BG173"/>
  <c r="BF173"/>
  <c r="T173"/>
  <c r="T172"/>
  <c r="R173"/>
  <c r="R172"/>
  <c r="P173"/>
  <c r="P172"/>
  <c r="BK173"/>
  <c r="BK172"/>
  <c r="J172"/>
  <c r="J173"/>
  <c r="BE173"/>
  <c r="J61"/>
  <c r="BI169"/>
  <c r="BH169"/>
  <c r="BG169"/>
  <c r="BF169"/>
  <c r="T169"/>
  <c r="R169"/>
  <c r="P169"/>
  <c r="BK169"/>
  <c r="J169"/>
  <c r="BE169"/>
  <c r="BI167"/>
  <c r="BH167"/>
  <c r="BG167"/>
  <c r="BF167"/>
  <c r="T167"/>
  <c r="R167"/>
  <c r="P167"/>
  <c r="BK167"/>
  <c r="J167"/>
  <c r="BE167"/>
  <c r="BI164"/>
  <c r="BH164"/>
  <c r="BG164"/>
  <c r="BF164"/>
  <c r="T164"/>
  <c r="R164"/>
  <c r="P164"/>
  <c r="BK164"/>
  <c r="J164"/>
  <c r="BE164"/>
  <c r="BI161"/>
  <c r="BH161"/>
  <c r="BG161"/>
  <c r="BF161"/>
  <c r="T161"/>
  <c r="R161"/>
  <c r="P161"/>
  <c r="BK161"/>
  <c r="J161"/>
  <c r="BE161"/>
  <c r="BI159"/>
  <c r="BH159"/>
  <c r="BG159"/>
  <c r="BF159"/>
  <c r="T159"/>
  <c r="R159"/>
  <c r="P159"/>
  <c r="BK159"/>
  <c r="J159"/>
  <c r="BE159"/>
  <c r="BI156"/>
  <c r="BH156"/>
  <c r="BG156"/>
  <c r="BF156"/>
  <c r="T156"/>
  <c r="R156"/>
  <c r="P156"/>
  <c r="BK156"/>
  <c r="J156"/>
  <c r="BE156"/>
  <c r="BI154"/>
  <c r="BH154"/>
  <c r="BG154"/>
  <c r="BF154"/>
  <c r="T154"/>
  <c r="T153"/>
  <c r="R154"/>
  <c r="R153"/>
  <c r="P154"/>
  <c r="P153"/>
  <c r="BK154"/>
  <c r="BK153"/>
  <c r="J153"/>
  <c r="J154"/>
  <c r="BE154"/>
  <c r="J60"/>
  <c r="BI152"/>
  <c r="BH152"/>
  <c r="BG152"/>
  <c r="BF152"/>
  <c r="T152"/>
  <c r="R152"/>
  <c r="P152"/>
  <c r="BK152"/>
  <c r="J152"/>
  <c r="BE152"/>
  <c r="BI148"/>
  <c r="BH148"/>
  <c r="BG148"/>
  <c r="BF148"/>
  <c r="T148"/>
  <c r="R148"/>
  <c r="P148"/>
  <c r="BK148"/>
  <c r="J148"/>
  <c r="BE148"/>
  <c r="BI144"/>
  <c r="BH144"/>
  <c r="BG144"/>
  <c r="BF144"/>
  <c r="T144"/>
  <c r="R144"/>
  <c r="P144"/>
  <c r="BK144"/>
  <c r="J144"/>
  <c r="BE144"/>
  <c r="BI142"/>
  <c r="BH142"/>
  <c r="BG142"/>
  <c r="BF142"/>
  <c r="T142"/>
  <c r="R142"/>
  <c r="P142"/>
  <c r="BK142"/>
  <c r="J142"/>
  <c r="BE142"/>
  <c r="BI140"/>
  <c r="BH140"/>
  <c r="BG140"/>
  <c r="BF140"/>
  <c r="T140"/>
  <c r="R140"/>
  <c r="P140"/>
  <c r="BK140"/>
  <c r="J140"/>
  <c r="BE140"/>
  <c r="BI138"/>
  <c r="BH138"/>
  <c r="BG138"/>
  <c r="BF138"/>
  <c r="T138"/>
  <c r="T137"/>
  <c r="R138"/>
  <c r="R137"/>
  <c r="P138"/>
  <c r="P137"/>
  <c r="BK138"/>
  <c r="BK137"/>
  <c r="J137"/>
  <c r="J138"/>
  <c r="BE138"/>
  <c r="J59"/>
  <c r="BI136"/>
  <c r="BH136"/>
  <c r="BG136"/>
  <c r="BF136"/>
  <c r="T136"/>
  <c r="R136"/>
  <c r="P136"/>
  <c r="BK136"/>
  <c r="J136"/>
  <c r="BE136"/>
  <c r="BI134"/>
  <c r="BH134"/>
  <c r="BG134"/>
  <c r="BF134"/>
  <c r="T134"/>
  <c r="R134"/>
  <c r="P134"/>
  <c r="BK134"/>
  <c r="J134"/>
  <c r="BE134"/>
  <c r="BI132"/>
  <c r="BH132"/>
  <c r="BG132"/>
  <c r="BF132"/>
  <c r="T132"/>
  <c r="R132"/>
  <c r="P132"/>
  <c r="BK132"/>
  <c r="J132"/>
  <c r="BE132"/>
  <c r="BI130"/>
  <c r="BH130"/>
  <c r="BG130"/>
  <c r="BF130"/>
  <c r="T130"/>
  <c r="R130"/>
  <c r="P130"/>
  <c r="BK130"/>
  <c r="J130"/>
  <c r="BE130"/>
  <c r="BI128"/>
  <c r="BH128"/>
  <c r="BG128"/>
  <c r="BF128"/>
  <c r="T128"/>
  <c r="R128"/>
  <c r="P128"/>
  <c r="BK128"/>
  <c r="J128"/>
  <c r="BE128"/>
  <c r="BI126"/>
  <c r="BH126"/>
  <c r="BG126"/>
  <c r="BF126"/>
  <c r="T126"/>
  <c r="R126"/>
  <c r="P126"/>
  <c r="BK126"/>
  <c r="J126"/>
  <c r="BE126"/>
  <c r="BI124"/>
  <c r="BH124"/>
  <c r="BG124"/>
  <c r="BF124"/>
  <c r="T124"/>
  <c r="R124"/>
  <c r="P124"/>
  <c r="BK124"/>
  <c r="J124"/>
  <c r="BE124"/>
  <c r="BI122"/>
  <c r="BH122"/>
  <c r="BG122"/>
  <c r="BF122"/>
  <c r="T122"/>
  <c r="R122"/>
  <c r="P122"/>
  <c r="BK122"/>
  <c r="J122"/>
  <c r="BE122"/>
  <c r="BI120"/>
  <c r="BH120"/>
  <c r="BG120"/>
  <c r="BF120"/>
  <c r="T120"/>
  <c r="R120"/>
  <c r="P120"/>
  <c r="BK120"/>
  <c r="J120"/>
  <c r="BE120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2"/>
  <c r="BH112"/>
  <c r="BG112"/>
  <c r="BF112"/>
  <c r="T112"/>
  <c r="R112"/>
  <c r="P112"/>
  <c r="BK112"/>
  <c r="J112"/>
  <c r="BE112"/>
  <c r="BI110"/>
  <c r="BH110"/>
  <c r="BG110"/>
  <c r="BF110"/>
  <c r="T110"/>
  <c r="R110"/>
  <c r="P110"/>
  <c r="BK110"/>
  <c r="J110"/>
  <c r="BE110"/>
  <c r="BI108"/>
  <c r="BH108"/>
  <c r="BG108"/>
  <c r="BF108"/>
  <c r="T108"/>
  <c r="R108"/>
  <c r="P108"/>
  <c r="BK108"/>
  <c r="J108"/>
  <c r="BE108"/>
  <c r="BI104"/>
  <c r="BH104"/>
  <c r="BG104"/>
  <c r="BF104"/>
  <c r="T104"/>
  <c r="R104"/>
  <c r="P104"/>
  <c r="BK104"/>
  <c r="J104"/>
  <c r="BE104"/>
  <c r="BI102"/>
  <c r="BH102"/>
  <c r="BG102"/>
  <c r="BF102"/>
  <c r="T102"/>
  <c r="R102"/>
  <c r="P102"/>
  <c r="BK102"/>
  <c r="J102"/>
  <c r="BE102"/>
  <c r="BI100"/>
  <c r="BH100"/>
  <c r="BG100"/>
  <c r="BF100"/>
  <c r="T100"/>
  <c r="R100"/>
  <c r="P100"/>
  <c r="BK100"/>
  <c r="J100"/>
  <c r="BE100"/>
  <c r="BI98"/>
  <c r="BH98"/>
  <c r="BG98"/>
  <c r="BF98"/>
  <c r="T98"/>
  <c r="R98"/>
  <c r="P98"/>
  <c r="BK98"/>
  <c r="J98"/>
  <c r="BE98"/>
  <c r="BI96"/>
  <c r="BH96"/>
  <c r="BG96"/>
  <c r="BF96"/>
  <c r="T96"/>
  <c r="R96"/>
  <c r="P96"/>
  <c r="BK96"/>
  <c r="J96"/>
  <c r="BE96"/>
  <c r="BI90"/>
  <c r="BH90"/>
  <c r="BG90"/>
  <c r="BF90"/>
  <c r="T90"/>
  <c r="R90"/>
  <c r="P90"/>
  <c r="BK90"/>
  <c r="J90"/>
  <c r="BE90"/>
  <c r="BI89"/>
  <c r="F34"/>
  <c i="1" r="BD52"/>
  <c i="2" r="BH89"/>
  <c r="F33"/>
  <c i="1" r="BC52"/>
  <c i="2" r="BG89"/>
  <c r="F32"/>
  <c i="1" r="BB52"/>
  <c i="2" r="BF89"/>
  <c r="J31"/>
  <c i="1" r="AW52"/>
  <c i="2" r="F31"/>
  <c i="1" r="BA52"/>
  <c i="2" r="T89"/>
  <c r="T88"/>
  <c r="T87"/>
  <c r="T86"/>
  <c r="R89"/>
  <c r="R88"/>
  <c r="R87"/>
  <c r="R86"/>
  <c r="P89"/>
  <c r="P88"/>
  <c r="P87"/>
  <c r="P86"/>
  <c i="1" r="AU52"/>
  <c i="2" r="BK89"/>
  <c r="BK88"/>
  <c r="J88"/>
  <c r="BK87"/>
  <c r="J87"/>
  <c r="BK86"/>
  <c r="J86"/>
  <c r="J56"/>
  <c r="J27"/>
  <c i="1" r="AG52"/>
  <c i="2" r="J89"/>
  <c r="BE89"/>
  <c r="J30"/>
  <c i="1" r="AV52"/>
  <c i="2" r="F30"/>
  <c i="1" r="AZ52"/>
  <c i="2" r="J58"/>
  <c r="J57"/>
  <c r="J82"/>
  <c r="F82"/>
  <c r="F80"/>
  <c r="E78"/>
  <c r="J51"/>
  <c r="F51"/>
  <c r="F49"/>
  <c r="E47"/>
  <c r="J36"/>
  <c r="J18"/>
  <c r="E18"/>
  <c r="F83"/>
  <c r="F52"/>
  <c r="J17"/>
  <c r="J12"/>
  <c r="J80"/>
  <c r="J49"/>
  <c r="E7"/>
  <c r="E76"/>
  <c r="E45"/>
  <c i="1"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63"/>
  <c r="AN63"/>
  <c r="AT62"/>
  <c r="AN62"/>
  <c r="AT61"/>
  <c r="AN61"/>
  <c r="AT60"/>
  <c r="AN60"/>
  <c r="AT59"/>
  <c r="AN59"/>
  <c r="AT58"/>
  <c r="AN58"/>
  <c r="AT57"/>
  <c r="AN57"/>
  <c r="AT56"/>
  <c r="AN56"/>
  <c r="AT55"/>
  <c r="AN55"/>
  <c r="AT54"/>
  <c r="AN54"/>
  <c r="AT53"/>
  <c r="AN5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<sst xmlns="http://schemas.openxmlformats.org/spreadsheetml/2006/main">
  <si>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</si>
  <si>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</si>
  <si>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</si>
  <si>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</si>
  <si>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</si>
  <si>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</si>
  <si>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</si>
  <si>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{68af7322-f5b0-4cf8-89a1-866c7b676010}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</si>
  <si>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</si>
  <si>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</si>
  <si>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</si>
  <si>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</si>
  <si>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</si>
  <si>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</si>
  <si>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</si>
  <si>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</si>
  <si>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aa2491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</si>
  <si>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</si>
  <si>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</si>
  <si>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Komunikace a inženýrské sítě - lokalita Skrbovická 2</t>
  </si>
  <si>
    <t>KSO:</t>
  </si>
  <si>
    <t/>
  </si>
  <si>
    <t>CC-CZ:</t>
  </si>
  <si>
    <t>Místo:</t>
  </si>
  <si>
    <t>Bruntál</t>
  </si>
  <si>
    <t>Datum:</t>
  </si>
  <si>
    <t>18. 6. 2018</t>
  </si>
  <si>
    <t>Zadavatel:</t>
  </si>
  <si>
    <t>IČ:</t>
  </si>
  <si>
    <t>Město Bruntál</t>
  </si>
  <si>
    <t>DIČ:</t>
  </si>
  <si>
    <t>Uchazeč:</t>
  </si>
  <si>
    <t>Vyplň údaj</t>
  </si>
  <si>
    <t>Projektant:</t>
  </si>
  <si>
    <t>24306606</t>
  </si>
  <si>
    <t>CIVIL PROJECTS s.r.o.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</si>
  <si>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</si>
  <si>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</si>
  <si>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</si>
  <si>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</si>
  <si>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</si>
  <si>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</si>
  <si>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</si>
  <si>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</si>
  <si>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</si>
  <si>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</si>
  <si>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</si>
  <si>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</si>
  <si>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</si>
  <si>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</si>
  <si>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</si>
  <si>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</si>
  <si>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</si>
  <si>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</si>
  <si>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</si>
  <si>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</si>
  <si>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</si>
  <si>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</si>
  <si>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</si>
  <si>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</si>
  <si>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</si>
  <si>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</si>
  <si>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</si>
  <si>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</si>
  <si>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</si>
  <si>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</si>
  <si>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</si>
  <si>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</si>
  <si>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</si>
  <si>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</si>
  <si>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</si>
  <si>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</si>
  <si>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</si>
  <si>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</si>
  <si>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</si>
  <si>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</si>
  <si>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</si>
  <si>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</si>
  <si>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SO01</t>
  </si>
  <si>
    <t>Zpevněné plochy - část 1</t>
  </si>
  <si>
    <t>ING</t>
  </si>
  <si>
    <t>1</t>
  </si>
  <si>
    <t>{33a62fef-2df3-49b1-af78-0ad411f030d1}</t>
  </si>
  <si>
    <t>2</t>
  </si>
  <si>
    <t>SO02</t>
  </si>
  <si>
    <t>Zpevněné plochy - část 2</t>
  </si>
  <si>
    <t>{8db090c0-0304-4e31-81d0-a0ab90ba4b47}</t>
  </si>
  <si>
    <t>SO03</t>
  </si>
  <si>
    <t>Zpevněné plochy - část 3</t>
  </si>
  <si>
    <t>{5265f6a9-774c-4e37-bf9f-a8d08457afd6}</t>
  </si>
  <si>
    <t>SO04</t>
  </si>
  <si>
    <t>Dešťová kanalizace</t>
  </si>
  <si>
    <t>{cb9560d1-2a17-4044-a991-e8589351f2ce}</t>
  </si>
  <si>
    <t>SO05.1</t>
  </si>
  <si>
    <t>Splašková kanalizace - stoka</t>
  </si>
  <si>
    <t>{677b276d-8919-4ebb-b94a-5253554b2e9c}</t>
  </si>
  <si>
    <t>SO05.2</t>
  </si>
  <si>
    <t>Splašková kanalizace - přípojky</t>
  </si>
  <si>
    <t>{dd075fbd-124e-43a7-9877-b7fbce0d5e6a}</t>
  </si>
  <si>
    <t>SO06.1</t>
  </si>
  <si>
    <t>Vodovod</t>
  </si>
  <si>
    <t>{39b78d86-e85b-4874-ac24-d41797b0d1a4}</t>
  </si>
  <si>
    <t>SO06.2</t>
  </si>
  <si>
    <t>Vodovodní přípojky</t>
  </si>
  <si>
    <t>{9179c220-8239-4f67-a492-f834d861c064}</t>
  </si>
  <si>
    <t>SO07</t>
  </si>
  <si>
    <t>Plynovod</t>
  </si>
  <si>
    <t>{cc297702-6ca8-41a9-ae30-29d18862e821}</t>
  </si>
  <si>
    <t>SO08</t>
  </si>
  <si>
    <t>Veřejné osvětlení</t>
  </si>
  <si>
    <t>{585acc3c-6b36-415f-a744-585ccb682fa9}</t>
  </si>
  <si>
    <t>SO09</t>
  </si>
  <si>
    <t>Ochrana sítí</t>
  </si>
  <si>
    <t>{607ae7fc-04cd-4221-8180-b49a04e0cd5d}</t>
  </si>
  <si>
    <t>VRN</t>
  </si>
  <si>
    <t>Vedlejší rozpočtové náklady</t>
  </si>
  <si>
    <t>STA</t>
  </si>
  <si>
    <t>{862d27cc-9766-4e13-ad72-45f4abd06bfc}</t>
  </si>
  <si>
    <t>1) Krycí list soupisu</t>
  </si>
  <si>
    <t>2) Rekapitulace</t>
  </si>
  <si>
    <t>3) Soupis prací</t>
  </si>
  <si>
    <t>Zpět na list:</t>
  </si>
  <si>
    <t>Rekapitulace stavby</t>
  </si>
  <si>
    <t>dl_relief</t>
  </si>
  <si>
    <t>dLAŽBA ŠEDÁ</t>
  </si>
  <si>
    <t>M2</t>
  </si>
  <si>
    <t>30</t>
  </si>
  <si>
    <t>chodnikovy</t>
  </si>
  <si>
    <t>Obrubník chodníkový</t>
  </si>
  <si>
    <t>m</t>
  </si>
  <si>
    <t>471</t>
  </si>
  <si>
    <t>KRYCÍ LIST SOUPISU</t>
  </si>
  <si>
    <t>silnicni</t>
  </si>
  <si>
    <t>Obrubník silniční</t>
  </si>
  <si>
    <t>780</t>
  </si>
  <si>
    <t>nasyp</t>
  </si>
  <si>
    <t>násypy</t>
  </si>
  <si>
    <t>m3</t>
  </si>
  <si>
    <t>26</t>
  </si>
  <si>
    <t>vykop</t>
  </si>
  <si>
    <t>výkopy</t>
  </si>
  <si>
    <t>1403,67</t>
  </si>
  <si>
    <t>zelen</t>
  </si>
  <si>
    <t>zeleň</t>
  </si>
  <si>
    <t>m2</t>
  </si>
  <si>
    <t>2856</t>
  </si>
  <si>
    <t>Objekt:</t>
  </si>
  <si>
    <t>drenáž</t>
  </si>
  <si>
    <t>387</t>
  </si>
  <si>
    <t>SO01 - Zpevněné plochy - část 1</t>
  </si>
  <si>
    <t>dren_zasyp</t>
  </si>
  <si>
    <t>Zásyp drenáže</t>
  </si>
  <si>
    <t>77,4</t>
  </si>
  <si>
    <t>komunikace</t>
  </si>
  <si>
    <t>asfalt</t>
  </si>
  <si>
    <t>2121</t>
  </si>
  <si>
    <t>chodnik</t>
  </si>
  <si>
    <t>chodník ZD</t>
  </si>
  <si>
    <t>557</t>
  </si>
  <si>
    <t>dl_zluta</t>
  </si>
  <si>
    <t>dlažba vjezdy písková</t>
  </si>
  <si>
    <t>168</t>
  </si>
  <si>
    <t>kostka</t>
  </si>
  <si>
    <t>156</t>
  </si>
  <si>
    <t>vykop_IS</t>
  </si>
  <si>
    <t>výkop pro IS v napojení stávající komunikace Skrbovická 1</t>
  </si>
  <si>
    <t>36</t>
  </si>
  <si>
    <t>skrb1</t>
  </si>
  <si>
    <t>Asfalt části Skrbovická 1 - oprava</t>
  </si>
  <si>
    <t>150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</si>
  <si>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</si>
  <si>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</si>
  <si>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</si>
  <si>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</si>
  <si>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</si>
  <si>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</si>
  <si>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</si>
  <si>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5 - Komunikace pozemní</t>
  </si>
  <si>
    <t xml:space="preserve">    059 -  Kryty poz komunikací-dlažba</t>
  </si>
  <si>
    <t xml:space="preserve">    9 - Ostatní konstrukce a práce, bourání</t>
  </si>
  <si>
    <t xml:space="preserve">    093 - Odvodnění</t>
  </si>
  <si>
    <t xml:space="preserve">    997 - Přesun sutě</t>
  </si>
  <si>
    <t xml:space="preserve">    091 -  Doplňující konstrukce a práce</t>
  </si>
  <si>
    <t xml:space="preserve">    099 -  Přesun hmot</t>
  </si>
  <si>
    <t>OST - Sanace podloží - podmíněná pol., pokud nevyhoví statická zátěžová zk.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</si>
  <si>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</si>
  <si>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</si>
  <si>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</si>
  <si>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</si>
  <si>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</si>
  <si>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</si>
  <si>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</si>
  <si>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</si>
  <si>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</si>
  <si>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</si>
  <si>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</si>
  <si>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</si>
  <si>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</si>
  <si>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</si>
  <si>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</si>
  <si>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</si>
  <si>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</si>
  <si>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</si>
  <si>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</si>
  <si>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121101103</t>
  </si>
  <si>
    <t>Sejmutí ornice nebo lesní půdy s vodorovným přemístěním na hromady v místě upotřebení nebo na dočasné či trvalé skládky se složením, na vzdálenost přes 100 do 250 m</t>
  </si>
  <si>
    <t>CS ÚRS 2018 01</t>
  </si>
  <si>
    <t>4</t>
  </si>
  <si>
    <t>597933417</t>
  </si>
  <si>
    <t>131301102</t>
  </si>
  <si>
    <t>Hloubení nezapažených jam a zářezů s urovnáním dna do předepsaného profilu a spádu v hornině tř. 4 přes 100 do 1 000 m3</t>
  </si>
  <si>
    <t>-1113586841</t>
  </si>
  <si>
    <t>VV</t>
  </si>
  <si>
    <t>440 "výkop A-B-C</t>
  </si>
  <si>
    <t>592,37 "výkop B-D</t>
  </si>
  <si>
    <t>364,1 "výkop E-D-F v R 1,1</t>
  </si>
  <si>
    <t>vykop_is*0,2</t>
  </si>
  <si>
    <t>Součet</t>
  </si>
  <si>
    <t>3</t>
  </si>
  <si>
    <t>131301109</t>
  </si>
  <si>
    <t>Hloubení nezapažených jam a zářezů s urovnáním dna do předepsaného profilu a spádu Příplatek k cenám za lepivost horniny tř. 4</t>
  </si>
  <si>
    <t>-190568911</t>
  </si>
  <si>
    <t>1403,67*0,5 'Přepočtené koeficientem množství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</si>
  <si>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</si>
  <si>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</si>
  <si>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-2077041831</t>
  </si>
  <si>
    <t>vykop-nasyp-komunikace*0,2 "vykopy s odpočtem násypů a podkladové vrstvy MZ</t>
  </si>
  <si>
    <t>5</t>
  </si>
  <si>
    <t>162701109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</si>
  <si>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</si>
  <si>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1224980148</t>
  </si>
  <si>
    <t xml:space="preserve">(vykop-nasyp-komunikace*0,2)*7 </t>
  </si>
  <si>
    <t>6</t>
  </si>
  <si>
    <t>167101101</t>
  </si>
  <si>
    <t>Nakládání výkopku z hornin tř. 1 až 4 do 100 m3</t>
  </si>
  <si>
    <t>1636764068</t>
  </si>
  <si>
    <t>vykop-nasyp-komunikace*0,2</t>
  </si>
  <si>
    <t>7</t>
  </si>
  <si>
    <t>167101103</t>
  </si>
  <si>
    <t>Překládání výkopku z horniny tř. 1 až 4</t>
  </si>
  <si>
    <t>-2042039900</t>
  </si>
  <si>
    <t>20 "násyp A-B-C</t>
  </si>
  <si>
    <t>6 "násyp E-D-F</t>
  </si>
  <si>
    <t>8</t>
  </si>
  <si>
    <t>171101103</t>
  </si>
  <si>
    <t>Uložení sypaniny do násypů s rozprostřením sypaniny ve vrstvách a s hrubým urovnáním zhutněných s uzavřením povrchu násypu z hornin soudržných s předepsanou mírou zhutnění v procentech výsledků zkoušek Proctor-Standard (dále jen PS) přes 96 do 100 % PS</t>
  </si>
  <si>
    <t>917852901</t>
  </si>
  <si>
    <t>9</t>
  </si>
  <si>
    <t>171201201</t>
  </si>
  <si>
    <t>Uložení sypaniny na skládky</t>
  </si>
  <si>
    <t>-821564218</t>
  </si>
  <si>
    <t>10</t>
  </si>
  <si>
    <t>171201211</t>
  </si>
  <si>
    <t>Poplatek za uložení odpadu ze sypaniny na skládce (skládkovné)</t>
  </si>
  <si>
    <t>t</t>
  </si>
  <si>
    <t>578533151</t>
  </si>
  <si>
    <t>(vykop-nasyp-komunikace*0,2)*1,6</t>
  </si>
  <si>
    <t>11</t>
  </si>
  <si>
    <t>112101101</t>
  </si>
  <si>
    <t>Kácení stromů s odřezáním kmene a s odvětvením listnatých, průměru kmene přes 100 do 300 mm</t>
  </si>
  <si>
    <t>kus</t>
  </si>
  <si>
    <t>CS ÚRS 2017 01</t>
  </si>
  <si>
    <t>-1064752367</t>
  </si>
  <si>
    <t>12</t>
  </si>
  <si>
    <t>112201101</t>
  </si>
  <si>
    <t>Odstranění pařezů s jejich vykopáním, vytrháním nebo odstřelením, s přesekáním kořenů průměru přes 100 do 300 mm</t>
  </si>
  <si>
    <t>-1104057028</t>
  </si>
  <si>
    <t>13</t>
  </si>
  <si>
    <t>162301411</t>
  </si>
  <si>
    <t>Vodorovné přemístění větví, kmenů nebo pařezů s naložením, složením a dopravou do 5000 m kmenů stromů listnatých, průměru přes 100 do 300 mm</t>
  </si>
  <si>
    <t>-2116225051</t>
  </si>
  <si>
    <t>14</t>
  </si>
  <si>
    <t>162301421</t>
  </si>
  <si>
    <t>Vodorovné přemístění větví, kmenů nebo pařezů s naložením, složením a dopravou do 5000 m pařezů kmenů, průměru přes 100 do 300 mm</t>
  </si>
  <si>
    <t>-598320032</t>
  </si>
  <si>
    <t>162301911</t>
  </si>
  <si>
    <t>Vodorovné přemístění větví, kmenů nebo pařezů s naložením, složením a dopravou Příplatek k cenám za každých dalších i započatých 5000 m přes 5000 m kmenů stromů listnatých, o průměru přes 100 do 300 mm</t>
  </si>
  <si>
    <t>1026148824</t>
  </si>
  <si>
    <t>20*2 'Přepočtené koeficientem množství</t>
  </si>
  <si>
    <t>16</t>
  </si>
  <si>
    <t>162301921</t>
  </si>
  <si>
    <t>Vodorovné přemístění větví, kmenů nebo pařezů s naložením, složením a dopravou Příplatek k cenám za každých dalších i započatých 5000 m přes 5000 m pařezů kmenů, průměru přes 100 do 300 mm</t>
  </si>
  <si>
    <t>-1495204863</t>
  </si>
  <si>
    <t>17</t>
  </si>
  <si>
    <t>180402111</t>
  </si>
  <si>
    <t>Založení parkového trávníku výsevem v rovině a ve svahu do 1:5</t>
  </si>
  <si>
    <t>556000466</t>
  </si>
  <si>
    <t>18</t>
  </si>
  <si>
    <t>M</t>
  </si>
  <si>
    <t>005724700.1</t>
  </si>
  <si>
    <t>osivo směs travní krajinná - technická</t>
  </si>
  <si>
    <t>kg</t>
  </si>
  <si>
    <t>879606626</t>
  </si>
  <si>
    <t>zelen*0,035</t>
  </si>
  <si>
    <t>19</t>
  </si>
  <si>
    <t>181301103</t>
  </si>
  <si>
    <t>Rozprostření a urovnání ornice v rovině nebo ve svahu sklonu do 1:5 při souvislé ploše do 500 m2, tl. vrstvy přes 150 do 200 mm</t>
  </si>
  <si>
    <t>902043949</t>
  </si>
  <si>
    <t>20</t>
  </si>
  <si>
    <t>103910000</t>
  </si>
  <si>
    <t xml:space="preserve">Zeminový substrát </t>
  </si>
  <si>
    <t>1919527646</t>
  </si>
  <si>
    <t>(zelen*0,15)*1,65 "5 cm je z původní ornice 15 cm je nových</t>
  </si>
  <si>
    <t>181951102.1</t>
  </si>
  <si>
    <t>Úprava pláně v hornině tř. 1 až 4 se zhutněním</t>
  </si>
  <si>
    <t>1266639855</t>
  </si>
  <si>
    <t>komunikace+kostka+chodnik+dl_relief+dl_zluta</t>
  </si>
  <si>
    <t>22</t>
  </si>
  <si>
    <t>183403114</t>
  </si>
  <si>
    <t>Obdělání půdy kultivátorováním v rovině nebo na svahu do 1:5</t>
  </si>
  <si>
    <t>-1947352123</t>
  </si>
  <si>
    <t>23</t>
  </si>
  <si>
    <t>184802611</t>
  </si>
  <si>
    <t>Chemické odplevelení po založení kultury v rovině nebo na svahu do 1:5 postřikem na široko</t>
  </si>
  <si>
    <t>453218190</t>
  </si>
  <si>
    <t>24</t>
  </si>
  <si>
    <t>252340020</t>
  </si>
  <si>
    <t xml:space="preserve">herbicidy - totální Roundup Klasik                   bal. 5 l</t>
  </si>
  <si>
    <t>litr</t>
  </si>
  <si>
    <t>-1178672578</t>
  </si>
  <si>
    <t>Komunikace pozemní</t>
  </si>
  <si>
    <t>25</t>
  </si>
  <si>
    <t>561121112</t>
  </si>
  <si>
    <t>Zřízení podkladu nebo ochranné vrstvy vozovky z mechanicky zpevněné zeminy MZ bez přidání pojiva nebo vylepšovacího materiálu, s rozprostřením, vlhčením, promísením a zhutněním, tloušťka po zhutnění 200 mm</t>
  </si>
  <si>
    <t>1199408596</t>
  </si>
  <si>
    <t>komunikace+kostka+vykop_is</t>
  </si>
  <si>
    <t>564851111</t>
  </si>
  <si>
    <t>Podklad ze štěrkodrti ŠD s rozprostřením a zhutněním, po zhutnění tl. 150 mm</t>
  </si>
  <si>
    <t>798896549</t>
  </si>
  <si>
    <t>komunikace+kostka+chodnik+dl_zluta+dl_relief+vykop_is</t>
  </si>
  <si>
    <t>27</t>
  </si>
  <si>
    <t>565155111</t>
  </si>
  <si>
    <t>Asfaltový beton vrstva podkladní ACP 16 (obalované kamenivo střednězrnné - OKS) s rozprostřením a zhutněním v pruhu šířky do 3 m, po zhutnění tl. 70 mm</t>
  </si>
  <si>
    <t>-106933604</t>
  </si>
  <si>
    <t>komunikace+vykop_is</t>
  </si>
  <si>
    <t>28</t>
  </si>
  <si>
    <t>573211109</t>
  </si>
  <si>
    <t>Postřik spojovací PS bez posypu kamenivem z asfaltu silničního, v množství 0,50 kg/m2</t>
  </si>
  <si>
    <t>283834037</t>
  </si>
  <si>
    <t>komunikace*2</t>
  </si>
  <si>
    <t>skrb1*2-vykop_is</t>
  </si>
  <si>
    <t>29</t>
  </si>
  <si>
    <t>577134131</t>
  </si>
  <si>
    <t>Asfaltový beton vrstva obrusná ACO 11 (ABS) s rozprostřením a se zhutněním z modifikovaného asfaltu v pruhu šířky do 3 m, po zhutnění tl. 40 mm</t>
  </si>
  <si>
    <t>1129662553</t>
  </si>
  <si>
    <t>2277-kostka</t>
  </si>
  <si>
    <t>599141111</t>
  </si>
  <si>
    <t>Vyplnění spár mezi silničními dílci jakékoliv tloušťky živičnou zálivkou</t>
  </si>
  <si>
    <t>-418072991</t>
  </si>
  <si>
    <t>059</t>
  </si>
  <si>
    <t xml:space="preserve"> Kryty poz komunikací-dlažba</t>
  </si>
  <si>
    <t>31</t>
  </si>
  <si>
    <t>596211111</t>
  </si>
  <si>
    <t>Kladení dlažby z betonových zámkových dlaždic komunikací pro pěší s ložem z kameniva těženého nebo drceného tl. do 40 mm, s vyplněním spár s dvojitým hutněním, vibrováním a se smetením přebytečného materiálu na krajnici tl. 60 mm skupiny A, pro plochy pře</t>
  </si>
  <si>
    <t>-269655757</t>
  </si>
  <si>
    <t>32</t>
  </si>
  <si>
    <t>592451100</t>
  </si>
  <si>
    <t>dlažba skladebná betonová základní 20x10x6 cm přírodní</t>
  </si>
  <si>
    <t>-2002848951</t>
  </si>
  <si>
    <t>557*1,01 'Přepočtené koeficientem množství</t>
  </si>
  <si>
    <t>33</t>
  </si>
  <si>
    <t>596211210</t>
  </si>
  <si>
    <t xml:space="preserve">Kladení dlažby z betonových zámkových dlaždic komunikací pro pěší s ložem z kameniva těženého nebo drceného tl. do 40 mm, s vyplněním spár s dvojitým hutněním, vibrováním a se smetením přebytečného materiálu na krajnici tl. 80 mm skupiny A, pro plochy do </t>
  </si>
  <si>
    <t>1327278531</t>
  </si>
  <si>
    <t>dl_relief+dl_zluta</t>
  </si>
  <si>
    <t>34</t>
  </si>
  <si>
    <t>592451R</t>
  </si>
  <si>
    <t>DL.ZÁMK.obdélník ZKOSENÁ HRANA 20X10X8 reliéfní</t>
  </si>
  <si>
    <t>-1605626568</t>
  </si>
  <si>
    <t>30*1,01 'Přepočtené koeficientem množství</t>
  </si>
  <si>
    <t>35</t>
  </si>
  <si>
    <t>592450990</t>
  </si>
  <si>
    <t xml:space="preserve">dlažba  skladebná betonová pro komunikace 20x10x8 cm písková</t>
  </si>
  <si>
    <t>536311798</t>
  </si>
  <si>
    <t>168 "vjezdy</t>
  </si>
  <si>
    <t>168*1,01 'Přepočtené koeficientem množství</t>
  </si>
  <si>
    <t>591141111</t>
  </si>
  <si>
    <t>Kladení dlažby z kostek s provedením lože do tl. 50 mm, s vyplněním spár, s dvojím beraněním a se smetením přebytečného materiálu na krajnici velkých z kamene, do lože z cementové malty</t>
  </si>
  <si>
    <t>1960206696</t>
  </si>
  <si>
    <t>780*0,2</t>
  </si>
  <si>
    <t>37</t>
  </si>
  <si>
    <t>583801100</t>
  </si>
  <si>
    <t>kostka dlažební žula drobná</t>
  </si>
  <si>
    <t>-1959242746</t>
  </si>
  <si>
    <t>kostka*0,1*2,6</t>
  </si>
  <si>
    <t>40,56*1,02 'Přepočtené koeficientem množství</t>
  </si>
  <si>
    <t>Ostatní konstrukce a práce, bourání</t>
  </si>
  <si>
    <t>38</t>
  </si>
  <si>
    <t>914511112</t>
  </si>
  <si>
    <t>Montáž sloupku dopravních značek délky do 3,5 m do hliníkové patky</t>
  </si>
  <si>
    <t>-614430255</t>
  </si>
  <si>
    <t>39</t>
  </si>
  <si>
    <t>404452300</t>
  </si>
  <si>
    <t>sloupek Zn pro dopravní značku D 70mm v 350mm</t>
  </si>
  <si>
    <t>616381763</t>
  </si>
  <si>
    <t>40</t>
  </si>
  <si>
    <t>404452400</t>
  </si>
  <si>
    <t>patka hliníková pro sloupek D 60 mm</t>
  </si>
  <si>
    <t>289709141</t>
  </si>
  <si>
    <t>41</t>
  </si>
  <si>
    <t>404452530</t>
  </si>
  <si>
    <t>víčko plastové na sloupek D 60mm</t>
  </si>
  <si>
    <t>-168434015</t>
  </si>
  <si>
    <t>42</t>
  </si>
  <si>
    <t>404452560</t>
  </si>
  <si>
    <t>svorka upínací na sloupek dopravní značky D 60mm</t>
  </si>
  <si>
    <t>1784526289</t>
  </si>
  <si>
    <t>43</t>
  </si>
  <si>
    <t>404454000</t>
  </si>
  <si>
    <t>značka dopravní svislá nereflexní FeZn prolis, 900 mm (trojúhelník)</t>
  </si>
  <si>
    <t>1356610268</t>
  </si>
  <si>
    <t>3,003003003003*0,333 'Přepočtené koeficientem množství</t>
  </si>
  <si>
    <t>44</t>
  </si>
  <si>
    <t>404454010</t>
  </si>
  <si>
    <t>značka dopravní svislá nereflexní FeZn prolis 500x500mm</t>
  </si>
  <si>
    <t>668957616</t>
  </si>
  <si>
    <t>45</t>
  </si>
  <si>
    <t>981513116</t>
  </si>
  <si>
    <t>Demolice konstrukcí objektů těžkými mechanizačními prostředky konstrukcí z betonu prostého</t>
  </si>
  <si>
    <t>196218467</t>
  </si>
  <si>
    <t>23*3*3*1,2 "staré patky v ploše, odhadovaná tloušťka</t>
  </si>
  <si>
    <t>46</t>
  </si>
  <si>
    <t>919735113</t>
  </si>
  <si>
    <t>Řezání stávajícího živičného krytu nebo podkladu hloubky přes 100 do 150 mm</t>
  </si>
  <si>
    <t>816906082</t>
  </si>
  <si>
    <t>47</t>
  </si>
  <si>
    <t>113154122</t>
  </si>
  <si>
    <t>Frézování živičného podkladu nebo krytu s naložením na dopravní prostředek plochy do 500 m2 bez překážek v trase pruhu šířky přes 0,5 m do 1 m, tloušťky vrstvy 40 mm</t>
  </si>
  <si>
    <t>279431465</t>
  </si>
  <si>
    <t>48</t>
  </si>
  <si>
    <t>113107123</t>
  </si>
  <si>
    <t>Odstranění podkladů nebo krytů s přemístěním hmot na skládku na vzdálenost do 3 m nebo s naložením na dopravní prostředek v ploše jednotlivě do 50 m2 z kameniva hrubého drceného, o tl. vrstvy přes 200 do 300 mm</t>
  </si>
  <si>
    <t>-426744749</t>
  </si>
  <si>
    <t>2*18 "výkop pro IS v napojení stávající komunikace_1 Skrbovická 1</t>
  </si>
  <si>
    <t>49</t>
  </si>
  <si>
    <t>113107142</t>
  </si>
  <si>
    <t>Odstranění podkladů nebo krytů s přemístěním hmot na skládku na vzdálenost do 3 m nebo s naložením na dopravní prostředek v ploše jednotlivě do 50 m2 živičných, o tl. vrstvy přes 50 do 100 mm</t>
  </si>
  <si>
    <t>1134812921</t>
  </si>
  <si>
    <t>093</t>
  </si>
  <si>
    <t>Odvodnění</t>
  </si>
  <si>
    <t>50</t>
  </si>
  <si>
    <t>174101101</t>
  </si>
  <si>
    <t>Zásyp jam, šachet rýh nebo kolem objektů sypaninou se zhutněním</t>
  </si>
  <si>
    <t>1762052630</t>
  </si>
  <si>
    <t>drenáž*0,2 "zásyp drenáže ŠD nebo struska frakce 8-16 mm</t>
  </si>
  <si>
    <t>51</t>
  </si>
  <si>
    <t>583441720</t>
  </si>
  <si>
    <t>štěrkodrť frakce 0-32 třída C</t>
  </si>
  <si>
    <t>945108259</t>
  </si>
  <si>
    <t>dren_zasyp*1,8</t>
  </si>
  <si>
    <t>52</t>
  </si>
  <si>
    <t>212752311</t>
  </si>
  <si>
    <t>Trativody z drenážních trubek se zřízením štěrkopískového lože pod trubky a s jejich obsypem v průměrném celkovém množství do 0,15 m3/m v otevřeném výkopu z trubek plastových tuhých SN 8 DN 100</t>
  </si>
  <si>
    <t>-1549562892</t>
  </si>
  <si>
    <t>53</t>
  </si>
  <si>
    <t>919724121</t>
  </si>
  <si>
    <t>Drenážní geosyntetikum s tuhým jádrem laminované geotextilií jednostranně oddělení drenážní vrstvy</t>
  </si>
  <si>
    <t>666231103</t>
  </si>
  <si>
    <t>drenáž*1,5*1,1</t>
  </si>
  <si>
    <t>54</t>
  </si>
  <si>
    <t>ODV003</t>
  </si>
  <si>
    <t>Napojovací potrubí pro napojení trativodu na nově zřizované uličnbí vpusti D+M</t>
  </si>
  <si>
    <t>1788812702</t>
  </si>
  <si>
    <t>2+7*6</t>
  </si>
  <si>
    <t>55</t>
  </si>
  <si>
    <t>ODV004</t>
  </si>
  <si>
    <t>Zaústění drenáže do uličních vpustí D+M</t>
  </si>
  <si>
    <t>Nh</t>
  </si>
  <si>
    <t>-1360672164</t>
  </si>
  <si>
    <t>997</t>
  </si>
  <si>
    <t>Přesun sutě</t>
  </si>
  <si>
    <t>56</t>
  </si>
  <si>
    <t>997221612</t>
  </si>
  <si>
    <t>Nakládání na dopravní prostředky pro vodorovnou dopravu vybouraných hmot</t>
  </si>
  <si>
    <t>512</t>
  </si>
  <si>
    <t>-2059811964</t>
  </si>
  <si>
    <t>57</t>
  </si>
  <si>
    <t>997221571</t>
  </si>
  <si>
    <t>Vodorovná doprava vybouraných hmot bez naložení, ale se složením a s hrubým urovnáním na vzdálenost do 1 km</t>
  </si>
  <si>
    <t>1666291686</t>
  </si>
  <si>
    <t>239,214 "živice a betonové kce</t>
  </si>
  <si>
    <t>58</t>
  </si>
  <si>
    <t>997013802</t>
  </si>
  <si>
    <t>Poplatek za uložení stavebního odpadu na skládce (skládkovné) z armovaného betonu zatříděného do Katalogu odpadů pod kódem 170 101</t>
  </si>
  <si>
    <t>1472744085</t>
  </si>
  <si>
    <t>59</t>
  </si>
  <si>
    <t>997221551</t>
  </si>
  <si>
    <t>Vodorovná doprava suti bez naložení, ale se složením a s hrubým urovnáním ze sypkých materiálů, na vzdálenost do 1 km</t>
  </si>
  <si>
    <t>-1627292777</t>
  </si>
  <si>
    <t>15,45 "frézovaný asfalt</t>
  </si>
  <si>
    <t>15,84 "podkl. vrstva kameniva</t>
  </si>
  <si>
    <t>7,92 "podklad ACP</t>
  </si>
  <si>
    <t>60</t>
  </si>
  <si>
    <t>997221611</t>
  </si>
  <si>
    <t>Nakládání na dopravní prostředky pro vodorovnou dopravu suti</t>
  </si>
  <si>
    <t>-2139701047</t>
  </si>
  <si>
    <t>61</t>
  </si>
  <si>
    <t>979099141</t>
  </si>
  <si>
    <t>Poplatek za skl. - asfalt</t>
  </si>
  <si>
    <t>1117872719</t>
  </si>
  <si>
    <t>091</t>
  </si>
  <si>
    <t xml:space="preserve"> Doplňující konstrukce a práce</t>
  </si>
  <si>
    <t>62</t>
  </si>
  <si>
    <t>916131213</t>
  </si>
  <si>
    <t>Osazení silničního obrubníku betonového se zřízením lože, s vyplněním a zatřením spár cementovou maltou stojatého s boční opěrou z betonu prostého, do lože z betonu prostého</t>
  </si>
  <si>
    <t>-378626902</t>
  </si>
  <si>
    <t>silnicni+chodnikovy</t>
  </si>
  <si>
    <t>63</t>
  </si>
  <si>
    <t>592174650</t>
  </si>
  <si>
    <t>obrubník betonový silniční 100x15x25 cm</t>
  </si>
  <si>
    <t>-1222036291</t>
  </si>
  <si>
    <t>210+324+246</t>
  </si>
  <si>
    <t>780*1,01 'Přepočtené koeficientem množství</t>
  </si>
  <si>
    <t>64</t>
  </si>
  <si>
    <t>592174170</t>
  </si>
  <si>
    <t>obrubník betonový chodníkový vibrolisovaný 100x10x25 cm</t>
  </si>
  <si>
    <t>803002286</t>
  </si>
  <si>
    <t>105+162+120+84</t>
  </si>
  <si>
    <t>471*1,01 'Přepočtené koeficientem množství</t>
  </si>
  <si>
    <t>099</t>
  </si>
  <si>
    <t xml:space="preserve"> Přesun hmot</t>
  </si>
  <si>
    <t>65</t>
  </si>
  <si>
    <t>998223011</t>
  </si>
  <si>
    <t>Přesun hmot pro pozemní komunikace s krytem dlážděným dopravní vzdálenost do 200 m jakékoliv délky objektu</t>
  </si>
  <si>
    <t>651667006</t>
  </si>
  <si>
    <t>249,277 "dlažba - celý oddíl D059</t>
  </si>
  <si>
    <t>255 "podkl. vrstvy pod dlažby (část položky)</t>
  </si>
  <si>
    <t>283,583 "obrubníky</t>
  </si>
  <si>
    <t>66</t>
  </si>
  <si>
    <t>998225111</t>
  </si>
  <si>
    <t>Přesun hmot pro komunikace s krytem z kameniva, monolitickým betonovým nebo živičným dopravní vzdálenost do 200 m jakékoliv délky objektu</t>
  </si>
  <si>
    <t>-1644074738</t>
  </si>
  <si>
    <t>858,856-255 "podkl. vrstvy a asfalt</t>
  </si>
  <si>
    <t>391,6 "ACP</t>
  </si>
  <si>
    <t>2,298 "postřik</t>
  </si>
  <si>
    <t>235,571 "ACO</t>
  </si>
  <si>
    <t>139,32+95,318 "drenáž</t>
  </si>
  <si>
    <t>OST</t>
  </si>
  <si>
    <t>Sanace podloží - podmíněná pol., pokud nevyhoví statická zátěžová zk.</t>
  </si>
  <si>
    <t>67</t>
  </si>
  <si>
    <t>R131301101</t>
  </si>
  <si>
    <t>Hloubení nezapažených jam a zářezů kromě zářezů se šikmými stěnami pro podzemní vedení s urovnáním dna do předepsaného profilu a spádu v hornině tř. 4 do 100 m3</t>
  </si>
  <si>
    <t>1729867846</t>
  </si>
  <si>
    <t>komunikace*0,5</t>
  </si>
  <si>
    <t>68</t>
  </si>
  <si>
    <t>R131301109</t>
  </si>
  <si>
    <t>Hloubení nezapažených jam a zářezů kromě zářezů se šikmými stěnami pro podzemní vedení s urovnáním dna do předepsaného profilu a spádu Příplatek k cenám za lepivost horniny tř. 4</t>
  </si>
  <si>
    <t>2044234229</t>
  </si>
  <si>
    <t>1060,5*0,5 'Přepočtené koeficientem množství</t>
  </si>
  <si>
    <t>69</t>
  </si>
  <si>
    <t>R181101102</t>
  </si>
  <si>
    <t>Úprava pláně v zářezech v hornině tř. 1 až 4 se zhutněním</t>
  </si>
  <si>
    <t>1000023109</t>
  </si>
  <si>
    <t>70</t>
  </si>
  <si>
    <t>R561071111</t>
  </si>
  <si>
    <t>Úprava a stabilizace pláně se zhutněním posypání pláně hydraulickým pojivem a opětovné zhutnění pláně</t>
  </si>
  <si>
    <t>-30707536</t>
  </si>
  <si>
    <t>71</t>
  </si>
  <si>
    <t>R561071114</t>
  </si>
  <si>
    <t>Zřízení podkladu ze zeminy upravené hydraulickými pojivy (systém Road Mix) vápnem, cementem nebo směsnými pojivy (materiál ve specifikaci) s rozprostřením, promísením, vlhčením, zhutněním a ošetřením vodou plochy do 1 000 m2, tloušťka po zhutnění přes 400</t>
  </si>
  <si>
    <t>-783494815</t>
  </si>
  <si>
    <t>99,82</t>
  </si>
  <si>
    <t>182</t>
  </si>
  <si>
    <t>SO02 - Zpevněné plochy - část 2</t>
  </si>
  <si>
    <t>99,82*0,5 'Přepočtené koeficientem množství</t>
  </si>
  <si>
    <t>komunikace+kostka+chodnik</t>
  </si>
  <si>
    <t>komunikace+kostka</t>
  </si>
  <si>
    <t>180-kostka</t>
  </si>
  <si>
    <t>680753155</t>
  </si>
  <si>
    <t>929696245</t>
  </si>
  <si>
    <t>57*1,01 'Přepočtené koeficientem množství</t>
  </si>
  <si>
    <t>60*0,2</t>
  </si>
  <si>
    <t>3,12*1,02 'Přepočtené koeficientem množství</t>
  </si>
  <si>
    <t>66*1,01 'Přepočtené koeficientem množství</t>
  </si>
  <si>
    <t>32*1,01 'Přepočtené koeficientem množství</t>
  </si>
  <si>
    <t>18,388 "dlažba - celý oddíl D059</t>
  </si>
  <si>
    <t>19 "podkl. vrstvy pod dlažby (část položky)</t>
  </si>
  <si>
    <t>22,366 "obrubníky</t>
  </si>
  <si>
    <t>66,346-19 "podkl. vrstvy</t>
  </si>
  <si>
    <t>31,018 "ACP</t>
  </si>
  <si>
    <t>0,171 "postřik</t>
  </si>
  <si>
    <t>17,427 "ACO</t>
  </si>
  <si>
    <t>10,8+7,389 "drenáž</t>
  </si>
  <si>
    <t>84*0,5 'Přepočtené koeficientem množství</t>
  </si>
  <si>
    <t>129</t>
  </si>
  <si>
    <t>137,5</t>
  </si>
  <si>
    <t>361</t>
  </si>
  <si>
    <t>SO03 - Zpevněné plochy - část 3</t>
  </si>
  <si>
    <t>13,6</t>
  </si>
  <si>
    <t>244,2</t>
  </si>
  <si>
    <t>89</t>
  </si>
  <si>
    <t>13,5</t>
  </si>
  <si>
    <t>25,8</t>
  </si>
  <si>
    <t>1125022658</t>
  </si>
  <si>
    <t>137,5*0,5 'Přepočtené koeficientem množství</t>
  </si>
  <si>
    <t>komunikace+kostka+chodnik+dl_zluta+dl_relief</t>
  </si>
  <si>
    <t>270-kostka</t>
  </si>
  <si>
    <t>89*1,01 'Přepočtené koeficientem množství</t>
  </si>
  <si>
    <t>5*1,01 'Přepočtené koeficientem množství</t>
  </si>
  <si>
    <t>2,15709156193896*1,01 'Přepočtené koeficientem množství</t>
  </si>
  <si>
    <t>129*0,2</t>
  </si>
  <si>
    <t>6,708*1,02 'Přepočtené koeficientem množství</t>
  </si>
  <si>
    <t>404454020</t>
  </si>
  <si>
    <t>značka dopravní svislá nereflexní FeZn prolis, D 700 mm</t>
  </si>
  <si>
    <t>1981898165</t>
  </si>
  <si>
    <t>drenáž*0,2 "zásyp drenáže ŠD nebo struska frakce 0-32 mm</t>
  </si>
  <si>
    <t>2*6</t>
  </si>
  <si>
    <t>129*1,01 'Přepočtené koeficientem množství</t>
  </si>
  <si>
    <t>62*1,01 'Přepočtené koeficientem množství</t>
  </si>
  <si>
    <t>34,649 "dlažba - celý oddíl D059</t>
  </si>
  <si>
    <t>37 "podkl. vrstvy pod dlažby (část položky)</t>
  </si>
  <si>
    <t>43,603 "obrubníky</t>
  </si>
  <si>
    <t>105,677-37 "podkl. vrstvy a asfalt</t>
  </si>
  <si>
    <t>45,087 "ACP</t>
  </si>
  <si>
    <t>0,249 "postřik</t>
  </si>
  <si>
    <t>25,331 "ACO</t>
  </si>
  <si>
    <t>24,48+16,748 "drenáž</t>
  </si>
  <si>
    <t>122,1*0,5 'Přepočtené koeficientem množství</t>
  </si>
  <si>
    <t>SO04 - Dešťová kanalizace</t>
  </si>
  <si>
    <t>DES</t>
  </si>
  <si>
    <t>Dešťová kanalizace - viz. samostatný soupis prací</t>
  </si>
  <si>
    <t>ks</t>
  </si>
  <si>
    <t>784291990</t>
  </si>
  <si>
    <t>SO05.1 - Splašková kanalizace - stoka</t>
  </si>
  <si>
    <t>SPLAS</t>
  </si>
  <si>
    <t>Splašková kanalizace - viz. samostatný soupis prací</t>
  </si>
  <si>
    <t>SO05.2 - Splašková kanalizace - přípojky</t>
  </si>
  <si>
    <t>Splašková kanalizace - kanalizační přípojka viz. samostatný soupis prací</t>
  </si>
  <si>
    <t>SO06.1 - Vodovod</t>
  </si>
  <si>
    <t>VOD</t>
  </si>
  <si>
    <t>Vodovod- viz. samostatný soupis prací</t>
  </si>
  <si>
    <t>SO06.2 - Vodovodní přípojky</t>
  </si>
  <si>
    <t>SO07 - Plynovod</t>
  </si>
  <si>
    <t>PLYN</t>
  </si>
  <si>
    <t>Plynovod - viz. samostatný soupis prací</t>
  </si>
  <si>
    <t>SO08 - Veřejné osvětlení</t>
  </si>
  <si>
    <t>VO</t>
  </si>
  <si>
    <t>Veřejné osvětlení - viz. samostatný soupis prací</t>
  </si>
  <si>
    <t>SO09 - Ochrana sítí</t>
  </si>
  <si>
    <t>OCHR</t>
  </si>
  <si>
    <t>Ochrana sítí - viz. samostatný soupis prací</t>
  </si>
  <si>
    <t>VRN - Vedlejší rozpočtové náklady</t>
  </si>
  <si>
    <t xml:space="preserve">    VRN3 - Zařízení staveniště</t>
  </si>
  <si>
    <t xml:space="preserve">    VRN4 - Inženýrská činnost</t>
  </si>
  <si>
    <t>VRN3</t>
  </si>
  <si>
    <t>Zařízení staveniště</t>
  </si>
  <si>
    <t>110001001VRN01</t>
  </si>
  <si>
    <t>Náklady na vybavení a provoz zařízení staveniště</t>
  </si>
  <si>
    <t>clk</t>
  </si>
  <si>
    <t>1024</t>
  </si>
  <si>
    <t>-556255464</t>
  </si>
  <si>
    <t>110001001VRN02</t>
  </si>
  <si>
    <t>Deponie, zajištění BOZP, ochrany zdraví, odpady</t>
  </si>
  <si>
    <t>1302087997</t>
  </si>
  <si>
    <t>110001001VRN10</t>
  </si>
  <si>
    <t xml:space="preserve">Vytyčení všech inženýrských sítí před zahájením prací </t>
  </si>
  <si>
    <t>-1674880663</t>
  </si>
  <si>
    <t>R_006</t>
  </si>
  <si>
    <t>Úklid staveniště</t>
  </si>
  <si>
    <t>-1212218644</t>
  </si>
  <si>
    <t>R_007.1</t>
  </si>
  <si>
    <t>Úprava terénu do původního stavu</t>
  </si>
  <si>
    <t>-154195563</t>
  </si>
  <si>
    <t>R0123</t>
  </si>
  <si>
    <t xml:space="preserve">Vyčištění plochy ohrazeného staveniště </t>
  </si>
  <si>
    <t>1246335494</t>
  </si>
  <si>
    <t>110001002VRN01</t>
  </si>
  <si>
    <t>Provozní a územní vlivy vlivy</t>
  </si>
  <si>
    <t>-1060980214</t>
  </si>
  <si>
    <t>110001003VRN06</t>
  </si>
  <si>
    <t xml:space="preserve">Zajištění bezpečné a plynulé dopravy v rámci výstavby, </t>
  </si>
  <si>
    <t>1677086597</t>
  </si>
  <si>
    <t>110001003VRN07</t>
  </si>
  <si>
    <t>Zajištění bezpečnosti a orientace všech účastníků dopravního provozu</t>
  </si>
  <si>
    <t>757432862</t>
  </si>
  <si>
    <t>110001003VRN15</t>
  </si>
  <si>
    <t>Pravidelné čištění přilehlých komunikací</t>
  </si>
  <si>
    <t>-1255851070</t>
  </si>
  <si>
    <t>VRN4</t>
  </si>
  <si>
    <t>Inženýrská činnost</t>
  </si>
  <si>
    <t>042503000</t>
  </si>
  <si>
    <t>Inženýrská činnost posudky plán BOZP na staveništi</t>
  </si>
  <si>
    <t>-693084115</t>
  </si>
  <si>
    <t>110001003VRN01</t>
  </si>
  <si>
    <t>Kompletační činnost</t>
  </si>
  <si>
    <t>-1557663593</t>
  </si>
  <si>
    <t>110001003VRN02</t>
  </si>
  <si>
    <t>Zajištění všech dokladů nutných pro předání díla dle ustanovení SOD/ZD</t>
  </si>
  <si>
    <t>-1734972783</t>
  </si>
  <si>
    <t>110001003VRN03</t>
  </si>
  <si>
    <t>Zajištění splnění podmínek vyplývajících z vydaných rozhodnutí a povolení apod.</t>
  </si>
  <si>
    <t>743138265</t>
  </si>
  <si>
    <t>110001003VRN04</t>
  </si>
  <si>
    <t>Zpracování časového harmonogramu stavby a zpracování ZOV</t>
  </si>
  <si>
    <t>590277565</t>
  </si>
  <si>
    <t>110001003VRN05</t>
  </si>
  <si>
    <t>Zpracování a projednání dokladů pro účel stavby</t>
  </si>
  <si>
    <t>-1461422006</t>
  </si>
  <si>
    <t>110001003VRN08</t>
  </si>
  <si>
    <t>Součinnost s koordinátorem BOZP s ostatními zúčastněnými stranami</t>
  </si>
  <si>
    <t>919665313</t>
  </si>
  <si>
    <t>110001003VRN09</t>
  </si>
  <si>
    <t xml:space="preserve">Odsouhlasení všech užitých materiálů a technologií </t>
  </si>
  <si>
    <t>-2012719888</t>
  </si>
  <si>
    <t>110001003VRN10</t>
  </si>
  <si>
    <t>Technická řešení - návrh a projednání kolizí inženýrských sítí a zařízení</t>
  </si>
  <si>
    <t>715341162</t>
  </si>
  <si>
    <t>110001003VRN11</t>
  </si>
  <si>
    <t>Technická řešení - návrh a projednání kolizí se skrytými konstrukcemi</t>
  </si>
  <si>
    <t>-1563733192</t>
  </si>
  <si>
    <t>110001003VRN12</t>
  </si>
  <si>
    <t>Dopracování prováděci projektové dokumentace a dokumentace skutečného provedení</t>
  </si>
  <si>
    <t>2027001519</t>
  </si>
  <si>
    <t>110001003VRN13</t>
  </si>
  <si>
    <t xml:space="preserve">Provedení zkoušek potřebných k provedení díla dle specifikace PD a TZ </t>
  </si>
  <si>
    <t>511151477</t>
  </si>
  <si>
    <t>110001003VRN14</t>
  </si>
  <si>
    <t xml:space="preserve">Provedení analýzy zeminy dle vyhl. 294/2005 Sb., př. 10, tab. 10.1, 10.2 </t>
  </si>
  <si>
    <t>-1108126702</t>
  </si>
  <si>
    <t>110001003VRN16</t>
  </si>
  <si>
    <t>Geodetické zaměření po ukončení stavby</t>
  </si>
  <si>
    <t>598039468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</si>
  <si>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</si>
  <si>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</si>
  <si>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</si>
  <si>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</si>
  <si>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</si>
  <si>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</si>
  <si>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</si>
  <si>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</si>
  <si>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</si>
  <si>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</si>
  <si>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</si>
  <si>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Stavební objekt inženýrský</t>
  </si>
  <si>
    <t>PRO</t>
  </si>
  <si>
    <t>Provozní soubor</t>
  </si>
  <si>
    <t>VON</t>
  </si>
  <si>
    <t>Vedlejší a ostatní náklady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</si>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</sst>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sz val="8"/>
      <color rgb="FF00000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5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44" fillId="2" borderId="0" xfId="1" applyFill="1"/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5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19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19" fillId="0" borderId="0" xfId="0" applyFont="1" applyAlignment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0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20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19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left"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5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2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horizontal="center" vertical="center"/>
    </xf>
    <xf numFmtId="0" fontId="18" fillId="0" borderId="20" xfId="0" applyFont="1" applyBorder="1" applyAlignment="1" applyProtection="1">
      <alignment horizontal="center" vertical="center" wrapText="1"/>
    </xf>
    <xf numFmtId="0" fontId="18" fillId="0" borderId="21" xfId="0" applyFont="1" applyBorder="1" applyAlignment="1" applyProtection="1">
      <alignment horizontal="center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2" fillId="0" borderId="18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9" fillId="0" borderId="18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9" fillId="0" borderId="23" xfId="0" applyNumberFormat="1" applyFont="1" applyBorder="1" applyAlignment="1" applyProtection="1">
      <alignment vertical="center"/>
    </xf>
    <xf numFmtId="4" fontId="29" fillId="0" borderId="24" xfId="0" applyNumberFormat="1" applyFont="1" applyBorder="1" applyAlignment="1" applyProtection="1">
      <alignment vertical="center"/>
    </xf>
    <xf numFmtId="166" fontId="29" fillId="0" borderId="24" xfId="0" applyNumberFormat="1" applyFont="1" applyBorder="1" applyAlignment="1" applyProtection="1">
      <alignment vertical="center"/>
    </xf>
    <xf numFmtId="4" fontId="29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2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30" fillId="2" borderId="0" xfId="1" applyFont="1" applyFill="1" applyAlignment="1">
      <alignment vertical="center"/>
    </xf>
    <xf numFmtId="0" fontId="12" fillId="2" borderId="0" xfId="0" applyFont="1" applyFill="1" applyAlignment="1" applyProtection="1">
      <alignment vertical="center"/>
      <protection locked="0"/>
    </xf>
    <xf numFmtId="0" fontId="31" fillId="0" borderId="0" xfId="0" applyFont="1" applyAlignment="1">
      <alignment horizontal="left" vertical="center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18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0" fillId="0" borderId="0" xfId="0" applyFont="1" applyBorder="1" applyAlignment="1" applyProtection="1">
      <alignment horizontal="left" vertical="center"/>
    </xf>
    <xf numFmtId="4" fontId="23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2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18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3" fillId="0" borderId="0" xfId="0" applyNumberFormat="1" applyFont="1" applyAlignment="1" applyProtection="1"/>
    <xf numFmtId="166" fontId="33" fillId="0" borderId="16" xfId="0" applyNumberFormat="1" applyFont="1" applyBorder="1" applyAlignment="1" applyProtection="1"/>
    <xf numFmtId="166" fontId="33" fillId="0" borderId="17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28" xfId="0" applyFont="1" applyBorder="1" applyAlignment="1" applyProtection="1">
      <alignment horizontal="center" vertical="center"/>
    </xf>
    <xf numFmtId="49" fontId="36" fillId="0" borderId="28" xfId="0" applyNumberFormat="1" applyFont="1" applyBorder="1" applyAlignment="1" applyProtection="1">
      <alignment horizontal="left" vertical="center" wrapText="1"/>
    </xf>
    <xf numFmtId="0" fontId="36" fillId="0" borderId="28" xfId="0" applyFont="1" applyBorder="1" applyAlignment="1" applyProtection="1">
      <alignment horizontal="left" vertical="center" wrapText="1"/>
    </xf>
    <xf numFmtId="0" fontId="36" fillId="0" borderId="28" xfId="0" applyFont="1" applyBorder="1" applyAlignment="1" applyProtection="1">
      <alignment horizontal="center" vertical="center" wrapText="1"/>
    </xf>
    <xf numFmtId="167" fontId="36" fillId="0" borderId="28" xfId="0" applyNumberFormat="1" applyFont="1" applyBorder="1" applyAlignment="1" applyProtection="1">
      <alignment vertical="center"/>
    </xf>
    <xf numFmtId="4" fontId="36" fillId="3" borderId="28" xfId="0" applyNumberFormat="1" applyFont="1" applyFill="1" applyBorder="1" applyAlignment="1" applyProtection="1">
      <alignment vertical="center"/>
      <protection locked="0"/>
    </xf>
    <xf numFmtId="4" fontId="36" fillId="0" borderId="28" xfId="0" applyNumberFormat="1" applyFont="1" applyBorder="1" applyAlignment="1" applyProtection="1">
      <alignment vertical="center"/>
    </xf>
    <xf numFmtId="0" fontId="36" fillId="0" borderId="5" xfId="0" applyFont="1" applyBorder="1" applyAlignment="1">
      <alignment vertical="center"/>
    </xf>
    <xf numFmtId="0" fontId="36" fillId="3" borderId="28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8" fillId="0" borderId="23" xfId="0" applyFont="1" applyBorder="1" applyAlignment="1" applyProtection="1">
      <alignment vertical="center"/>
    </xf>
    <xf numFmtId="0" fontId="8" fillId="0" borderId="24" xfId="0" applyFont="1" applyBorder="1" applyAlignment="1" applyProtection="1">
      <alignment vertical="center"/>
    </xf>
    <xf numFmtId="0" fontId="8" fillId="0" borderId="25" xfId="0" applyFont="1" applyBorder="1" applyAlignment="1" applyProtection="1">
      <alignment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>
      <alignment vertical="top"/>
      <protection locked="0"/>
    </xf>
    <xf numFmtId="0" fontId="37" fillId="0" borderId="29" xfId="0" applyFont="1" applyBorder="1" applyAlignment="1">
      <alignment vertical="center" wrapText="1"/>
      <protection locked="0"/>
    </xf>
    <xf numFmtId="0" fontId="37" fillId="0" borderId="30" xfId="0" applyFont="1" applyBorder="1" applyAlignment="1">
      <alignment vertical="center" wrapText="1"/>
      <protection locked="0"/>
    </xf>
    <xf numFmtId="0" fontId="37" fillId="0" borderId="31" xfId="0" applyFont="1" applyBorder="1" applyAlignment="1">
      <alignment vertical="center" wrapText="1"/>
      <protection locked="0"/>
    </xf>
    <xf numFmtId="0" fontId="37" fillId="0" borderId="32" xfId="0" applyFont="1" applyBorder="1" applyAlignment="1">
      <alignment horizontal="center" vertical="center" wrapText="1"/>
      <protection locked="0"/>
    </xf>
    <xf numFmtId="0" fontId="38" fillId="0" borderId="1" xfId="0" applyFont="1" applyBorder="1" applyAlignment="1">
      <alignment horizontal="center" vertical="center" wrapText="1"/>
      <protection locked="0"/>
    </xf>
    <xf numFmtId="0" fontId="37" fillId="0" borderId="33" xfId="0" applyFont="1" applyBorder="1" applyAlignment="1">
      <alignment horizontal="center" vertical="center" wrapText="1"/>
      <protection locked="0"/>
    </xf>
    <xf numFmtId="0" fontId="37" fillId="0" borderId="32" xfId="0" applyFont="1" applyBorder="1" applyAlignment="1">
      <alignment vertical="center" wrapText="1"/>
      <protection locked="0"/>
    </xf>
    <xf numFmtId="0" fontId="39" fillId="0" borderId="34" xfId="0" applyFont="1" applyBorder="1" applyAlignment="1">
      <alignment horizontal="left" wrapText="1"/>
      <protection locked="0"/>
    </xf>
    <xf numFmtId="0" fontId="37" fillId="0" borderId="33" xfId="0" applyFont="1" applyBorder="1" applyAlignment="1">
      <alignment vertical="center" wrapText="1"/>
      <protection locked="0"/>
    </xf>
    <xf numFmtId="0" fontId="39" fillId="0" borderId="1" xfId="0" applyFont="1" applyBorder="1" applyAlignment="1">
      <alignment horizontal="left" vertical="center" wrapText="1"/>
      <protection locked="0"/>
    </xf>
    <xf numFmtId="0" fontId="40" fillId="0" borderId="1" xfId="0" applyFont="1" applyBorder="1" applyAlignment="1">
      <alignment horizontal="left" vertical="center" wrapText="1"/>
      <protection locked="0"/>
    </xf>
    <xf numFmtId="0" fontId="40" fillId="0" borderId="32" xfId="0" applyFont="1" applyBorder="1" applyAlignment="1">
      <alignment vertical="center" wrapText="1"/>
      <protection locked="0"/>
    </xf>
    <xf numFmtId="0" fontId="40" fillId="0" borderId="1" xfId="0" applyFont="1" applyBorder="1" applyAlignment="1">
      <alignment vertical="center" wrapText="1"/>
      <protection locked="0"/>
    </xf>
    <xf numFmtId="0" fontId="40" fillId="0" borderId="1" xfId="0" applyFont="1" applyBorder="1" applyAlignment="1">
      <alignment vertical="center"/>
      <protection locked="0"/>
    </xf>
    <xf numFmtId="0" fontId="40" fillId="0" borderId="1" xfId="0" applyFont="1" applyBorder="1" applyAlignment="1">
      <alignment horizontal="left" vertical="center"/>
      <protection locked="0"/>
    </xf>
    <xf numFmtId="49" fontId="40" fillId="0" borderId="1" xfId="0" applyNumberFormat="1" applyFont="1" applyBorder="1" applyAlignment="1">
      <alignment horizontal="left" vertical="center" wrapText="1"/>
      <protection locked="0"/>
    </xf>
    <xf numFmtId="49" fontId="40" fillId="0" borderId="1" xfId="0" applyNumberFormat="1" applyFont="1" applyBorder="1" applyAlignment="1">
      <alignment vertical="center" wrapText="1"/>
      <protection locked="0"/>
    </xf>
    <xf numFmtId="0" fontId="37" fillId="0" borderId="35" xfId="0" applyFont="1" applyBorder="1" applyAlignment="1">
      <alignment vertical="center" wrapText="1"/>
      <protection locked="0"/>
    </xf>
    <xf numFmtId="0" fontId="41" fillId="0" borderId="34" xfId="0" applyFont="1" applyBorder="1" applyAlignment="1">
      <alignment vertical="center" wrapText="1"/>
      <protection locked="0"/>
    </xf>
    <xf numFmtId="0" fontId="37" fillId="0" borderId="36" xfId="0" applyFont="1" applyBorder="1" applyAlignment="1">
      <alignment vertical="center" wrapText="1"/>
      <protection locked="0"/>
    </xf>
    <xf numFmtId="0" fontId="37" fillId="0" borderId="1" xfId="0" applyFont="1" applyBorder="1" applyAlignment="1">
      <alignment vertical="top"/>
      <protection locked="0"/>
    </xf>
    <xf numFmtId="0" fontId="37" fillId="0" borderId="0" xfId="0" applyFont="1" applyAlignment="1">
      <alignment vertical="top"/>
      <protection locked="0"/>
    </xf>
    <xf numFmtId="0" fontId="37" fillId="0" borderId="29" xfId="0" applyFont="1" applyBorder="1" applyAlignment="1">
      <alignment horizontal="left" vertical="center"/>
      <protection locked="0"/>
    </xf>
    <xf numFmtId="0" fontId="37" fillId="0" borderId="30" xfId="0" applyFont="1" applyBorder="1" applyAlignment="1">
      <alignment horizontal="left" vertical="center"/>
      <protection locked="0"/>
    </xf>
    <xf numFmtId="0" fontId="37" fillId="0" borderId="31" xfId="0" applyFont="1" applyBorder="1" applyAlignment="1">
      <alignment horizontal="left" vertical="center"/>
      <protection locked="0"/>
    </xf>
    <xf numFmtId="0" fontId="37" fillId="0" borderId="32" xfId="0" applyFont="1" applyBorder="1" applyAlignment="1">
      <alignment horizontal="left" vertical="center"/>
      <protection locked="0"/>
    </xf>
    <xf numFmtId="0" fontId="38" fillId="0" borderId="1" xfId="0" applyFont="1" applyBorder="1" applyAlignment="1">
      <alignment horizontal="center" vertical="center"/>
      <protection locked="0"/>
    </xf>
    <xf numFmtId="0" fontId="37" fillId="0" borderId="33" xfId="0" applyFont="1" applyBorder="1" applyAlignment="1">
      <alignment horizontal="left" vertical="center"/>
      <protection locked="0"/>
    </xf>
    <xf numFmtId="0" fontId="39" fillId="0" borderId="1" xfId="0" applyFont="1" applyBorder="1" applyAlignment="1">
      <alignment horizontal="left" vertical="center"/>
      <protection locked="0"/>
    </xf>
    <xf numFmtId="0" fontId="42" fillId="0" borderId="0" xfId="0" applyFont="1" applyAlignment="1">
      <alignment horizontal="left" vertical="center"/>
      <protection locked="0"/>
    </xf>
    <xf numFmtId="0" fontId="39" fillId="0" borderId="34" xfId="0" applyFont="1" applyBorder="1" applyAlignment="1">
      <alignment horizontal="left" vertical="center"/>
      <protection locked="0"/>
    </xf>
    <xf numFmtId="0" fontId="39" fillId="0" borderId="34" xfId="0" applyFont="1" applyBorder="1" applyAlignment="1">
      <alignment horizontal="center" vertical="center"/>
      <protection locked="0"/>
    </xf>
    <xf numFmtId="0" fontId="42" fillId="0" borderId="34" xfId="0" applyFont="1" applyBorder="1" applyAlignment="1">
      <alignment horizontal="left" vertical="center"/>
      <protection locked="0"/>
    </xf>
    <xf numFmtId="0" fontId="43" fillId="0" borderId="1" xfId="0" applyFont="1" applyBorder="1" applyAlignment="1">
      <alignment horizontal="left" vertical="center"/>
      <protection locked="0"/>
    </xf>
    <xf numFmtId="0" fontId="40" fillId="0" borderId="0" xfId="0" applyFont="1" applyAlignment="1">
      <alignment horizontal="left" vertical="center"/>
      <protection locked="0"/>
    </xf>
    <xf numFmtId="0" fontId="40" fillId="0" borderId="1" xfId="0" applyFont="1" applyBorder="1" applyAlignment="1">
      <alignment horizontal="center" vertical="center"/>
      <protection locked="0"/>
    </xf>
    <xf numFmtId="0" fontId="40" fillId="0" borderId="32" xfId="0" applyFont="1" applyBorder="1" applyAlignment="1">
      <alignment horizontal="left" vertical="center"/>
      <protection locked="0"/>
    </xf>
    <xf numFmtId="0" fontId="40" fillId="0" borderId="1" xfId="0" applyFont="1" applyFill="1" applyBorder="1" applyAlignment="1">
      <alignment horizontal="left" vertical="center"/>
      <protection locked="0"/>
    </xf>
    <xf numFmtId="0" fontId="40" fillId="0" borderId="1" xfId="0" applyFont="1" applyFill="1" applyBorder="1" applyAlignment="1">
      <alignment horizontal="center" vertical="center"/>
      <protection locked="0"/>
    </xf>
    <xf numFmtId="0" fontId="37" fillId="0" borderId="35" xfId="0" applyFont="1" applyBorder="1" applyAlignment="1">
      <alignment horizontal="left" vertical="center"/>
      <protection locked="0"/>
    </xf>
    <xf numFmtId="0" fontId="41" fillId="0" borderId="34" xfId="0" applyFont="1" applyBorder="1" applyAlignment="1">
      <alignment horizontal="left" vertical="center"/>
      <protection locked="0"/>
    </xf>
    <xf numFmtId="0" fontId="37" fillId="0" borderId="36" xfId="0" applyFont="1" applyBorder="1" applyAlignment="1">
      <alignment horizontal="left" vertical="center"/>
      <protection locked="0"/>
    </xf>
    <xf numFmtId="0" fontId="37" fillId="0" borderId="1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left" vertical="center"/>
      <protection locked="0"/>
    </xf>
    <xf numFmtId="0" fontId="42" fillId="0" borderId="1" xfId="0" applyFont="1" applyBorder="1" applyAlignment="1">
      <alignment horizontal="left" vertical="center"/>
      <protection locked="0"/>
    </xf>
    <xf numFmtId="0" fontId="40" fillId="0" borderId="34" xfId="0" applyFont="1" applyBorder="1" applyAlignment="1">
      <alignment horizontal="left" vertical="center"/>
      <protection locked="0"/>
    </xf>
    <xf numFmtId="0" fontId="37" fillId="0" borderId="1" xfId="0" applyFont="1" applyBorder="1" applyAlignment="1">
      <alignment horizontal="left" vertical="center" wrapText="1"/>
      <protection locked="0"/>
    </xf>
    <xf numFmtId="0" fontId="40" fillId="0" borderId="1" xfId="0" applyFont="1" applyBorder="1" applyAlignment="1">
      <alignment horizontal="center" vertical="center" wrapText="1"/>
      <protection locked="0"/>
    </xf>
    <xf numFmtId="0" fontId="37" fillId="0" borderId="29" xfId="0" applyFont="1" applyBorder="1" applyAlignment="1">
      <alignment horizontal="left" vertical="center" wrapText="1"/>
      <protection locked="0"/>
    </xf>
    <xf numFmtId="0" fontId="37" fillId="0" borderId="30" xfId="0" applyFont="1" applyBorder="1" applyAlignment="1">
      <alignment horizontal="left" vertical="center" wrapText="1"/>
      <protection locked="0"/>
    </xf>
    <xf numFmtId="0" fontId="37" fillId="0" borderId="31" xfId="0" applyFont="1" applyBorder="1" applyAlignment="1">
      <alignment horizontal="left" vertical="center" wrapText="1"/>
      <protection locked="0"/>
    </xf>
    <xf numFmtId="0" fontId="37" fillId="0" borderId="32" xfId="0" applyFont="1" applyBorder="1" applyAlignment="1">
      <alignment horizontal="left" vertical="center" wrapText="1"/>
      <protection locked="0"/>
    </xf>
    <xf numFmtId="0" fontId="37" fillId="0" borderId="33" xfId="0" applyFont="1" applyBorder="1" applyAlignment="1">
      <alignment horizontal="left" vertical="center" wrapText="1"/>
      <protection locked="0"/>
    </xf>
    <xf numFmtId="0" fontId="42" fillId="0" borderId="32" xfId="0" applyFont="1" applyBorder="1" applyAlignment="1">
      <alignment horizontal="left" vertical="center" wrapText="1"/>
      <protection locked="0"/>
    </xf>
    <xf numFmtId="0" fontId="42" fillId="0" borderId="33" xfId="0" applyFont="1" applyBorder="1" applyAlignment="1">
      <alignment horizontal="left" vertical="center" wrapText="1"/>
      <protection locked="0"/>
    </xf>
    <xf numFmtId="0" fontId="40" fillId="0" borderId="32" xfId="0" applyFont="1" applyBorder="1" applyAlignment="1">
      <alignment horizontal="left" vertical="center" wrapText="1"/>
      <protection locked="0"/>
    </xf>
    <xf numFmtId="0" fontId="40" fillId="0" borderId="33" xfId="0" applyFont="1" applyBorder="1" applyAlignment="1">
      <alignment horizontal="left" vertical="center" wrapText="1"/>
      <protection locked="0"/>
    </xf>
    <xf numFmtId="0" fontId="40" fillId="0" borderId="33" xfId="0" applyFont="1" applyBorder="1" applyAlignment="1">
      <alignment horizontal="left" vertical="center"/>
      <protection locked="0"/>
    </xf>
    <xf numFmtId="0" fontId="40" fillId="0" borderId="35" xfId="0" applyFont="1" applyBorder="1" applyAlignment="1">
      <alignment horizontal="left" vertical="center" wrapText="1"/>
      <protection locked="0"/>
    </xf>
    <xf numFmtId="0" fontId="40" fillId="0" borderId="34" xfId="0" applyFont="1" applyBorder="1" applyAlignment="1">
      <alignment horizontal="left" vertical="center" wrapText="1"/>
      <protection locked="0"/>
    </xf>
    <xf numFmtId="0" fontId="40" fillId="0" borderId="36" xfId="0" applyFont="1" applyBorder="1" applyAlignment="1">
      <alignment horizontal="left" vertical="center" wrapText="1"/>
      <protection locked="0"/>
    </xf>
    <xf numFmtId="0" fontId="40" fillId="0" borderId="1" xfId="0" applyFont="1" applyBorder="1" applyAlignment="1">
      <alignment horizontal="left" vertical="top"/>
      <protection locked="0"/>
    </xf>
    <xf numFmtId="0" fontId="40" fillId="0" borderId="1" xfId="0" applyFont="1" applyBorder="1" applyAlignment="1">
      <alignment horizontal="center" vertical="top"/>
      <protection locked="0"/>
    </xf>
    <xf numFmtId="0" fontId="40" fillId="0" borderId="35" xfId="0" applyFont="1" applyBorder="1" applyAlignment="1">
      <alignment horizontal="left" vertical="center"/>
      <protection locked="0"/>
    </xf>
    <xf numFmtId="0" fontId="40" fillId="0" borderId="36" xfId="0" applyFont="1" applyBorder="1" applyAlignment="1">
      <alignment horizontal="left" vertical="center"/>
      <protection locked="0"/>
    </xf>
    <xf numFmtId="0" fontId="42" fillId="0" borderId="0" xfId="0" applyFont="1" applyAlignment="1">
      <alignment vertical="center"/>
      <protection locked="0"/>
    </xf>
    <xf numFmtId="0" fontId="39" fillId="0" borderId="1" xfId="0" applyFont="1" applyBorder="1" applyAlignment="1">
      <alignment vertical="center"/>
      <protection locked="0"/>
    </xf>
    <xf numFmtId="0" fontId="42" fillId="0" borderId="34" xfId="0" applyFont="1" applyBorder="1" applyAlignment="1">
      <alignment vertical="center"/>
      <protection locked="0"/>
    </xf>
    <xf numFmtId="0" fontId="39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40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39" fillId="0" borderId="34" xfId="0" applyFont="1" applyBorder="1" applyAlignment="1">
      <alignment horizontal="left"/>
      <protection locked="0"/>
    </xf>
    <xf numFmtId="0" fontId="42" fillId="0" borderId="34" xfId="0" applyFont="1" applyBorder="1" applyAlignment="1">
      <protection locked="0"/>
    </xf>
    <xf numFmtId="0" fontId="37" fillId="0" borderId="32" xfId="0" applyFont="1" applyBorder="1" applyAlignment="1">
      <alignment vertical="top"/>
      <protection locked="0"/>
    </xf>
    <xf numFmtId="0" fontId="37" fillId="0" borderId="33" xfId="0" applyFont="1" applyBorder="1" applyAlignment="1">
      <alignment vertical="top"/>
      <protection locked="0"/>
    </xf>
    <xf numFmtId="0" fontId="37" fillId="0" borderId="1" xfId="0" applyFont="1" applyBorder="1" applyAlignment="1">
      <alignment horizontal="center" vertical="center"/>
      <protection locked="0"/>
    </xf>
    <xf numFmtId="0" fontId="37" fillId="0" borderId="1" xfId="0" applyFont="1" applyBorder="1" applyAlignment="1">
      <alignment horizontal="left" vertical="top"/>
      <protection locked="0"/>
    </xf>
    <xf numFmtId="0" fontId="37" fillId="0" borderId="35" xfId="0" applyFont="1" applyBorder="1" applyAlignment="1">
      <alignment vertical="top"/>
      <protection locked="0"/>
    </xf>
    <xf numFmtId="0" fontId="37" fillId="0" borderId="34" xfId="0" applyFont="1" applyBorder="1" applyAlignment="1">
      <alignment vertical="top"/>
      <protection locked="0"/>
    </xf>
    <xf numFmtId="0" fontId="37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styles" Target="styles.xml" /><Relationship Id="rId16" Type="http://schemas.openxmlformats.org/officeDocument/2006/relationships/theme" Target="theme/theme1.xml" /><Relationship Id="rId17" Type="http://schemas.openxmlformats.org/officeDocument/2006/relationships/calcChain" Target="calcChain.xml" /><Relationship Id="rId1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8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20" t="s">
        <v>4</v>
      </c>
      <c r="BB1" s="20" t="s">
        <v>5</v>
      </c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T1" s="21" t="s">
        <v>6</v>
      </c>
      <c r="BU1" s="21" t="s">
        <v>6</v>
      </c>
      <c r="BV1" s="21" t="s">
        <v>7</v>
      </c>
    </row>
    <row r="2" ht="36.96" customHeight="1">
      <c r="AR2"/>
      <c r="BS2" s="22" t="s">
        <v>8</v>
      </c>
      <c r="BT2" s="22" t="s">
        <v>9</v>
      </c>
    </row>
    <row r="3" ht="6.96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5"/>
      <c r="BS3" s="22" t="s">
        <v>8</v>
      </c>
      <c r="BT3" s="22" t="s">
        <v>10</v>
      </c>
    </row>
    <row r="4" ht="36.96" customHeight="1">
      <c r="B4" s="26"/>
      <c r="C4" s="27"/>
      <c r="D4" s="28" t="s">
        <v>11</v>
      </c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9"/>
      <c r="AS4" s="30" t="s">
        <v>12</v>
      </c>
      <c r="BE4" s="31" t="s">
        <v>13</v>
      </c>
      <c r="BS4" s="22" t="s">
        <v>14</v>
      </c>
    </row>
    <row r="5" ht="14.4" customHeight="1">
      <c r="B5" s="26"/>
      <c r="C5" s="27"/>
      <c r="D5" s="32" t="s">
        <v>15</v>
      </c>
      <c r="E5" s="27"/>
      <c r="F5" s="27"/>
      <c r="G5" s="27"/>
      <c r="H5" s="27"/>
      <c r="I5" s="27"/>
      <c r="J5" s="27"/>
      <c r="K5" s="33" t="s">
        <v>16</v>
      </c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27"/>
      <c r="AM5" s="27"/>
      <c r="AN5" s="27"/>
      <c r="AO5" s="27"/>
      <c r="AP5" s="27"/>
      <c r="AQ5" s="29"/>
      <c r="BE5" s="34" t="s">
        <v>17</v>
      </c>
      <c r="BS5" s="22" t="s">
        <v>8</v>
      </c>
    </row>
    <row r="6" ht="36.96" customHeight="1">
      <c r="B6" s="26"/>
      <c r="C6" s="27"/>
      <c r="D6" s="35" t="s">
        <v>18</v>
      </c>
      <c r="E6" s="27"/>
      <c r="F6" s="27"/>
      <c r="G6" s="27"/>
      <c r="H6" s="27"/>
      <c r="I6" s="27"/>
      <c r="J6" s="27"/>
      <c r="K6" s="36" t="s">
        <v>19</v>
      </c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9"/>
      <c r="BE6" s="37"/>
      <c r="BS6" s="22" t="s">
        <v>8</v>
      </c>
    </row>
    <row r="7" ht="14.4" customHeight="1">
      <c r="B7" s="26"/>
      <c r="C7" s="27"/>
      <c r="D7" s="38" t="s">
        <v>20</v>
      </c>
      <c r="E7" s="27"/>
      <c r="F7" s="27"/>
      <c r="G7" s="27"/>
      <c r="H7" s="27"/>
      <c r="I7" s="27"/>
      <c r="J7" s="27"/>
      <c r="K7" s="33" t="s">
        <v>21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8" t="s">
        <v>22</v>
      </c>
      <c r="AL7" s="27"/>
      <c r="AM7" s="27"/>
      <c r="AN7" s="33" t="s">
        <v>21</v>
      </c>
      <c r="AO7" s="27"/>
      <c r="AP7" s="27"/>
      <c r="AQ7" s="29"/>
      <c r="BE7" s="37"/>
      <c r="BS7" s="22" t="s">
        <v>8</v>
      </c>
    </row>
    <row r="8" ht="14.4" customHeight="1">
      <c r="B8" s="26"/>
      <c r="C8" s="27"/>
      <c r="D8" s="38" t="s">
        <v>23</v>
      </c>
      <c r="E8" s="27"/>
      <c r="F8" s="27"/>
      <c r="G8" s="27"/>
      <c r="H8" s="27"/>
      <c r="I8" s="27"/>
      <c r="J8" s="27"/>
      <c r="K8" s="33" t="s">
        <v>24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8" t="s">
        <v>25</v>
      </c>
      <c r="AL8" s="27"/>
      <c r="AM8" s="27"/>
      <c r="AN8" s="39" t="s">
        <v>26</v>
      </c>
      <c r="AO8" s="27"/>
      <c r="AP8" s="27"/>
      <c r="AQ8" s="29"/>
      <c r="BE8" s="37"/>
      <c r="BS8" s="22" t="s">
        <v>8</v>
      </c>
    </row>
    <row r="9" ht="14.4" customHeight="1">
      <c r="B9" s="26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9"/>
      <c r="BE9" s="37"/>
      <c r="BS9" s="22" t="s">
        <v>8</v>
      </c>
    </row>
    <row r="10" ht="14.4" customHeight="1">
      <c r="B10" s="26"/>
      <c r="C10" s="27"/>
      <c r="D10" s="38" t="s">
        <v>27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8" t="s">
        <v>28</v>
      </c>
      <c r="AL10" s="27"/>
      <c r="AM10" s="27"/>
      <c r="AN10" s="33" t="s">
        <v>21</v>
      </c>
      <c r="AO10" s="27"/>
      <c r="AP10" s="27"/>
      <c r="AQ10" s="29"/>
      <c r="BE10" s="37"/>
      <c r="BS10" s="22" t="s">
        <v>8</v>
      </c>
    </row>
    <row r="11" ht="18.48" customHeight="1">
      <c r="B11" s="26"/>
      <c r="C11" s="27"/>
      <c r="D11" s="27"/>
      <c r="E11" s="33" t="s">
        <v>29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8" t="s">
        <v>30</v>
      </c>
      <c r="AL11" s="27"/>
      <c r="AM11" s="27"/>
      <c r="AN11" s="33" t="s">
        <v>21</v>
      </c>
      <c r="AO11" s="27"/>
      <c r="AP11" s="27"/>
      <c r="AQ11" s="29"/>
      <c r="BE11" s="37"/>
      <c r="BS11" s="22" t="s">
        <v>8</v>
      </c>
    </row>
    <row r="12" ht="6.96" customHeight="1">
      <c r="B12" s="26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9"/>
      <c r="BE12" s="37"/>
      <c r="BS12" s="22" t="s">
        <v>8</v>
      </c>
    </row>
    <row r="13" ht="14.4" customHeight="1">
      <c r="B13" s="26"/>
      <c r="C13" s="27"/>
      <c r="D13" s="38" t="s">
        <v>31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8" t="s">
        <v>28</v>
      </c>
      <c r="AL13" s="27"/>
      <c r="AM13" s="27"/>
      <c r="AN13" s="40" t="s">
        <v>32</v>
      </c>
      <c r="AO13" s="27"/>
      <c r="AP13" s="27"/>
      <c r="AQ13" s="29"/>
      <c r="BE13" s="37"/>
      <c r="BS13" s="22" t="s">
        <v>8</v>
      </c>
    </row>
    <row r="14">
      <c r="B14" s="26"/>
      <c r="C14" s="27"/>
      <c r="D14" s="27"/>
      <c r="E14" s="40" t="s">
        <v>32</v>
      </c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38" t="s">
        <v>30</v>
      </c>
      <c r="AL14" s="27"/>
      <c r="AM14" s="27"/>
      <c r="AN14" s="40" t="s">
        <v>32</v>
      </c>
      <c r="AO14" s="27"/>
      <c r="AP14" s="27"/>
      <c r="AQ14" s="29"/>
      <c r="BE14" s="37"/>
      <c r="BS14" s="22" t="s">
        <v>8</v>
      </c>
    </row>
    <row r="15" ht="6.96" customHeight="1">
      <c r="B15" s="26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9"/>
      <c r="BE15" s="37"/>
      <c r="BS15" s="22" t="s">
        <v>6</v>
      </c>
    </row>
    <row r="16" ht="14.4" customHeight="1">
      <c r="B16" s="26"/>
      <c r="C16" s="27"/>
      <c r="D16" s="38" t="s">
        <v>33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8" t="s">
        <v>28</v>
      </c>
      <c r="AL16" s="27"/>
      <c r="AM16" s="27"/>
      <c r="AN16" s="33" t="s">
        <v>34</v>
      </c>
      <c r="AO16" s="27"/>
      <c r="AP16" s="27"/>
      <c r="AQ16" s="29"/>
      <c r="BE16" s="37"/>
      <c r="BS16" s="22" t="s">
        <v>6</v>
      </c>
    </row>
    <row r="17" ht="18.48" customHeight="1">
      <c r="B17" s="26"/>
      <c r="C17" s="27"/>
      <c r="D17" s="27"/>
      <c r="E17" s="33" t="s">
        <v>35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8" t="s">
        <v>30</v>
      </c>
      <c r="AL17" s="27"/>
      <c r="AM17" s="27"/>
      <c r="AN17" s="33" t="s">
        <v>21</v>
      </c>
      <c r="AO17" s="27"/>
      <c r="AP17" s="27"/>
      <c r="AQ17" s="29"/>
      <c r="BE17" s="37"/>
      <c r="BS17" s="22" t="s">
        <v>36</v>
      </c>
    </row>
    <row r="18" ht="6.96" customHeight="1">
      <c r="B18" s="26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9"/>
      <c r="BE18" s="37"/>
      <c r="BS18" s="22" t="s">
        <v>8</v>
      </c>
    </row>
    <row r="19" ht="14.4" customHeight="1">
      <c r="B19" s="26"/>
      <c r="C19" s="27"/>
      <c r="D19" s="38" t="s">
        <v>37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9"/>
      <c r="BE19" s="37"/>
      <c r="BS19" s="22" t="s">
        <v>8</v>
      </c>
    </row>
    <row r="20" ht="57" customHeight="1">
      <c r="B20" s="26"/>
      <c r="C20" s="27"/>
      <c r="D20" s="27"/>
      <c r="E20" s="42" t="s">
        <v>38</v>
      </c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27"/>
      <c r="AP20" s="27"/>
      <c r="AQ20" s="29"/>
      <c r="BE20" s="37"/>
      <c r="BS20" s="22" t="s">
        <v>6</v>
      </c>
    </row>
    <row r="21" ht="6.96" customHeight="1">
      <c r="B21" s="26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9"/>
      <c r="BE21" s="37"/>
    </row>
    <row r="22" ht="6.96" customHeight="1">
      <c r="B22" s="26"/>
      <c r="C22" s="27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27"/>
      <c r="AQ22" s="29"/>
      <c r="BE22" s="37"/>
    </row>
    <row r="23" s="1" customFormat="1" ht="25.92" customHeight="1">
      <c r="B23" s="44"/>
      <c r="C23" s="45"/>
      <c r="D23" s="46" t="s">
        <v>39</v>
      </c>
      <c r="E23" s="47"/>
      <c r="F23" s="47"/>
      <c r="G23" s="47"/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7"/>
      <c r="AK23" s="48">
        <f>ROUND(AG51,2)</f>
        <v>0</v>
      </c>
      <c r="AL23" s="47"/>
      <c r="AM23" s="47"/>
      <c r="AN23" s="47"/>
      <c r="AO23" s="47"/>
      <c r="AP23" s="45"/>
      <c r="AQ23" s="49"/>
      <c r="BE23" s="37"/>
    </row>
    <row r="24" s="1" customFormat="1" ht="6.96" customHeight="1">
      <c r="B24" s="44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  <c r="AK24" s="45"/>
      <c r="AL24" s="45"/>
      <c r="AM24" s="45"/>
      <c r="AN24" s="45"/>
      <c r="AO24" s="45"/>
      <c r="AP24" s="45"/>
      <c r="AQ24" s="49"/>
      <c r="BE24" s="37"/>
    </row>
    <row r="25" s="1" customFormat="1">
      <c r="B25" s="44"/>
      <c r="C25" s="45"/>
      <c r="D25" s="45"/>
      <c r="E25" s="45"/>
      <c r="F25" s="45"/>
      <c r="G25" s="45"/>
      <c r="H25" s="45"/>
      <c r="I25" s="45"/>
      <c r="J25" s="45"/>
      <c r="K25" s="45"/>
      <c r="L25" s="50" t="s">
        <v>40</v>
      </c>
      <c r="M25" s="50"/>
      <c r="N25" s="50"/>
      <c r="O25" s="50"/>
      <c r="P25" s="45"/>
      <c r="Q25" s="45"/>
      <c r="R25" s="45"/>
      <c r="S25" s="45"/>
      <c r="T25" s="45"/>
      <c r="U25" s="45"/>
      <c r="V25" s="45"/>
      <c r="W25" s="50" t="s">
        <v>41</v>
      </c>
      <c r="X25" s="50"/>
      <c r="Y25" s="50"/>
      <c r="Z25" s="50"/>
      <c r="AA25" s="50"/>
      <c r="AB25" s="50"/>
      <c r="AC25" s="50"/>
      <c r="AD25" s="50"/>
      <c r="AE25" s="50"/>
      <c r="AF25" s="45"/>
      <c r="AG25" s="45"/>
      <c r="AH25" s="45"/>
      <c r="AI25" s="45"/>
      <c r="AJ25" s="45"/>
      <c r="AK25" s="50" t="s">
        <v>42</v>
      </c>
      <c r="AL25" s="50"/>
      <c r="AM25" s="50"/>
      <c r="AN25" s="50"/>
      <c r="AO25" s="50"/>
      <c r="AP25" s="45"/>
      <c r="AQ25" s="49"/>
      <c r="BE25" s="37"/>
    </row>
    <row r="26" s="2" customFormat="1" ht="14.4" customHeight="1">
      <c r="B26" s="51"/>
      <c r="C26" s="52"/>
      <c r="D26" s="53" t="s">
        <v>43</v>
      </c>
      <c r="E26" s="52"/>
      <c r="F26" s="53" t="s">
        <v>44</v>
      </c>
      <c r="G26" s="52"/>
      <c r="H26" s="52"/>
      <c r="I26" s="52"/>
      <c r="J26" s="52"/>
      <c r="K26" s="52"/>
      <c r="L26" s="54">
        <v>0.20999999999999999</v>
      </c>
      <c r="M26" s="52"/>
      <c r="N26" s="52"/>
      <c r="O26" s="52"/>
      <c r="P26" s="52"/>
      <c r="Q26" s="52"/>
      <c r="R26" s="52"/>
      <c r="S26" s="52"/>
      <c r="T26" s="52"/>
      <c r="U26" s="52"/>
      <c r="V26" s="52"/>
      <c r="W26" s="55">
        <f>ROUND(AZ51,2)</f>
        <v>0</v>
      </c>
      <c r="X26" s="52"/>
      <c r="Y26" s="52"/>
      <c r="Z26" s="52"/>
      <c r="AA26" s="52"/>
      <c r="AB26" s="52"/>
      <c r="AC26" s="52"/>
      <c r="AD26" s="52"/>
      <c r="AE26" s="52"/>
      <c r="AF26" s="52"/>
      <c r="AG26" s="52"/>
      <c r="AH26" s="52"/>
      <c r="AI26" s="52"/>
      <c r="AJ26" s="52"/>
      <c r="AK26" s="55">
        <f>ROUND(AV51,2)</f>
        <v>0</v>
      </c>
      <c r="AL26" s="52"/>
      <c r="AM26" s="52"/>
      <c r="AN26" s="52"/>
      <c r="AO26" s="52"/>
      <c r="AP26" s="52"/>
      <c r="AQ26" s="56"/>
      <c r="BE26" s="37"/>
    </row>
    <row r="27" s="2" customFormat="1" ht="14.4" customHeight="1">
      <c r="B27" s="51"/>
      <c r="C27" s="52"/>
      <c r="D27" s="52"/>
      <c r="E27" s="52"/>
      <c r="F27" s="53" t="s">
        <v>45</v>
      </c>
      <c r="G27" s="52"/>
      <c r="H27" s="52"/>
      <c r="I27" s="52"/>
      <c r="J27" s="52"/>
      <c r="K27" s="52"/>
      <c r="L27" s="54">
        <v>0.14999999999999999</v>
      </c>
      <c r="M27" s="52"/>
      <c r="N27" s="52"/>
      <c r="O27" s="52"/>
      <c r="P27" s="52"/>
      <c r="Q27" s="52"/>
      <c r="R27" s="52"/>
      <c r="S27" s="52"/>
      <c r="T27" s="52"/>
      <c r="U27" s="52"/>
      <c r="V27" s="52"/>
      <c r="W27" s="55">
        <f>ROUND(BA51,2)</f>
        <v>0</v>
      </c>
      <c r="X27" s="52"/>
      <c r="Y27" s="52"/>
      <c r="Z27" s="52"/>
      <c r="AA27" s="52"/>
      <c r="AB27" s="52"/>
      <c r="AC27" s="52"/>
      <c r="AD27" s="52"/>
      <c r="AE27" s="52"/>
      <c r="AF27" s="52"/>
      <c r="AG27" s="52"/>
      <c r="AH27" s="52"/>
      <c r="AI27" s="52"/>
      <c r="AJ27" s="52"/>
      <c r="AK27" s="55">
        <f>ROUND(AW51,2)</f>
        <v>0</v>
      </c>
      <c r="AL27" s="52"/>
      <c r="AM27" s="52"/>
      <c r="AN27" s="52"/>
      <c r="AO27" s="52"/>
      <c r="AP27" s="52"/>
      <c r="AQ27" s="56"/>
      <c r="BE27" s="37"/>
    </row>
    <row r="28" hidden="1" s="2" customFormat="1" ht="14.4" customHeight="1">
      <c r="B28" s="51"/>
      <c r="C28" s="52"/>
      <c r="D28" s="52"/>
      <c r="E28" s="52"/>
      <c r="F28" s="53" t="s">
        <v>46</v>
      </c>
      <c r="G28" s="52"/>
      <c r="H28" s="52"/>
      <c r="I28" s="52"/>
      <c r="J28" s="52"/>
      <c r="K28" s="52"/>
      <c r="L28" s="54">
        <v>0.20999999999999999</v>
      </c>
      <c r="M28" s="52"/>
      <c r="N28" s="52"/>
      <c r="O28" s="52"/>
      <c r="P28" s="52"/>
      <c r="Q28" s="52"/>
      <c r="R28" s="52"/>
      <c r="S28" s="52"/>
      <c r="T28" s="52"/>
      <c r="U28" s="52"/>
      <c r="V28" s="52"/>
      <c r="W28" s="55">
        <f>ROUND(BB51,2)</f>
        <v>0</v>
      </c>
      <c r="X28" s="52"/>
      <c r="Y28" s="52"/>
      <c r="Z28" s="52"/>
      <c r="AA28" s="52"/>
      <c r="AB28" s="52"/>
      <c r="AC28" s="52"/>
      <c r="AD28" s="52"/>
      <c r="AE28" s="52"/>
      <c r="AF28" s="52"/>
      <c r="AG28" s="52"/>
      <c r="AH28" s="52"/>
      <c r="AI28" s="52"/>
      <c r="AJ28" s="52"/>
      <c r="AK28" s="55">
        <v>0</v>
      </c>
      <c r="AL28" s="52"/>
      <c r="AM28" s="52"/>
      <c r="AN28" s="52"/>
      <c r="AO28" s="52"/>
      <c r="AP28" s="52"/>
      <c r="AQ28" s="56"/>
      <c r="BE28" s="37"/>
    </row>
    <row r="29" hidden="1" s="2" customFormat="1" ht="14.4" customHeight="1">
      <c r="B29" s="51"/>
      <c r="C29" s="52"/>
      <c r="D29" s="52"/>
      <c r="E29" s="52"/>
      <c r="F29" s="53" t="s">
        <v>47</v>
      </c>
      <c r="G29" s="52"/>
      <c r="H29" s="52"/>
      <c r="I29" s="52"/>
      <c r="J29" s="52"/>
      <c r="K29" s="52"/>
      <c r="L29" s="54">
        <v>0.14999999999999999</v>
      </c>
      <c r="M29" s="52"/>
      <c r="N29" s="52"/>
      <c r="O29" s="52"/>
      <c r="P29" s="52"/>
      <c r="Q29" s="52"/>
      <c r="R29" s="52"/>
      <c r="S29" s="52"/>
      <c r="T29" s="52"/>
      <c r="U29" s="52"/>
      <c r="V29" s="52"/>
      <c r="W29" s="55">
        <f>ROUND(BC51,2)</f>
        <v>0</v>
      </c>
      <c r="X29" s="52"/>
      <c r="Y29" s="52"/>
      <c r="Z29" s="52"/>
      <c r="AA29" s="52"/>
      <c r="AB29" s="52"/>
      <c r="AC29" s="52"/>
      <c r="AD29" s="52"/>
      <c r="AE29" s="52"/>
      <c r="AF29" s="52"/>
      <c r="AG29" s="52"/>
      <c r="AH29" s="52"/>
      <c r="AI29" s="52"/>
      <c r="AJ29" s="52"/>
      <c r="AK29" s="55">
        <v>0</v>
      </c>
      <c r="AL29" s="52"/>
      <c r="AM29" s="52"/>
      <c r="AN29" s="52"/>
      <c r="AO29" s="52"/>
      <c r="AP29" s="52"/>
      <c r="AQ29" s="56"/>
      <c r="BE29" s="37"/>
    </row>
    <row r="30" hidden="1" s="2" customFormat="1" ht="14.4" customHeight="1">
      <c r="B30" s="51"/>
      <c r="C30" s="52"/>
      <c r="D30" s="52"/>
      <c r="E30" s="52"/>
      <c r="F30" s="53" t="s">
        <v>48</v>
      </c>
      <c r="G30" s="52"/>
      <c r="H30" s="52"/>
      <c r="I30" s="52"/>
      <c r="J30" s="52"/>
      <c r="K30" s="52"/>
      <c r="L30" s="54">
        <v>0</v>
      </c>
      <c r="M30" s="52"/>
      <c r="N30" s="52"/>
      <c r="O30" s="52"/>
      <c r="P30" s="52"/>
      <c r="Q30" s="52"/>
      <c r="R30" s="52"/>
      <c r="S30" s="52"/>
      <c r="T30" s="52"/>
      <c r="U30" s="52"/>
      <c r="V30" s="52"/>
      <c r="W30" s="55">
        <f>ROUND(BD51,2)</f>
        <v>0</v>
      </c>
      <c r="X30" s="52"/>
      <c r="Y30" s="52"/>
      <c r="Z30" s="52"/>
      <c r="AA30" s="52"/>
      <c r="AB30" s="52"/>
      <c r="AC30" s="52"/>
      <c r="AD30" s="52"/>
      <c r="AE30" s="52"/>
      <c r="AF30" s="52"/>
      <c r="AG30" s="52"/>
      <c r="AH30" s="52"/>
      <c r="AI30" s="52"/>
      <c r="AJ30" s="52"/>
      <c r="AK30" s="55">
        <v>0</v>
      </c>
      <c r="AL30" s="52"/>
      <c r="AM30" s="52"/>
      <c r="AN30" s="52"/>
      <c r="AO30" s="52"/>
      <c r="AP30" s="52"/>
      <c r="AQ30" s="56"/>
      <c r="BE30" s="37"/>
    </row>
    <row r="31" s="1" customFormat="1" ht="6.96" customHeight="1">
      <c r="B31" s="44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5"/>
      <c r="AL31" s="45"/>
      <c r="AM31" s="45"/>
      <c r="AN31" s="45"/>
      <c r="AO31" s="45"/>
      <c r="AP31" s="45"/>
      <c r="AQ31" s="49"/>
      <c r="BE31" s="37"/>
    </row>
    <row r="32" s="1" customFormat="1" ht="25.92" customHeight="1">
      <c r="B32" s="44"/>
      <c r="C32" s="57"/>
      <c r="D32" s="58" t="s">
        <v>49</v>
      </c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60" t="s">
        <v>50</v>
      </c>
      <c r="U32" s="59"/>
      <c r="V32" s="59"/>
      <c r="W32" s="59"/>
      <c r="X32" s="61" t="s">
        <v>51</v>
      </c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62">
        <f>SUM(AK23:AK30)</f>
        <v>0</v>
      </c>
      <c r="AL32" s="59"/>
      <c r="AM32" s="59"/>
      <c r="AN32" s="59"/>
      <c r="AO32" s="63"/>
      <c r="AP32" s="57"/>
      <c r="AQ32" s="64"/>
      <c r="BE32" s="37"/>
    </row>
    <row r="33" s="1" customFormat="1" ht="6.96" customHeight="1">
      <c r="B33" s="44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5"/>
      <c r="AL33" s="45"/>
      <c r="AM33" s="45"/>
      <c r="AN33" s="45"/>
      <c r="AO33" s="45"/>
      <c r="AP33" s="45"/>
      <c r="AQ33" s="49"/>
    </row>
    <row r="34" s="1" customFormat="1" ht="6.96" customHeight="1">
      <c r="B34" s="65"/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66"/>
      <c r="V34" s="66"/>
      <c r="W34" s="66"/>
      <c r="X34" s="66"/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  <c r="AM34" s="66"/>
      <c r="AN34" s="66"/>
      <c r="AO34" s="66"/>
      <c r="AP34" s="66"/>
      <c r="AQ34" s="67"/>
    </row>
    <row r="38" s="1" customFormat="1" ht="6.96" customHeight="1">
      <c r="B38" s="68"/>
      <c r="C38" s="69"/>
      <c r="D38" s="69"/>
      <c r="E38" s="69"/>
      <c r="F38" s="69"/>
      <c r="G38" s="69"/>
      <c r="H38" s="69"/>
      <c r="I38" s="69"/>
      <c r="J38" s="69"/>
      <c r="K38" s="69"/>
      <c r="L38" s="69"/>
      <c r="M38" s="69"/>
      <c r="N38" s="69"/>
      <c r="O38" s="69"/>
      <c r="P38" s="69"/>
      <c r="Q38" s="69"/>
      <c r="R38" s="69"/>
      <c r="S38" s="69"/>
      <c r="T38" s="69"/>
      <c r="U38" s="69"/>
      <c r="V38" s="69"/>
      <c r="W38" s="69"/>
      <c r="X38" s="69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  <c r="AN38" s="69"/>
      <c r="AO38" s="69"/>
      <c r="AP38" s="69"/>
      <c r="AQ38" s="69"/>
      <c r="AR38" s="70"/>
    </row>
    <row r="39" s="1" customFormat="1" ht="36.96" customHeight="1">
      <c r="B39" s="44"/>
      <c r="C39" s="71" t="s">
        <v>52</v>
      </c>
      <c r="D39" s="72"/>
      <c r="E39" s="72"/>
      <c r="F39" s="72"/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72"/>
      <c r="R39" s="72"/>
      <c r="S39" s="72"/>
      <c r="T39" s="72"/>
      <c r="U39" s="72"/>
      <c r="V39" s="72"/>
      <c r="W39" s="72"/>
      <c r="X39" s="72"/>
      <c r="Y39" s="72"/>
      <c r="Z39" s="72"/>
      <c r="AA39" s="72"/>
      <c r="AB39" s="72"/>
      <c r="AC39" s="72"/>
      <c r="AD39" s="72"/>
      <c r="AE39" s="72"/>
      <c r="AF39" s="72"/>
      <c r="AG39" s="72"/>
      <c r="AH39" s="72"/>
      <c r="AI39" s="72"/>
      <c r="AJ39" s="72"/>
      <c r="AK39" s="72"/>
      <c r="AL39" s="72"/>
      <c r="AM39" s="72"/>
      <c r="AN39" s="72"/>
      <c r="AO39" s="72"/>
      <c r="AP39" s="72"/>
      <c r="AQ39" s="72"/>
      <c r="AR39" s="70"/>
    </row>
    <row r="40" s="1" customFormat="1" ht="6.96" customHeight="1">
      <c r="B40" s="44"/>
      <c r="C40" s="72"/>
      <c r="D40" s="72"/>
      <c r="E40" s="72"/>
      <c r="F40" s="72"/>
      <c r="G40" s="72"/>
      <c r="H40" s="72"/>
      <c r="I40" s="72"/>
      <c r="J40" s="72"/>
      <c r="K40" s="72"/>
      <c r="L40" s="72"/>
      <c r="M40" s="72"/>
      <c r="N40" s="72"/>
      <c r="O40" s="72"/>
      <c r="P40" s="72"/>
      <c r="Q40" s="72"/>
      <c r="R40" s="72"/>
      <c r="S40" s="72"/>
      <c r="T40" s="72"/>
      <c r="U40" s="72"/>
      <c r="V40" s="72"/>
      <c r="W40" s="72"/>
      <c r="X40" s="72"/>
      <c r="Y40" s="72"/>
      <c r="Z40" s="72"/>
      <c r="AA40" s="72"/>
      <c r="AB40" s="72"/>
      <c r="AC40" s="72"/>
      <c r="AD40" s="72"/>
      <c r="AE40" s="72"/>
      <c r="AF40" s="72"/>
      <c r="AG40" s="72"/>
      <c r="AH40" s="72"/>
      <c r="AI40" s="72"/>
      <c r="AJ40" s="72"/>
      <c r="AK40" s="72"/>
      <c r="AL40" s="72"/>
      <c r="AM40" s="72"/>
      <c r="AN40" s="72"/>
      <c r="AO40" s="72"/>
      <c r="AP40" s="72"/>
      <c r="AQ40" s="72"/>
      <c r="AR40" s="70"/>
    </row>
    <row r="41" s="3" customFormat="1" ht="14.4" customHeight="1">
      <c r="B41" s="73"/>
      <c r="C41" s="74" t="s">
        <v>15</v>
      </c>
      <c r="D41" s="75"/>
      <c r="E41" s="75"/>
      <c r="F41" s="75"/>
      <c r="G41" s="75"/>
      <c r="H41" s="75"/>
      <c r="I41" s="75"/>
      <c r="J41" s="75"/>
      <c r="K41" s="75"/>
      <c r="L41" s="75" t="str">
        <f>K5</f>
        <v>aa2491</v>
      </c>
      <c r="M41" s="75"/>
      <c r="N41" s="75"/>
      <c r="O41" s="75"/>
      <c r="P41" s="75"/>
      <c r="Q41" s="75"/>
      <c r="R41" s="75"/>
      <c r="S41" s="75"/>
      <c r="T41" s="75"/>
      <c r="U41" s="75"/>
      <c r="V41" s="75"/>
      <c r="W41" s="75"/>
      <c r="X41" s="75"/>
      <c r="Y41" s="75"/>
      <c r="Z41" s="75"/>
      <c r="AA41" s="75"/>
      <c r="AB41" s="75"/>
      <c r="AC41" s="75"/>
      <c r="AD41" s="75"/>
      <c r="AE41" s="75"/>
      <c r="AF41" s="75"/>
      <c r="AG41" s="75"/>
      <c r="AH41" s="75"/>
      <c r="AI41" s="75"/>
      <c r="AJ41" s="75"/>
      <c r="AK41" s="75"/>
      <c r="AL41" s="75"/>
      <c r="AM41" s="75"/>
      <c r="AN41" s="75"/>
      <c r="AO41" s="75"/>
      <c r="AP41" s="75"/>
      <c r="AQ41" s="75"/>
      <c r="AR41" s="76"/>
    </row>
    <row r="42" s="4" customFormat="1" ht="36.96" customHeight="1">
      <c r="B42" s="77"/>
      <c r="C42" s="78" t="s">
        <v>18</v>
      </c>
      <c r="D42" s="79"/>
      <c r="E42" s="79"/>
      <c r="F42" s="79"/>
      <c r="G42" s="79"/>
      <c r="H42" s="79"/>
      <c r="I42" s="79"/>
      <c r="J42" s="79"/>
      <c r="K42" s="79"/>
      <c r="L42" s="80" t="str">
        <f>K6</f>
        <v>Komunikace a inženýrské sítě - lokalita Skrbovická 2</v>
      </c>
      <c r="M42" s="79"/>
      <c r="N42" s="79"/>
      <c r="O42" s="79"/>
      <c r="P42" s="79"/>
      <c r="Q42" s="79"/>
      <c r="R42" s="79"/>
      <c r="S42" s="79"/>
      <c r="T42" s="79"/>
      <c r="U42" s="79"/>
      <c r="V42" s="79"/>
      <c r="W42" s="79"/>
      <c r="X42" s="79"/>
      <c r="Y42" s="79"/>
      <c r="Z42" s="79"/>
      <c r="AA42" s="79"/>
      <c r="AB42" s="79"/>
      <c r="AC42" s="79"/>
      <c r="AD42" s="79"/>
      <c r="AE42" s="79"/>
      <c r="AF42" s="79"/>
      <c r="AG42" s="79"/>
      <c r="AH42" s="79"/>
      <c r="AI42" s="79"/>
      <c r="AJ42" s="79"/>
      <c r="AK42" s="79"/>
      <c r="AL42" s="79"/>
      <c r="AM42" s="79"/>
      <c r="AN42" s="79"/>
      <c r="AO42" s="79"/>
      <c r="AP42" s="79"/>
      <c r="AQ42" s="79"/>
      <c r="AR42" s="81"/>
    </row>
    <row r="43" s="1" customFormat="1" ht="6.96" customHeight="1">
      <c r="B43" s="44"/>
      <c r="C43" s="72"/>
      <c r="D43" s="72"/>
      <c r="E43" s="72"/>
      <c r="F43" s="72"/>
      <c r="G43" s="72"/>
      <c r="H43" s="72"/>
      <c r="I43" s="72"/>
      <c r="J43" s="72"/>
      <c r="K43" s="72"/>
      <c r="L43" s="72"/>
      <c r="M43" s="72"/>
      <c r="N43" s="72"/>
      <c r="O43" s="72"/>
      <c r="P43" s="72"/>
      <c r="Q43" s="72"/>
      <c r="R43" s="72"/>
      <c r="S43" s="72"/>
      <c r="T43" s="72"/>
      <c r="U43" s="72"/>
      <c r="V43" s="72"/>
      <c r="W43" s="72"/>
      <c r="X43" s="72"/>
      <c r="Y43" s="72"/>
      <c r="Z43" s="72"/>
      <c r="AA43" s="72"/>
      <c r="AB43" s="72"/>
      <c r="AC43" s="72"/>
      <c r="AD43" s="72"/>
      <c r="AE43" s="72"/>
      <c r="AF43" s="72"/>
      <c r="AG43" s="72"/>
      <c r="AH43" s="72"/>
      <c r="AI43" s="72"/>
      <c r="AJ43" s="72"/>
      <c r="AK43" s="72"/>
      <c r="AL43" s="72"/>
      <c r="AM43" s="72"/>
      <c r="AN43" s="72"/>
      <c r="AO43" s="72"/>
      <c r="AP43" s="72"/>
      <c r="AQ43" s="72"/>
      <c r="AR43" s="70"/>
    </row>
    <row r="44" s="1" customFormat="1">
      <c r="B44" s="44"/>
      <c r="C44" s="74" t="s">
        <v>23</v>
      </c>
      <c r="D44" s="72"/>
      <c r="E44" s="72"/>
      <c r="F44" s="72"/>
      <c r="G44" s="72"/>
      <c r="H44" s="72"/>
      <c r="I44" s="72"/>
      <c r="J44" s="72"/>
      <c r="K44" s="72"/>
      <c r="L44" s="82" t="str">
        <f>IF(K8="","",K8)</f>
        <v>Bruntál</v>
      </c>
      <c r="M44" s="72"/>
      <c r="N44" s="72"/>
      <c r="O44" s="72"/>
      <c r="P44" s="72"/>
      <c r="Q44" s="72"/>
      <c r="R44" s="72"/>
      <c r="S44" s="72"/>
      <c r="T44" s="72"/>
      <c r="U44" s="72"/>
      <c r="V44" s="72"/>
      <c r="W44" s="72"/>
      <c r="X44" s="72"/>
      <c r="Y44" s="72"/>
      <c r="Z44" s="72"/>
      <c r="AA44" s="72"/>
      <c r="AB44" s="72"/>
      <c r="AC44" s="72"/>
      <c r="AD44" s="72"/>
      <c r="AE44" s="72"/>
      <c r="AF44" s="72"/>
      <c r="AG44" s="72"/>
      <c r="AH44" s="72"/>
      <c r="AI44" s="74" t="s">
        <v>25</v>
      </c>
      <c r="AJ44" s="72"/>
      <c r="AK44" s="72"/>
      <c r="AL44" s="72"/>
      <c r="AM44" s="83" t="str">
        <f>IF(AN8= "","",AN8)</f>
        <v>18. 6. 2018</v>
      </c>
      <c r="AN44" s="83"/>
      <c r="AO44" s="72"/>
      <c r="AP44" s="72"/>
      <c r="AQ44" s="72"/>
      <c r="AR44" s="70"/>
    </row>
    <row r="45" s="1" customFormat="1" ht="6.96" customHeight="1">
      <c r="B45" s="44"/>
      <c r="C45" s="72"/>
      <c r="D45" s="72"/>
      <c r="E45" s="72"/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  <c r="R45" s="72"/>
      <c r="S45" s="72"/>
      <c r="T45" s="72"/>
      <c r="U45" s="72"/>
      <c r="V45" s="72"/>
      <c r="W45" s="72"/>
      <c r="X45" s="72"/>
      <c r="Y45" s="72"/>
      <c r="Z45" s="72"/>
      <c r="AA45" s="72"/>
      <c r="AB45" s="72"/>
      <c r="AC45" s="72"/>
      <c r="AD45" s="72"/>
      <c r="AE45" s="72"/>
      <c r="AF45" s="72"/>
      <c r="AG45" s="72"/>
      <c r="AH45" s="72"/>
      <c r="AI45" s="72"/>
      <c r="AJ45" s="72"/>
      <c r="AK45" s="72"/>
      <c r="AL45" s="72"/>
      <c r="AM45" s="72"/>
      <c r="AN45" s="72"/>
      <c r="AO45" s="72"/>
      <c r="AP45" s="72"/>
      <c r="AQ45" s="72"/>
      <c r="AR45" s="70"/>
    </row>
    <row r="46" s="1" customFormat="1">
      <c r="B46" s="44"/>
      <c r="C46" s="74" t="s">
        <v>27</v>
      </c>
      <c r="D46" s="72"/>
      <c r="E46" s="72"/>
      <c r="F46" s="72"/>
      <c r="G46" s="72"/>
      <c r="H46" s="72"/>
      <c r="I46" s="72"/>
      <c r="J46" s="72"/>
      <c r="K46" s="72"/>
      <c r="L46" s="75" t="str">
        <f>IF(E11= "","",E11)</f>
        <v>Město Bruntál</v>
      </c>
      <c r="M46" s="72"/>
      <c r="N46" s="72"/>
      <c r="O46" s="72"/>
      <c r="P46" s="72"/>
      <c r="Q46" s="72"/>
      <c r="R46" s="72"/>
      <c r="S46" s="72"/>
      <c r="T46" s="72"/>
      <c r="U46" s="72"/>
      <c r="V46" s="72"/>
      <c r="W46" s="72"/>
      <c r="X46" s="72"/>
      <c r="Y46" s="72"/>
      <c r="Z46" s="72"/>
      <c r="AA46" s="72"/>
      <c r="AB46" s="72"/>
      <c r="AC46" s="72"/>
      <c r="AD46" s="72"/>
      <c r="AE46" s="72"/>
      <c r="AF46" s="72"/>
      <c r="AG46" s="72"/>
      <c r="AH46" s="72"/>
      <c r="AI46" s="74" t="s">
        <v>33</v>
      </c>
      <c r="AJ46" s="72"/>
      <c r="AK46" s="72"/>
      <c r="AL46" s="72"/>
      <c r="AM46" s="75" t="str">
        <f>IF(E17="","",E17)</f>
        <v>CIVIL PROJECTS s.r.o.</v>
      </c>
      <c r="AN46" s="75"/>
      <c r="AO46" s="75"/>
      <c r="AP46" s="75"/>
      <c r="AQ46" s="72"/>
      <c r="AR46" s="70"/>
      <c r="AS46" s="84" t="s">
        <v>53</v>
      </c>
      <c r="AT46" s="85"/>
      <c r="AU46" s="86"/>
      <c r="AV46" s="86"/>
      <c r="AW46" s="86"/>
      <c r="AX46" s="86"/>
      <c r="AY46" s="86"/>
      <c r="AZ46" s="86"/>
      <c r="BA46" s="86"/>
      <c r="BB46" s="86"/>
      <c r="BC46" s="86"/>
      <c r="BD46" s="87"/>
    </row>
    <row r="47" s="1" customFormat="1">
      <c r="B47" s="44"/>
      <c r="C47" s="74" t="s">
        <v>31</v>
      </c>
      <c r="D47" s="72"/>
      <c r="E47" s="72"/>
      <c r="F47" s="72"/>
      <c r="G47" s="72"/>
      <c r="H47" s="72"/>
      <c r="I47" s="72"/>
      <c r="J47" s="72"/>
      <c r="K47" s="72"/>
      <c r="L47" s="75" t="str">
        <f>IF(E14= "Vyplň údaj","",E14)</f>
        <v/>
      </c>
      <c r="M47" s="72"/>
      <c r="N47" s="72"/>
      <c r="O47" s="72"/>
      <c r="P47" s="72"/>
      <c r="Q47" s="72"/>
      <c r="R47" s="72"/>
      <c r="S47" s="72"/>
      <c r="T47" s="72"/>
      <c r="U47" s="72"/>
      <c r="V47" s="72"/>
      <c r="W47" s="72"/>
      <c r="X47" s="72"/>
      <c r="Y47" s="72"/>
      <c r="Z47" s="72"/>
      <c r="AA47" s="72"/>
      <c r="AB47" s="72"/>
      <c r="AC47" s="72"/>
      <c r="AD47" s="72"/>
      <c r="AE47" s="72"/>
      <c r="AF47" s="72"/>
      <c r="AG47" s="72"/>
      <c r="AH47" s="72"/>
      <c r="AI47" s="72"/>
      <c r="AJ47" s="72"/>
      <c r="AK47" s="72"/>
      <c r="AL47" s="72"/>
      <c r="AM47" s="72"/>
      <c r="AN47" s="72"/>
      <c r="AO47" s="72"/>
      <c r="AP47" s="72"/>
      <c r="AQ47" s="72"/>
      <c r="AR47" s="70"/>
      <c r="AS47" s="88"/>
      <c r="AT47" s="89"/>
      <c r="AU47" s="90"/>
      <c r="AV47" s="90"/>
      <c r="AW47" s="90"/>
      <c r="AX47" s="90"/>
      <c r="AY47" s="90"/>
      <c r="AZ47" s="90"/>
      <c r="BA47" s="90"/>
      <c r="BB47" s="90"/>
      <c r="BC47" s="90"/>
      <c r="BD47" s="91"/>
    </row>
    <row r="48" s="1" customFormat="1" ht="10.8" customHeight="1">
      <c r="B48" s="44"/>
      <c r="C48" s="72"/>
      <c r="D48" s="72"/>
      <c r="E48" s="72"/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  <c r="R48" s="72"/>
      <c r="S48" s="72"/>
      <c r="T48" s="72"/>
      <c r="U48" s="72"/>
      <c r="V48" s="72"/>
      <c r="W48" s="72"/>
      <c r="X48" s="72"/>
      <c r="Y48" s="72"/>
      <c r="Z48" s="72"/>
      <c r="AA48" s="72"/>
      <c r="AB48" s="72"/>
      <c r="AC48" s="72"/>
      <c r="AD48" s="72"/>
      <c r="AE48" s="72"/>
      <c r="AF48" s="72"/>
      <c r="AG48" s="72"/>
      <c r="AH48" s="72"/>
      <c r="AI48" s="72"/>
      <c r="AJ48" s="72"/>
      <c r="AK48" s="72"/>
      <c r="AL48" s="72"/>
      <c r="AM48" s="72"/>
      <c r="AN48" s="72"/>
      <c r="AO48" s="72"/>
      <c r="AP48" s="72"/>
      <c r="AQ48" s="72"/>
      <c r="AR48" s="70"/>
      <c r="AS48" s="92"/>
      <c r="AT48" s="53"/>
      <c r="AU48" s="45"/>
      <c r="AV48" s="45"/>
      <c r="AW48" s="45"/>
      <c r="AX48" s="45"/>
      <c r="AY48" s="45"/>
      <c r="AZ48" s="45"/>
      <c r="BA48" s="45"/>
      <c r="BB48" s="45"/>
      <c r="BC48" s="45"/>
      <c r="BD48" s="93"/>
    </row>
    <row r="49" s="1" customFormat="1" ht="29.28" customHeight="1">
      <c r="B49" s="44"/>
      <c r="C49" s="94" t="s">
        <v>54</v>
      </c>
      <c r="D49" s="95"/>
      <c r="E49" s="95"/>
      <c r="F49" s="95"/>
      <c r="G49" s="95"/>
      <c r="H49" s="96"/>
      <c r="I49" s="97" t="s">
        <v>55</v>
      </c>
      <c r="J49" s="95"/>
      <c r="K49" s="95"/>
      <c r="L49" s="95"/>
      <c r="M49" s="95"/>
      <c r="N49" s="95"/>
      <c r="O49" s="95"/>
      <c r="P49" s="95"/>
      <c r="Q49" s="95"/>
      <c r="R49" s="95"/>
      <c r="S49" s="95"/>
      <c r="T49" s="95"/>
      <c r="U49" s="95"/>
      <c r="V49" s="95"/>
      <c r="W49" s="95"/>
      <c r="X49" s="95"/>
      <c r="Y49" s="95"/>
      <c r="Z49" s="95"/>
      <c r="AA49" s="95"/>
      <c r="AB49" s="95"/>
      <c r="AC49" s="95"/>
      <c r="AD49" s="95"/>
      <c r="AE49" s="95"/>
      <c r="AF49" s="95"/>
      <c r="AG49" s="98" t="s">
        <v>56</v>
      </c>
      <c r="AH49" s="95"/>
      <c r="AI49" s="95"/>
      <c r="AJ49" s="95"/>
      <c r="AK49" s="95"/>
      <c r="AL49" s="95"/>
      <c r="AM49" s="95"/>
      <c r="AN49" s="97" t="s">
        <v>57</v>
      </c>
      <c r="AO49" s="95"/>
      <c r="AP49" s="95"/>
      <c r="AQ49" s="99" t="s">
        <v>58</v>
      </c>
      <c r="AR49" s="70"/>
      <c r="AS49" s="100" t="s">
        <v>59</v>
      </c>
      <c r="AT49" s="101" t="s">
        <v>60</v>
      </c>
      <c r="AU49" s="101" t="s">
        <v>61</v>
      </c>
      <c r="AV49" s="101" t="s">
        <v>62</v>
      </c>
      <c r="AW49" s="101" t="s">
        <v>63</v>
      </c>
      <c r="AX49" s="101" t="s">
        <v>64</v>
      </c>
      <c r="AY49" s="101" t="s">
        <v>65</v>
      </c>
      <c r="AZ49" s="101" t="s">
        <v>66</v>
      </c>
      <c r="BA49" s="101" t="s">
        <v>67</v>
      </c>
      <c r="BB49" s="101" t="s">
        <v>68</v>
      </c>
      <c r="BC49" s="101" t="s">
        <v>69</v>
      </c>
      <c r="BD49" s="102" t="s">
        <v>70</v>
      </c>
    </row>
    <row r="50" s="1" customFormat="1" ht="10.8" customHeight="1">
      <c r="B50" s="44"/>
      <c r="C50" s="72"/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  <c r="R50" s="72"/>
      <c r="S50" s="72"/>
      <c r="T50" s="72"/>
      <c r="U50" s="72"/>
      <c r="V50" s="72"/>
      <c r="W50" s="72"/>
      <c r="X50" s="72"/>
      <c r="Y50" s="72"/>
      <c r="Z50" s="72"/>
      <c r="AA50" s="72"/>
      <c r="AB50" s="72"/>
      <c r="AC50" s="72"/>
      <c r="AD50" s="72"/>
      <c r="AE50" s="72"/>
      <c r="AF50" s="72"/>
      <c r="AG50" s="72"/>
      <c r="AH50" s="72"/>
      <c r="AI50" s="72"/>
      <c r="AJ50" s="72"/>
      <c r="AK50" s="72"/>
      <c r="AL50" s="72"/>
      <c r="AM50" s="72"/>
      <c r="AN50" s="72"/>
      <c r="AO50" s="72"/>
      <c r="AP50" s="72"/>
      <c r="AQ50" s="72"/>
      <c r="AR50" s="70"/>
      <c r="AS50" s="103"/>
      <c r="AT50" s="104"/>
      <c r="AU50" s="104"/>
      <c r="AV50" s="104"/>
      <c r="AW50" s="104"/>
      <c r="AX50" s="104"/>
      <c r="AY50" s="104"/>
      <c r="AZ50" s="104"/>
      <c r="BA50" s="104"/>
      <c r="BB50" s="104"/>
      <c r="BC50" s="104"/>
      <c r="BD50" s="105"/>
    </row>
    <row r="51" s="4" customFormat="1" ht="32.4" customHeight="1">
      <c r="B51" s="77"/>
      <c r="C51" s="106" t="s">
        <v>71</v>
      </c>
      <c r="D51" s="107"/>
      <c r="E51" s="107"/>
      <c r="F51" s="107"/>
      <c r="G51" s="107"/>
      <c r="H51" s="107"/>
      <c r="I51" s="107"/>
      <c r="J51" s="107"/>
      <c r="K51" s="107"/>
      <c r="L51" s="107"/>
      <c r="M51" s="107"/>
      <c r="N51" s="107"/>
      <c r="O51" s="107"/>
      <c r="P51" s="107"/>
      <c r="Q51" s="107"/>
      <c r="R51" s="107"/>
      <c r="S51" s="107"/>
      <c r="T51" s="107"/>
      <c r="U51" s="107"/>
      <c r="V51" s="107"/>
      <c r="W51" s="107"/>
      <c r="X51" s="107"/>
      <c r="Y51" s="107"/>
      <c r="Z51" s="107"/>
      <c r="AA51" s="107"/>
      <c r="AB51" s="107"/>
      <c r="AC51" s="107"/>
      <c r="AD51" s="107"/>
      <c r="AE51" s="107"/>
      <c r="AF51" s="107"/>
      <c r="AG51" s="108">
        <f>ROUND(SUM(AG52:AG63),2)</f>
        <v>0</v>
      </c>
      <c r="AH51" s="108"/>
      <c r="AI51" s="108"/>
      <c r="AJ51" s="108"/>
      <c r="AK51" s="108"/>
      <c r="AL51" s="108"/>
      <c r="AM51" s="108"/>
      <c r="AN51" s="109">
        <f>SUM(AG51,AT51)</f>
        <v>0</v>
      </c>
      <c r="AO51" s="109"/>
      <c r="AP51" s="109"/>
      <c r="AQ51" s="110" t="s">
        <v>21</v>
      </c>
      <c r="AR51" s="81"/>
      <c r="AS51" s="111">
        <f>ROUND(SUM(AS52:AS63),2)</f>
        <v>0</v>
      </c>
      <c r="AT51" s="112">
        <f>ROUND(SUM(AV51:AW51),2)</f>
        <v>0</v>
      </c>
      <c r="AU51" s="113">
        <f>ROUND(SUM(AU52:AU63),5)</f>
        <v>0</v>
      </c>
      <c r="AV51" s="112">
        <f>ROUND(AZ51*L26,2)</f>
        <v>0</v>
      </c>
      <c r="AW51" s="112">
        <f>ROUND(BA51*L27,2)</f>
        <v>0</v>
      </c>
      <c r="AX51" s="112">
        <f>ROUND(BB51*L26,2)</f>
        <v>0</v>
      </c>
      <c r="AY51" s="112">
        <f>ROUND(BC51*L27,2)</f>
        <v>0</v>
      </c>
      <c r="AZ51" s="112">
        <f>ROUND(SUM(AZ52:AZ63),2)</f>
        <v>0</v>
      </c>
      <c r="BA51" s="112">
        <f>ROUND(SUM(BA52:BA63),2)</f>
        <v>0</v>
      </c>
      <c r="BB51" s="112">
        <f>ROUND(SUM(BB52:BB63),2)</f>
        <v>0</v>
      </c>
      <c r="BC51" s="112">
        <f>ROUND(SUM(BC52:BC63),2)</f>
        <v>0</v>
      </c>
      <c r="BD51" s="114">
        <f>ROUND(SUM(BD52:BD63),2)</f>
        <v>0</v>
      </c>
      <c r="BS51" s="115" t="s">
        <v>72</v>
      </c>
      <c r="BT51" s="115" t="s">
        <v>73</v>
      </c>
      <c r="BU51" s="116" t="s">
        <v>74</v>
      </c>
      <c r="BV51" s="115" t="s">
        <v>75</v>
      </c>
      <c r="BW51" s="115" t="s">
        <v>7</v>
      </c>
      <c r="BX51" s="115" t="s">
        <v>76</v>
      </c>
      <c r="CL51" s="115" t="s">
        <v>21</v>
      </c>
    </row>
    <row r="52" s="5" customFormat="1" ht="16.5" customHeight="1">
      <c r="A52" s="117" t="s">
        <v>77</v>
      </c>
      <c r="B52" s="118"/>
      <c r="C52" s="119"/>
      <c r="D52" s="120" t="s">
        <v>78</v>
      </c>
      <c r="E52" s="120"/>
      <c r="F52" s="120"/>
      <c r="G52" s="120"/>
      <c r="H52" s="120"/>
      <c r="I52" s="121"/>
      <c r="J52" s="120" t="s">
        <v>79</v>
      </c>
      <c r="K52" s="120"/>
      <c r="L52" s="120"/>
      <c r="M52" s="120"/>
      <c r="N52" s="120"/>
      <c r="O52" s="120"/>
      <c r="P52" s="120"/>
      <c r="Q52" s="120"/>
      <c r="R52" s="120"/>
      <c r="S52" s="120"/>
      <c r="T52" s="120"/>
      <c r="U52" s="120"/>
      <c r="V52" s="120"/>
      <c r="W52" s="120"/>
      <c r="X52" s="120"/>
      <c r="Y52" s="120"/>
      <c r="Z52" s="120"/>
      <c r="AA52" s="120"/>
      <c r="AB52" s="120"/>
      <c r="AC52" s="120"/>
      <c r="AD52" s="120"/>
      <c r="AE52" s="120"/>
      <c r="AF52" s="120"/>
      <c r="AG52" s="122">
        <f>'SO01 - Zpevněné plochy - ...'!J27</f>
        <v>0</v>
      </c>
      <c r="AH52" s="121"/>
      <c r="AI52" s="121"/>
      <c r="AJ52" s="121"/>
      <c r="AK52" s="121"/>
      <c r="AL52" s="121"/>
      <c r="AM52" s="121"/>
      <c r="AN52" s="122">
        <f>SUM(AG52,AT52)</f>
        <v>0</v>
      </c>
      <c r="AO52" s="121"/>
      <c r="AP52" s="121"/>
      <c r="AQ52" s="123" t="s">
        <v>80</v>
      </c>
      <c r="AR52" s="124"/>
      <c r="AS52" s="125">
        <v>0</v>
      </c>
      <c r="AT52" s="126">
        <f>ROUND(SUM(AV52:AW52),2)</f>
        <v>0</v>
      </c>
      <c r="AU52" s="127">
        <f>'SO01 - Zpevněné plochy - ...'!P86</f>
        <v>0</v>
      </c>
      <c r="AV52" s="126">
        <f>'SO01 - Zpevněné plochy - ...'!J30</f>
        <v>0</v>
      </c>
      <c r="AW52" s="126">
        <f>'SO01 - Zpevněné plochy - ...'!J31</f>
        <v>0</v>
      </c>
      <c r="AX52" s="126">
        <f>'SO01 - Zpevněné plochy - ...'!J32</f>
        <v>0</v>
      </c>
      <c r="AY52" s="126">
        <f>'SO01 - Zpevněné plochy - ...'!J33</f>
        <v>0</v>
      </c>
      <c r="AZ52" s="126">
        <f>'SO01 - Zpevněné plochy - ...'!F30</f>
        <v>0</v>
      </c>
      <c r="BA52" s="126">
        <f>'SO01 - Zpevněné plochy - ...'!F31</f>
        <v>0</v>
      </c>
      <c r="BB52" s="126">
        <f>'SO01 - Zpevněné plochy - ...'!F32</f>
        <v>0</v>
      </c>
      <c r="BC52" s="126">
        <f>'SO01 - Zpevněné plochy - ...'!F33</f>
        <v>0</v>
      </c>
      <c r="BD52" s="128">
        <f>'SO01 - Zpevněné plochy - ...'!F34</f>
        <v>0</v>
      </c>
      <c r="BT52" s="129" t="s">
        <v>81</v>
      </c>
      <c r="BV52" s="129" t="s">
        <v>75</v>
      </c>
      <c r="BW52" s="129" t="s">
        <v>82</v>
      </c>
      <c r="BX52" s="129" t="s">
        <v>7</v>
      </c>
      <c r="CL52" s="129" t="s">
        <v>21</v>
      </c>
      <c r="CM52" s="129" t="s">
        <v>83</v>
      </c>
    </row>
    <row r="53" s="5" customFormat="1" ht="16.5" customHeight="1">
      <c r="A53" s="117" t="s">
        <v>77</v>
      </c>
      <c r="B53" s="118"/>
      <c r="C53" s="119"/>
      <c r="D53" s="120" t="s">
        <v>84</v>
      </c>
      <c r="E53" s="120"/>
      <c r="F53" s="120"/>
      <c r="G53" s="120"/>
      <c r="H53" s="120"/>
      <c r="I53" s="121"/>
      <c r="J53" s="120" t="s">
        <v>85</v>
      </c>
      <c r="K53" s="120"/>
      <c r="L53" s="120"/>
      <c r="M53" s="120"/>
      <c r="N53" s="120"/>
      <c r="O53" s="120"/>
      <c r="P53" s="120"/>
      <c r="Q53" s="120"/>
      <c r="R53" s="120"/>
      <c r="S53" s="120"/>
      <c r="T53" s="120"/>
      <c r="U53" s="120"/>
      <c r="V53" s="120"/>
      <c r="W53" s="120"/>
      <c r="X53" s="120"/>
      <c r="Y53" s="120"/>
      <c r="Z53" s="120"/>
      <c r="AA53" s="120"/>
      <c r="AB53" s="120"/>
      <c r="AC53" s="120"/>
      <c r="AD53" s="120"/>
      <c r="AE53" s="120"/>
      <c r="AF53" s="120"/>
      <c r="AG53" s="122">
        <f>'SO02 - Zpevněné plochy - ...'!J27</f>
        <v>0</v>
      </c>
      <c r="AH53" s="121"/>
      <c r="AI53" s="121"/>
      <c r="AJ53" s="121"/>
      <c r="AK53" s="121"/>
      <c r="AL53" s="121"/>
      <c r="AM53" s="121"/>
      <c r="AN53" s="122">
        <f>SUM(AG53,AT53)</f>
        <v>0</v>
      </c>
      <c r="AO53" s="121"/>
      <c r="AP53" s="121"/>
      <c r="AQ53" s="123" t="s">
        <v>80</v>
      </c>
      <c r="AR53" s="124"/>
      <c r="AS53" s="125">
        <v>0</v>
      </c>
      <c r="AT53" s="126">
        <f>ROUND(SUM(AV53:AW53),2)</f>
        <v>0</v>
      </c>
      <c r="AU53" s="127">
        <f>'SO02 - Zpevněné plochy - ...'!P84</f>
        <v>0</v>
      </c>
      <c r="AV53" s="126">
        <f>'SO02 - Zpevněné plochy - ...'!J30</f>
        <v>0</v>
      </c>
      <c r="AW53" s="126">
        <f>'SO02 - Zpevněné plochy - ...'!J31</f>
        <v>0</v>
      </c>
      <c r="AX53" s="126">
        <f>'SO02 - Zpevněné plochy - ...'!J32</f>
        <v>0</v>
      </c>
      <c r="AY53" s="126">
        <f>'SO02 - Zpevněné plochy - ...'!J33</f>
        <v>0</v>
      </c>
      <c r="AZ53" s="126">
        <f>'SO02 - Zpevněné plochy - ...'!F30</f>
        <v>0</v>
      </c>
      <c r="BA53" s="126">
        <f>'SO02 - Zpevněné plochy - ...'!F31</f>
        <v>0</v>
      </c>
      <c r="BB53" s="126">
        <f>'SO02 - Zpevněné plochy - ...'!F32</f>
        <v>0</v>
      </c>
      <c r="BC53" s="126">
        <f>'SO02 - Zpevněné plochy - ...'!F33</f>
        <v>0</v>
      </c>
      <c r="BD53" s="128">
        <f>'SO02 - Zpevněné plochy - ...'!F34</f>
        <v>0</v>
      </c>
      <c r="BT53" s="129" t="s">
        <v>81</v>
      </c>
      <c r="BV53" s="129" t="s">
        <v>75</v>
      </c>
      <c r="BW53" s="129" t="s">
        <v>86</v>
      </c>
      <c r="BX53" s="129" t="s">
        <v>7</v>
      </c>
      <c r="CL53" s="129" t="s">
        <v>21</v>
      </c>
      <c r="CM53" s="129" t="s">
        <v>83</v>
      </c>
    </row>
    <row r="54" s="5" customFormat="1" ht="16.5" customHeight="1">
      <c r="A54" s="117" t="s">
        <v>77</v>
      </c>
      <c r="B54" s="118"/>
      <c r="C54" s="119"/>
      <c r="D54" s="120" t="s">
        <v>87</v>
      </c>
      <c r="E54" s="120"/>
      <c r="F54" s="120"/>
      <c r="G54" s="120"/>
      <c r="H54" s="120"/>
      <c r="I54" s="121"/>
      <c r="J54" s="120" t="s">
        <v>88</v>
      </c>
      <c r="K54" s="120"/>
      <c r="L54" s="120"/>
      <c r="M54" s="120"/>
      <c r="N54" s="120"/>
      <c r="O54" s="120"/>
      <c r="P54" s="120"/>
      <c r="Q54" s="120"/>
      <c r="R54" s="120"/>
      <c r="S54" s="120"/>
      <c r="T54" s="120"/>
      <c r="U54" s="120"/>
      <c r="V54" s="120"/>
      <c r="W54" s="120"/>
      <c r="X54" s="120"/>
      <c r="Y54" s="120"/>
      <c r="Z54" s="120"/>
      <c r="AA54" s="120"/>
      <c r="AB54" s="120"/>
      <c r="AC54" s="120"/>
      <c r="AD54" s="120"/>
      <c r="AE54" s="120"/>
      <c r="AF54" s="120"/>
      <c r="AG54" s="122">
        <f>'SO03 - Zpevněné plochy - ...'!J27</f>
        <v>0</v>
      </c>
      <c r="AH54" s="121"/>
      <c r="AI54" s="121"/>
      <c r="AJ54" s="121"/>
      <c r="AK54" s="121"/>
      <c r="AL54" s="121"/>
      <c r="AM54" s="121"/>
      <c r="AN54" s="122">
        <f>SUM(AG54,AT54)</f>
        <v>0</v>
      </c>
      <c r="AO54" s="121"/>
      <c r="AP54" s="121"/>
      <c r="AQ54" s="123" t="s">
        <v>80</v>
      </c>
      <c r="AR54" s="124"/>
      <c r="AS54" s="125">
        <v>0</v>
      </c>
      <c r="AT54" s="126">
        <f>ROUND(SUM(AV54:AW54),2)</f>
        <v>0</v>
      </c>
      <c r="AU54" s="127">
        <f>'SO03 - Zpevněné plochy - ...'!P85</f>
        <v>0</v>
      </c>
      <c r="AV54" s="126">
        <f>'SO03 - Zpevněné plochy - ...'!J30</f>
        <v>0</v>
      </c>
      <c r="AW54" s="126">
        <f>'SO03 - Zpevněné plochy - ...'!J31</f>
        <v>0</v>
      </c>
      <c r="AX54" s="126">
        <f>'SO03 - Zpevněné plochy - ...'!J32</f>
        <v>0</v>
      </c>
      <c r="AY54" s="126">
        <f>'SO03 - Zpevněné plochy - ...'!J33</f>
        <v>0</v>
      </c>
      <c r="AZ54" s="126">
        <f>'SO03 - Zpevněné plochy - ...'!F30</f>
        <v>0</v>
      </c>
      <c r="BA54" s="126">
        <f>'SO03 - Zpevněné plochy - ...'!F31</f>
        <v>0</v>
      </c>
      <c r="BB54" s="126">
        <f>'SO03 - Zpevněné plochy - ...'!F32</f>
        <v>0</v>
      </c>
      <c r="BC54" s="126">
        <f>'SO03 - Zpevněné plochy - ...'!F33</f>
        <v>0</v>
      </c>
      <c r="BD54" s="128">
        <f>'SO03 - Zpevněné plochy - ...'!F34</f>
        <v>0</v>
      </c>
      <c r="BT54" s="129" t="s">
        <v>81</v>
      </c>
      <c r="BV54" s="129" t="s">
        <v>75</v>
      </c>
      <c r="BW54" s="129" t="s">
        <v>89</v>
      </c>
      <c r="BX54" s="129" t="s">
        <v>7</v>
      </c>
      <c r="CL54" s="129" t="s">
        <v>21</v>
      </c>
      <c r="CM54" s="129" t="s">
        <v>83</v>
      </c>
    </row>
    <row r="55" s="5" customFormat="1" ht="16.5" customHeight="1">
      <c r="A55" s="117" t="s">
        <v>77</v>
      </c>
      <c r="B55" s="118"/>
      <c r="C55" s="119"/>
      <c r="D55" s="120" t="s">
        <v>90</v>
      </c>
      <c r="E55" s="120"/>
      <c r="F55" s="120"/>
      <c r="G55" s="120"/>
      <c r="H55" s="120"/>
      <c r="I55" s="121"/>
      <c r="J55" s="120" t="s">
        <v>91</v>
      </c>
      <c r="K55" s="120"/>
      <c r="L55" s="120"/>
      <c r="M55" s="120"/>
      <c r="N55" s="120"/>
      <c r="O55" s="120"/>
      <c r="P55" s="120"/>
      <c r="Q55" s="120"/>
      <c r="R55" s="120"/>
      <c r="S55" s="120"/>
      <c r="T55" s="120"/>
      <c r="U55" s="120"/>
      <c r="V55" s="120"/>
      <c r="W55" s="120"/>
      <c r="X55" s="120"/>
      <c r="Y55" s="120"/>
      <c r="Z55" s="120"/>
      <c r="AA55" s="120"/>
      <c r="AB55" s="120"/>
      <c r="AC55" s="120"/>
      <c r="AD55" s="120"/>
      <c r="AE55" s="120"/>
      <c r="AF55" s="120"/>
      <c r="AG55" s="122">
        <f>'SO04 - Dešťová kanalizace'!J27</f>
        <v>0</v>
      </c>
      <c r="AH55" s="121"/>
      <c r="AI55" s="121"/>
      <c r="AJ55" s="121"/>
      <c r="AK55" s="121"/>
      <c r="AL55" s="121"/>
      <c r="AM55" s="121"/>
      <c r="AN55" s="122">
        <f>SUM(AG55,AT55)</f>
        <v>0</v>
      </c>
      <c r="AO55" s="121"/>
      <c r="AP55" s="121"/>
      <c r="AQ55" s="123" t="s">
        <v>80</v>
      </c>
      <c r="AR55" s="124"/>
      <c r="AS55" s="125">
        <v>0</v>
      </c>
      <c r="AT55" s="126">
        <f>ROUND(SUM(AV55:AW55),2)</f>
        <v>0</v>
      </c>
      <c r="AU55" s="127">
        <f>'SO04 - Dešťová kanalizace'!P76</f>
        <v>0</v>
      </c>
      <c r="AV55" s="126">
        <f>'SO04 - Dešťová kanalizace'!J30</f>
        <v>0</v>
      </c>
      <c r="AW55" s="126">
        <f>'SO04 - Dešťová kanalizace'!J31</f>
        <v>0</v>
      </c>
      <c r="AX55" s="126">
        <f>'SO04 - Dešťová kanalizace'!J32</f>
        <v>0</v>
      </c>
      <c r="AY55" s="126">
        <f>'SO04 - Dešťová kanalizace'!J33</f>
        <v>0</v>
      </c>
      <c r="AZ55" s="126">
        <f>'SO04 - Dešťová kanalizace'!F30</f>
        <v>0</v>
      </c>
      <c r="BA55" s="126">
        <f>'SO04 - Dešťová kanalizace'!F31</f>
        <v>0</v>
      </c>
      <c r="BB55" s="126">
        <f>'SO04 - Dešťová kanalizace'!F32</f>
        <v>0</v>
      </c>
      <c r="BC55" s="126">
        <f>'SO04 - Dešťová kanalizace'!F33</f>
        <v>0</v>
      </c>
      <c r="BD55" s="128">
        <f>'SO04 - Dešťová kanalizace'!F34</f>
        <v>0</v>
      </c>
      <c r="BT55" s="129" t="s">
        <v>81</v>
      </c>
      <c r="BV55" s="129" t="s">
        <v>75</v>
      </c>
      <c r="BW55" s="129" t="s">
        <v>92</v>
      </c>
      <c r="BX55" s="129" t="s">
        <v>7</v>
      </c>
      <c r="CL55" s="129" t="s">
        <v>21</v>
      </c>
      <c r="CM55" s="129" t="s">
        <v>83</v>
      </c>
    </row>
    <row r="56" s="5" customFormat="1" ht="16.5" customHeight="1">
      <c r="A56" s="117" t="s">
        <v>77</v>
      </c>
      <c r="B56" s="118"/>
      <c r="C56" s="119"/>
      <c r="D56" s="120" t="s">
        <v>93</v>
      </c>
      <c r="E56" s="120"/>
      <c r="F56" s="120"/>
      <c r="G56" s="120"/>
      <c r="H56" s="120"/>
      <c r="I56" s="121"/>
      <c r="J56" s="120" t="s">
        <v>94</v>
      </c>
      <c r="K56" s="120"/>
      <c r="L56" s="120"/>
      <c r="M56" s="120"/>
      <c r="N56" s="120"/>
      <c r="O56" s="120"/>
      <c r="P56" s="120"/>
      <c r="Q56" s="120"/>
      <c r="R56" s="120"/>
      <c r="S56" s="120"/>
      <c r="T56" s="120"/>
      <c r="U56" s="120"/>
      <c r="V56" s="120"/>
      <c r="W56" s="120"/>
      <c r="X56" s="120"/>
      <c r="Y56" s="120"/>
      <c r="Z56" s="120"/>
      <c r="AA56" s="120"/>
      <c r="AB56" s="120"/>
      <c r="AC56" s="120"/>
      <c r="AD56" s="120"/>
      <c r="AE56" s="120"/>
      <c r="AF56" s="120"/>
      <c r="AG56" s="122">
        <f>'SO05.1 - Splašková kanali...'!J27</f>
        <v>0</v>
      </c>
      <c r="AH56" s="121"/>
      <c r="AI56" s="121"/>
      <c r="AJ56" s="121"/>
      <c r="AK56" s="121"/>
      <c r="AL56" s="121"/>
      <c r="AM56" s="121"/>
      <c r="AN56" s="122">
        <f>SUM(AG56,AT56)</f>
        <v>0</v>
      </c>
      <c r="AO56" s="121"/>
      <c r="AP56" s="121"/>
      <c r="AQ56" s="123" t="s">
        <v>80</v>
      </c>
      <c r="AR56" s="124"/>
      <c r="AS56" s="125">
        <v>0</v>
      </c>
      <c r="AT56" s="126">
        <f>ROUND(SUM(AV56:AW56),2)</f>
        <v>0</v>
      </c>
      <c r="AU56" s="127">
        <f>'SO05.1 - Splašková kanali...'!P76</f>
        <v>0</v>
      </c>
      <c r="AV56" s="126">
        <f>'SO05.1 - Splašková kanali...'!J30</f>
        <v>0</v>
      </c>
      <c r="AW56" s="126">
        <f>'SO05.1 - Splašková kanali...'!J31</f>
        <v>0</v>
      </c>
      <c r="AX56" s="126">
        <f>'SO05.1 - Splašková kanali...'!J32</f>
        <v>0</v>
      </c>
      <c r="AY56" s="126">
        <f>'SO05.1 - Splašková kanali...'!J33</f>
        <v>0</v>
      </c>
      <c r="AZ56" s="126">
        <f>'SO05.1 - Splašková kanali...'!F30</f>
        <v>0</v>
      </c>
      <c r="BA56" s="126">
        <f>'SO05.1 - Splašková kanali...'!F31</f>
        <v>0</v>
      </c>
      <c r="BB56" s="126">
        <f>'SO05.1 - Splašková kanali...'!F32</f>
        <v>0</v>
      </c>
      <c r="BC56" s="126">
        <f>'SO05.1 - Splašková kanali...'!F33</f>
        <v>0</v>
      </c>
      <c r="BD56" s="128">
        <f>'SO05.1 - Splašková kanali...'!F34</f>
        <v>0</v>
      </c>
      <c r="BT56" s="129" t="s">
        <v>81</v>
      </c>
      <c r="BV56" s="129" t="s">
        <v>75</v>
      </c>
      <c r="BW56" s="129" t="s">
        <v>95</v>
      </c>
      <c r="BX56" s="129" t="s">
        <v>7</v>
      </c>
      <c r="CL56" s="129" t="s">
        <v>21</v>
      </c>
      <c r="CM56" s="129" t="s">
        <v>83</v>
      </c>
    </row>
    <row r="57" s="5" customFormat="1" ht="16.5" customHeight="1">
      <c r="A57" s="117" t="s">
        <v>77</v>
      </c>
      <c r="B57" s="118"/>
      <c r="C57" s="119"/>
      <c r="D57" s="120" t="s">
        <v>96</v>
      </c>
      <c r="E57" s="120"/>
      <c r="F57" s="120"/>
      <c r="G57" s="120"/>
      <c r="H57" s="120"/>
      <c r="I57" s="121"/>
      <c r="J57" s="120" t="s">
        <v>97</v>
      </c>
      <c r="K57" s="120"/>
      <c r="L57" s="120"/>
      <c r="M57" s="120"/>
      <c r="N57" s="120"/>
      <c r="O57" s="120"/>
      <c r="P57" s="120"/>
      <c r="Q57" s="120"/>
      <c r="R57" s="120"/>
      <c r="S57" s="120"/>
      <c r="T57" s="120"/>
      <c r="U57" s="120"/>
      <c r="V57" s="120"/>
      <c r="W57" s="120"/>
      <c r="X57" s="120"/>
      <c r="Y57" s="120"/>
      <c r="Z57" s="120"/>
      <c r="AA57" s="120"/>
      <c r="AB57" s="120"/>
      <c r="AC57" s="120"/>
      <c r="AD57" s="120"/>
      <c r="AE57" s="120"/>
      <c r="AF57" s="120"/>
      <c r="AG57" s="122">
        <f>'SO05.2 - Splašková kanali...'!J27</f>
        <v>0</v>
      </c>
      <c r="AH57" s="121"/>
      <c r="AI57" s="121"/>
      <c r="AJ57" s="121"/>
      <c r="AK57" s="121"/>
      <c r="AL57" s="121"/>
      <c r="AM57" s="121"/>
      <c r="AN57" s="122">
        <f>SUM(AG57,AT57)</f>
        <v>0</v>
      </c>
      <c r="AO57" s="121"/>
      <c r="AP57" s="121"/>
      <c r="AQ57" s="123" t="s">
        <v>80</v>
      </c>
      <c r="AR57" s="124"/>
      <c r="AS57" s="125">
        <v>0</v>
      </c>
      <c r="AT57" s="126">
        <f>ROUND(SUM(AV57:AW57),2)</f>
        <v>0</v>
      </c>
      <c r="AU57" s="127">
        <f>'SO05.2 - Splašková kanali...'!P76</f>
        <v>0</v>
      </c>
      <c r="AV57" s="126">
        <f>'SO05.2 - Splašková kanali...'!J30</f>
        <v>0</v>
      </c>
      <c r="AW57" s="126">
        <f>'SO05.2 - Splašková kanali...'!J31</f>
        <v>0</v>
      </c>
      <c r="AX57" s="126">
        <f>'SO05.2 - Splašková kanali...'!J32</f>
        <v>0</v>
      </c>
      <c r="AY57" s="126">
        <f>'SO05.2 - Splašková kanali...'!J33</f>
        <v>0</v>
      </c>
      <c r="AZ57" s="126">
        <f>'SO05.2 - Splašková kanali...'!F30</f>
        <v>0</v>
      </c>
      <c r="BA57" s="126">
        <f>'SO05.2 - Splašková kanali...'!F31</f>
        <v>0</v>
      </c>
      <c r="BB57" s="126">
        <f>'SO05.2 - Splašková kanali...'!F32</f>
        <v>0</v>
      </c>
      <c r="BC57" s="126">
        <f>'SO05.2 - Splašková kanali...'!F33</f>
        <v>0</v>
      </c>
      <c r="BD57" s="128">
        <f>'SO05.2 - Splašková kanali...'!F34</f>
        <v>0</v>
      </c>
      <c r="BT57" s="129" t="s">
        <v>81</v>
      </c>
      <c r="BV57" s="129" t="s">
        <v>75</v>
      </c>
      <c r="BW57" s="129" t="s">
        <v>98</v>
      </c>
      <c r="BX57" s="129" t="s">
        <v>7</v>
      </c>
      <c r="CL57" s="129" t="s">
        <v>21</v>
      </c>
      <c r="CM57" s="129" t="s">
        <v>83</v>
      </c>
    </row>
    <row r="58" s="5" customFormat="1" ht="16.5" customHeight="1">
      <c r="A58" s="117" t="s">
        <v>77</v>
      </c>
      <c r="B58" s="118"/>
      <c r="C58" s="119"/>
      <c r="D58" s="120" t="s">
        <v>99</v>
      </c>
      <c r="E58" s="120"/>
      <c r="F58" s="120"/>
      <c r="G58" s="120"/>
      <c r="H58" s="120"/>
      <c r="I58" s="121"/>
      <c r="J58" s="120" t="s">
        <v>100</v>
      </c>
      <c r="K58" s="120"/>
      <c r="L58" s="120"/>
      <c r="M58" s="120"/>
      <c r="N58" s="120"/>
      <c r="O58" s="120"/>
      <c r="P58" s="120"/>
      <c r="Q58" s="120"/>
      <c r="R58" s="120"/>
      <c r="S58" s="120"/>
      <c r="T58" s="120"/>
      <c r="U58" s="120"/>
      <c r="V58" s="120"/>
      <c r="W58" s="120"/>
      <c r="X58" s="120"/>
      <c r="Y58" s="120"/>
      <c r="Z58" s="120"/>
      <c r="AA58" s="120"/>
      <c r="AB58" s="120"/>
      <c r="AC58" s="120"/>
      <c r="AD58" s="120"/>
      <c r="AE58" s="120"/>
      <c r="AF58" s="120"/>
      <c r="AG58" s="122">
        <f>'SO06.1 - Vodovod'!J27</f>
        <v>0</v>
      </c>
      <c r="AH58" s="121"/>
      <c r="AI58" s="121"/>
      <c r="AJ58" s="121"/>
      <c r="AK58" s="121"/>
      <c r="AL58" s="121"/>
      <c r="AM58" s="121"/>
      <c r="AN58" s="122">
        <f>SUM(AG58,AT58)</f>
        <v>0</v>
      </c>
      <c r="AO58" s="121"/>
      <c r="AP58" s="121"/>
      <c r="AQ58" s="123" t="s">
        <v>80</v>
      </c>
      <c r="AR58" s="124"/>
      <c r="AS58" s="125">
        <v>0</v>
      </c>
      <c r="AT58" s="126">
        <f>ROUND(SUM(AV58:AW58),2)</f>
        <v>0</v>
      </c>
      <c r="AU58" s="127">
        <f>'SO06.1 - Vodovod'!P76</f>
        <v>0</v>
      </c>
      <c r="AV58" s="126">
        <f>'SO06.1 - Vodovod'!J30</f>
        <v>0</v>
      </c>
      <c r="AW58" s="126">
        <f>'SO06.1 - Vodovod'!J31</f>
        <v>0</v>
      </c>
      <c r="AX58" s="126">
        <f>'SO06.1 - Vodovod'!J32</f>
        <v>0</v>
      </c>
      <c r="AY58" s="126">
        <f>'SO06.1 - Vodovod'!J33</f>
        <v>0</v>
      </c>
      <c r="AZ58" s="126">
        <f>'SO06.1 - Vodovod'!F30</f>
        <v>0</v>
      </c>
      <c r="BA58" s="126">
        <f>'SO06.1 - Vodovod'!F31</f>
        <v>0</v>
      </c>
      <c r="BB58" s="126">
        <f>'SO06.1 - Vodovod'!F32</f>
        <v>0</v>
      </c>
      <c r="BC58" s="126">
        <f>'SO06.1 - Vodovod'!F33</f>
        <v>0</v>
      </c>
      <c r="BD58" s="128">
        <f>'SO06.1 - Vodovod'!F34</f>
        <v>0</v>
      </c>
      <c r="BT58" s="129" t="s">
        <v>81</v>
      </c>
      <c r="BV58" s="129" t="s">
        <v>75</v>
      </c>
      <c r="BW58" s="129" t="s">
        <v>101</v>
      </c>
      <c r="BX58" s="129" t="s">
        <v>7</v>
      </c>
      <c r="CL58" s="129" t="s">
        <v>21</v>
      </c>
      <c r="CM58" s="129" t="s">
        <v>83</v>
      </c>
    </row>
    <row r="59" s="5" customFormat="1" ht="16.5" customHeight="1">
      <c r="A59" s="117" t="s">
        <v>77</v>
      </c>
      <c r="B59" s="118"/>
      <c r="C59" s="119"/>
      <c r="D59" s="120" t="s">
        <v>102</v>
      </c>
      <c r="E59" s="120"/>
      <c r="F59" s="120"/>
      <c r="G59" s="120"/>
      <c r="H59" s="120"/>
      <c r="I59" s="121"/>
      <c r="J59" s="120" t="s">
        <v>103</v>
      </c>
      <c r="K59" s="120"/>
      <c r="L59" s="120"/>
      <c r="M59" s="120"/>
      <c r="N59" s="120"/>
      <c r="O59" s="120"/>
      <c r="P59" s="120"/>
      <c r="Q59" s="120"/>
      <c r="R59" s="120"/>
      <c r="S59" s="120"/>
      <c r="T59" s="120"/>
      <c r="U59" s="120"/>
      <c r="V59" s="120"/>
      <c r="W59" s="120"/>
      <c r="X59" s="120"/>
      <c r="Y59" s="120"/>
      <c r="Z59" s="120"/>
      <c r="AA59" s="120"/>
      <c r="AB59" s="120"/>
      <c r="AC59" s="120"/>
      <c r="AD59" s="120"/>
      <c r="AE59" s="120"/>
      <c r="AF59" s="120"/>
      <c r="AG59" s="122">
        <f>'SO06.2 - Vodovodní přípojky'!J27</f>
        <v>0</v>
      </c>
      <c r="AH59" s="121"/>
      <c r="AI59" s="121"/>
      <c r="AJ59" s="121"/>
      <c r="AK59" s="121"/>
      <c r="AL59" s="121"/>
      <c r="AM59" s="121"/>
      <c r="AN59" s="122">
        <f>SUM(AG59,AT59)</f>
        <v>0</v>
      </c>
      <c r="AO59" s="121"/>
      <c r="AP59" s="121"/>
      <c r="AQ59" s="123" t="s">
        <v>80</v>
      </c>
      <c r="AR59" s="124"/>
      <c r="AS59" s="125">
        <v>0</v>
      </c>
      <c r="AT59" s="126">
        <f>ROUND(SUM(AV59:AW59),2)</f>
        <v>0</v>
      </c>
      <c r="AU59" s="127">
        <f>'SO06.2 - Vodovodní přípojky'!P76</f>
        <v>0</v>
      </c>
      <c r="AV59" s="126">
        <f>'SO06.2 - Vodovodní přípojky'!J30</f>
        <v>0</v>
      </c>
      <c r="AW59" s="126">
        <f>'SO06.2 - Vodovodní přípojky'!J31</f>
        <v>0</v>
      </c>
      <c r="AX59" s="126">
        <f>'SO06.2 - Vodovodní přípojky'!J32</f>
        <v>0</v>
      </c>
      <c r="AY59" s="126">
        <f>'SO06.2 - Vodovodní přípojky'!J33</f>
        <v>0</v>
      </c>
      <c r="AZ59" s="126">
        <f>'SO06.2 - Vodovodní přípojky'!F30</f>
        <v>0</v>
      </c>
      <c r="BA59" s="126">
        <f>'SO06.2 - Vodovodní přípojky'!F31</f>
        <v>0</v>
      </c>
      <c r="BB59" s="126">
        <f>'SO06.2 - Vodovodní přípojky'!F32</f>
        <v>0</v>
      </c>
      <c r="BC59" s="126">
        <f>'SO06.2 - Vodovodní přípojky'!F33</f>
        <v>0</v>
      </c>
      <c r="BD59" s="128">
        <f>'SO06.2 - Vodovodní přípojky'!F34</f>
        <v>0</v>
      </c>
      <c r="BT59" s="129" t="s">
        <v>81</v>
      </c>
      <c r="BV59" s="129" t="s">
        <v>75</v>
      </c>
      <c r="BW59" s="129" t="s">
        <v>104</v>
      </c>
      <c r="BX59" s="129" t="s">
        <v>7</v>
      </c>
      <c r="CL59" s="129" t="s">
        <v>21</v>
      </c>
      <c r="CM59" s="129" t="s">
        <v>83</v>
      </c>
    </row>
    <row r="60" s="5" customFormat="1" ht="16.5" customHeight="1">
      <c r="A60" s="117" t="s">
        <v>77</v>
      </c>
      <c r="B60" s="118"/>
      <c r="C60" s="119"/>
      <c r="D60" s="120" t="s">
        <v>105</v>
      </c>
      <c r="E60" s="120"/>
      <c r="F60" s="120"/>
      <c r="G60" s="120"/>
      <c r="H60" s="120"/>
      <c r="I60" s="121"/>
      <c r="J60" s="120" t="s">
        <v>106</v>
      </c>
      <c r="K60" s="120"/>
      <c r="L60" s="120"/>
      <c r="M60" s="120"/>
      <c r="N60" s="120"/>
      <c r="O60" s="120"/>
      <c r="P60" s="120"/>
      <c r="Q60" s="120"/>
      <c r="R60" s="120"/>
      <c r="S60" s="120"/>
      <c r="T60" s="120"/>
      <c r="U60" s="120"/>
      <c r="V60" s="120"/>
      <c r="W60" s="120"/>
      <c r="X60" s="120"/>
      <c r="Y60" s="120"/>
      <c r="Z60" s="120"/>
      <c r="AA60" s="120"/>
      <c r="AB60" s="120"/>
      <c r="AC60" s="120"/>
      <c r="AD60" s="120"/>
      <c r="AE60" s="120"/>
      <c r="AF60" s="120"/>
      <c r="AG60" s="122">
        <f>'SO07 - Plynovod'!J27</f>
        <v>0</v>
      </c>
      <c r="AH60" s="121"/>
      <c r="AI60" s="121"/>
      <c r="AJ60" s="121"/>
      <c r="AK60" s="121"/>
      <c r="AL60" s="121"/>
      <c r="AM60" s="121"/>
      <c r="AN60" s="122">
        <f>SUM(AG60,AT60)</f>
        <v>0</v>
      </c>
      <c r="AO60" s="121"/>
      <c r="AP60" s="121"/>
      <c r="AQ60" s="123" t="s">
        <v>80</v>
      </c>
      <c r="AR60" s="124"/>
      <c r="AS60" s="125">
        <v>0</v>
      </c>
      <c r="AT60" s="126">
        <f>ROUND(SUM(AV60:AW60),2)</f>
        <v>0</v>
      </c>
      <c r="AU60" s="127">
        <f>'SO07 - Plynovod'!P76</f>
        <v>0</v>
      </c>
      <c r="AV60" s="126">
        <f>'SO07 - Plynovod'!J30</f>
        <v>0</v>
      </c>
      <c r="AW60" s="126">
        <f>'SO07 - Plynovod'!J31</f>
        <v>0</v>
      </c>
      <c r="AX60" s="126">
        <f>'SO07 - Plynovod'!J32</f>
        <v>0</v>
      </c>
      <c r="AY60" s="126">
        <f>'SO07 - Plynovod'!J33</f>
        <v>0</v>
      </c>
      <c r="AZ60" s="126">
        <f>'SO07 - Plynovod'!F30</f>
        <v>0</v>
      </c>
      <c r="BA60" s="126">
        <f>'SO07 - Plynovod'!F31</f>
        <v>0</v>
      </c>
      <c r="BB60" s="126">
        <f>'SO07 - Plynovod'!F32</f>
        <v>0</v>
      </c>
      <c r="BC60" s="126">
        <f>'SO07 - Plynovod'!F33</f>
        <v>0</v>
      </c>
      <c r="BD60" s="128">
        <f>'SO07 - Plynovod'!F34</f>
        <v>0</v>
      </c>
      <c r="BT60" s="129" t="s">
        <v>81</v>
      </c>
      <c r="BV60" s="129" t="s">
        <v>75</v>
      </c>
      <c r="BW60" s="129" t="s">
        <v>107</v>
      </c>
      <c r="BX60" s="129" t="s">
        <v>7</v>
      </c>
      <c r="CL60" s="129" t="s">
        <v>21</v>
      </c>
      <c r="CM60" s="129" t="s">
        <v>83</v>
      </c>
    </row>
    <row r="61" s="5" customFormat="1" ht="16.5" customHeight="1">
      <c r="A61" s="117" t="s">
        <v>77</v>
      </c>
      <c r="B61" s="118"/>
      <c r="C61" s="119"/>
      <c r="D61" s="120" t="s">
        <v>108</v>
      </c>
      <c r="E61" s="120"/>
      <c r="F61" s="120"/>
      <c r="G61" s="120"/>
      <c r="H61" s="120"/>
      <c r="I61" s="121"/>
      <c r="J61" s="120" t="s">
        <v>109</v>
      </c>
      <c r="K61" s="120"/>
      <c r="L61" s="120"/>
      <c r="M61" s="120"/>
      <c r="N61" s="120"/>
      <c r="O61" s="120"/>
      <c r="P61" s="120"/>
      <c r="Q61" s="120"/>
      <c r="R61" s="120"/>
      <c r="S61" s="120"/>
      <c r="T61" s="120"/>
      <c r="U61" s="120"/>
      <c r="V61" s="120"/>
      <c r="W61" s="120"/>
      <c r="X61" s="120"/>
      <c r="Y61" s="120"/>
      <c r="Z61" s="120"/>
      <c r="AA61" s="120"/>
      <c r="AB61" s="120"/>
      <c r="AC61" s="120"/>
      <c r="AD61" s="120"/>
      <c r="AE61" s="120"/>
      <c r="AF61" s="120"/>
      <c r="AG61" s="122">
        <f>'SO08 - Veřejné osvětlení'!J27</f>
        <v>0</v>
      </c>
      <c r="AH61" s="121"/>
      <c r="AI61" s="121"/>
      <c r="AJ61" s="121"/>
      <c r="AK61" s="121"/>
      <c r="AL61" s="121"/>
      <c r="AM61" s="121"/>
      <c r="AN61" s="122">
        <f>SUM(AG61,AT61)</f>
        <v>0</v>
      </c>
      <c r="AO61" s="121"/>
      <c r="AP61" s="121"/>
      <c r="AQ61" s="123" t="s">
        <v>80</v>
      </c>
      <c r="AR61" s="124"/>
      <c r="AS61" s="125">
        <v>0</v>
      </c>
      <c r="AT61" s="126">
        <f>ROUND(SUM(AV61:AW61),2)</f>
        <v>0</v>
      </c>
      <c r="AU61" s="127">
        <f>'SO08 - Veřejné osvětlení'!P76</f>
        <v>0</v>
      </c>
      <c r="AV61" s="126">
        <f>'SO08 - Veřejné osvětlení'!J30</f>
        <v>0</v>
      </c>
      <c r="AW61" s="126">
        <f>'SO08 - Veřejné osvětlení'!J31</f>
        <v>0</v>
      </c>
      <c r="AX61" s="126">
        <f>'SO08 - Veřejné osvětlení'!J32</f>
        <v>0</v>
      </c>
      <c r="AY61" s="126">
        <f>'SO08 - Veřejné osvětlení'!J33</f>
        <v>0</v>
      </c>
      <c r="AZ61" s="126">
        <f>'SO08 - Veřejné osvětlení'!F30</f>
        <v>0</v>
      </c>
      <c r="BA61" s="126">
        <f>'SO08 - Veřejné osvětlení'!F31</f>
        <v>0</v>
      </c>
      <c r="BB61" s="126">
        <f>'SO08 - Veřejné osvětlení'!F32</f>
        <v>0</v>
      </c>
      <c r="BC61" s="126">
        <f>'SO08 - Veřejné osvětlení'!F33</f>
        <v>0</v>
      </c>
      <c r="BD61" s="128">
        <f>'SO08 - Veřejné osvětlení'!F34</f>
        <v>0</v>
      </c>
      <c r="BT61" s="129" t="s">
        <v>81</v>
      </c>
      <c r="BV61" s="129" t="s">
        <v>75</v>
      </c>
      <c r="BW61" s="129" t="s">
        <v>110</v>
      </c>
      <c r="BX61" s="129" t="s">
        <v>7</v>
      </c>
      <c r="CL61" s="129" t="s">
        <v>21</v>
      </c>
      <c r="CM61" s="129" t="s">
        <v>83</v>
      </c>
    </row>
    <row r="62" s="5" customFormat="1" ht="16.5" customHeight="1">
      <c r="A62" s="117" t="s">
        <v>77</v>
      </c>
      <c r="B62" s="118"/>
      <c r="C62" s="119"/>
      <c r="D62" s="120" t="s">
        <v>111</v>
      </c>
      <c r="E62" s="120"/>
      <c r="F62" s="120"/>
      <c r="G62" s="120"/>
      <c r="H62" s="120"/>
      <c r="I62" s="121"/>
      <c r="J62" s="120" t="s">
        <v>112</v>
      </c>
      <c r="K62" s="120"/>
      <c r="L62" s="120"/>
      <c r="M62" s="120"/>
      <c r="N62" s="120"/>
      <c r="O62" s="120"/>
      <c r="P62" s="120"/>
      <c r="Q62" s="120"/>
      <c r="R62" s="120"/>
      <c r="S62" s="120"/>
      <c r="T62" s="120"/>
      <c r="U62" s="120"/>
      <c r="V62" s="120"/>
      <c r="W62" s="120"/>
      <c r="X62" s="120"/>
      <c r="Y62" s="120"/>
      <c r="Z62" s="120"/>
      <c r="AA62" s="120"/>
      <c r="AB62" s="120"/>
      <c r="AC62" s="120"/>
      <c r="AD62" s="120"/>
      <c r="AE62" s="120"/>
      <c r="AF62" s="120"/>
      <c r="AG62" s="122">
        <f>'SO09 - Ochrana sítí'!J27</f>
        <v>0</v>
      </c>
      <c r="AH62" s="121"/>
      <c r="AI62" s="121"/>
      <c r="AJ62" s="121"/>
      <c r="AK62" s="121"/>
      <c r="AL62" s="121"/>
      <c r="AM62" s="121"/>
      <c r="AN62" s="122">
        <f>SUM(AG62,AT62)</f>
        <v>0</v>
      </c>
      <c r="AO62" s="121"/>
      <c r="AP62" s="121"/>
      <c r="AQ62" s="123" t="s">
        <v>80</v>
      </c>
      <c r="AR62" s="124"/>
      <c r="AS62" s="125">
        <v>0</v>
      </c>
      <c r="AT62" s="126">
        <f>ROUND(SUM(AV62:AW62),2)</f>
        <v>0</v>
      </c>
      <c r="AU62" s="127">
        <f>'SO09 - Ochrana sítí'!P76</f>
        <v>0</v>
      </c>
      <c r="AV62" s="126">
        <f>'SO09 - Ochrana sítí'!J30</f>
        <v>0</v>
      </c>
      <c r="AW62" s="126">
        <f>'SO09 - Ochrana sítí'!J31</f>
        <v>0</v>
      </c>
      <c r="AX62" s="126">
        <f>'SO09 - Ochrana sítí'!J32</f>
        <v>0</v>
      </c>
      <c r="AY62" s="126">
        <f>'SO09 - Ochrana sítí'!J33</f>
        <v>0</v>
      </c>
      <c r="AZ62" s="126">
        <f>'SO09 - Ochrana sítí'!F30</f>
        <v>0</v>
      </c>
      <c r="BA62" s="126">
        <f>'SO09 - Ochrana sítí'!F31</f>
        <v>0</v>
      </c>
      <c r="BB62" s="126">
        <f>'SO09 - Ochrana sítí'!F32</f>
        <v>0</v>
      </c>
      <c r="BC62" s="126">
        <f>'SO09 - Ochrana sítí'!F33</f>
        <v>0</v>
      </c>
      <c r="BD62" s="128">
        <f>'SO09 - Ochrana sítí'!F34</f>
        <v>0</v>
      </c>
      <c r="BT62" s="129" t="s">
        <v>81</v>
      </c>
      <c r="BV62" s="129" t="s">
        <v>75</v>
      </c>
      <c r="BW62" s="129" t="s">
        <v>113</v>
      </c>
      <c r="BX62" s="129" t="s">
        <v>7</v>
      </c>
      <c r="CL62" s="129" t="s">
        <v>21</v>
      </c>
      <c r="CM62" s="129" t="s">
        <v>83</v>
      </c>
    </row>
    <row r="63" s="5" customFormat="1" ht="16.5" customHeight="1">
      <c r="A63" s="117" t="s">
        <v>77</v>
      </c>
      <c r="B63" s="118"/>
      <c r="C63" s="119"/>
      <c r="D63" s="120" t="s">
        <v>114</v>
      </c>
      <c r="E63" s="120"/>
      <c r="F63" s="120"/>
      <c r="G63" s="120"/>
      <c r="H63" s="120"/>
      <c r="I63" s="121"/>
      <c r="J63" s="120" t="s">
        <v>115</v>
      </c>
      <c r="K63" s="120"/>
      <c r="L63" s="120"/>
      <c r="M63" s="120"/>
      <c r="N63" s="120"/>
      <c r="O63" s="120"/>
      <c r="P63" s="120"/>
      <c r="Q63" s="120"/>
      <c r="R63" s="120"/>
      <c r="S63" s="120"/>
      <c r="T63" s="120"/>
      <c r="U63" s="120"/>
      <c r="V63" s="120"/>
      <c r="W63" s="120"/>
      <c r="X63" s="120"/>
      <c r="Y63" s="120"/>
      <c r="Z63" s="120"/>
      <c r="AA63" s="120"/>
      <c r="AB63" s="120"/>
      <c r="AC63" s="120"/>
      <c r="AD63" s="120"/>
      <c r="AE63" s="120"/>
      <c r="AF63" s="120"/>
      <c r="AG63" s="122">
        <f>'VRN - Vedlejší rozpočtové...'!J27</f>
        <v>0</v>
      </c>
      <c r="AH63" s="121"/>
      <c r="AI63" s="121"/>
      <c r="AJ63" s="121"/>
      <c r="AK63" s="121"/>
      <c r="AL63" s="121"/>
      <c r="AM63" s="121"/>
      <c r="AN63" s="122">
        <f>SUM(AG63,AT63)</f>
        <v>0</v>
      </c>
      <c r="AO63" s="121"/>
      <c r="AP63" s="121"/>
      <c r="AQ63" s="123" t="s">
        <v>116</v>
      </c>
      <c r="AR63" s="124"/>
      <c r="AS63" s="130">
        <v>0</v>
      </c>
      <c r="AT63" s="131">
        <f>ROUND(SUM(AV63:AW63),2)</f>
        <v>0</v>
      </c>
      <c r="AU63" s="132">
        <f>'VRN - Vedlejší rozpočtové...'!P79</f>
        <v>0</v>
      </c>
      <c r="AV63" s="131">
        <f>'VRN - Vedlejší rozpočtové...'!J30</f>
        <v>0</v>
      </c>
      <c r="AW63" s="131">
        <f>'VRN - Vedlejší rozpočtové...'!J31</f>
        <v>0</v>
      </c>
      <c r="AX63" s="131">
        <f>'VRN - Vedlejší rozpočtové...'!J32</f>
        <v>0</v>
      </c>
      <c r="AY63" s="131">
        <f>'VRN - Vedlejší rozpočtové...'!J33</f>
        <v>0</v>
      </c>
      <c r="AZ63" s="131">
        <f>'VRN - Vedlejší rozpočtové...'!F30</f>
        <v>0</v>
      </c>
      <c r="BA63" s="131">
        <f>'VRN - Vedlejší rozpočtové...'!F31</f>
        <v>0</v>
      </c>
      <c r="BB63" s="131">
        <f>'VRN - Vedlejší rozpočtové...'!F32</f>
        <v>0</v>
      </c>
      <c r="BC63" s="131">
        <f>'VRN - Vedlejší rozpočtové...'!F33</f>
        <v>0</v>
      </c>
      <c r="BD63" s="133">
        <f>'VRN - Vedlejší rozpočtové...'!F34</f>
        <v>0</v>
      </c>
      <c r="BT63" s="129" t="s">
        <v>81</v>
      </c>
      <c r="BV63" s="129" t="s">
        <v>75</v>
      </c>
      <c r="BW63" s="129" t="s">
        <v>117</v>
      </c>
      <c r="BX63" s="129" t="s">
        <v>7</v>
      </c>
      <c r="CL63" s="129" t="s">
        <v>21</v>
      </c>
      <c r="CM63" s="129" t="s">
        <v>83</v>
      </c>
    </row>
    <row r="64" s="1" customFormat="1" ht="30" customHeight="1">
      <c r="B64" s="44"/>
      <c r="C64" s="72"/>
      <c r="D64" s="72"/>
      <c r="E64" s="72"/>
      <c r="F64" s="72"/>
      <c r="G64" s="72"/>
      <c r="H64" s="72"/>
      <c r="I64" s="72"/>
      <c r="J64" s="72"/>
      <c r="K64" s="72"/>
      <c r="L64" s="72"/>
      <c r="M64" s="72"/>
      <c r="N64" s="72"/>
      <c r="O64" s="72"/>
      <c r="P64" s="72"/>
      <c r="Q64" s="72"/>
      <c r="R64" s="72"/>
      <c r="S64" s="72"/>
      <c r="T64" s="72"/>
      <c r="U64" s="72"/>
      <c r="V64" s="72"/>
      <c r="W64" s="72"/>
      <c r="X64" s="72"/>
      <c r="Y64" s="72"/>
      <c r="Z64" s="72"/>
      <c r="AA64" s="72"/>
      <c r="AB64" s="72"/>
      <c r="AC64" s="72"/>
      <c r="AD64" s="72"/>
      <c r="AE64" s="72"/>
      <c r="AF64" s="72"/>
      <c r="AG64" s="72"/>
      <c r="AH64" s="72"/>
      <c r="AI64" s="72"/>
      <c r="AJ64" s="72"/>
      <c r="AK64" s="72"/>
      <c r="AL64" s="72"/>
      <c r="AM64" s="72"/>
      <c r="AN64" s="72"/>
      <c r="AO64" s="72"/>
      <c r="AP64" s="72"/>
      <c r="AQ64" s="72"/>
      <c r="AR64" s="70"/>
    </row>
    <row r="65" s="1" customFormat="1" ht="6.96" customHeight="1">
      <c r="B65" s="65"/>
      <c r="C65" s="66"/>
      <c r="D65" s="66"/>
      <c r="E65" s="66"/>
      <c r="F65" s="66"/>
      <c r="G65" s="66"/>
      <c r="H65" s="66"/>
      <c r="I65" s="66"/>
      <c r="J65" s="66"/>
      <c r="K65" s="66"/>
      <c r="L65" s="66"/>
      <c r="M65" s="66"/>
      <c r="N65" s="66"/>
      <c r="O65" s="66"/>
      <c r="P65" s="66"/>
      <c r="Q65" s="66"/>
      <c r="R65" s="66"/>
      <c r="S65" s="66"/>
      <c r="T65" s="66"/>
      <c r="U65" s="66"/>
      <c r="V65" s="66"/>
      <c r="W65" s="66"/>
      <c r="X65" s="66"/>
      <c r="Y65" s="66"/>
      <c r="Z65" s="66"/>
      <c r="AA65" s="66"/>
      <c r="AB65" s="66"/>
      <c r="AC65" s="66"/>
      <c r="AD65" s="66"/>
      <c r="AE65" s="66"/>
      <c r="AF65" s="66"/>
      <c r="AG65" s="66"/>
      <c r="AH65" s="66"/>
      <c r="AI65" s="66"/>
      <c r="AJ65" s="66"/>
      <c r="AK65" s="66"/>
      <c r="AL65" s="66"/>
      <c r="AM65" s="66"/>
      <c r="AN65" s="66"/>
      <c r="AO65" s="66"/>
      <c r="AP65" s="66"/>
      <c r="AQ65" s="66"/>
      <c r="AR65" s="70"/>
    </row>
  </sheetData>
  <sheetProtection sheet="1" formatColumns="0" formatRows="0" objects="1" scenarios="1" spinCount="100000" saltValue="5UsbkHpftSyTksdf4CXx9OjbRXXBbOG47ClJK2IeKV2HuWVktQrb2bzVN+rz/Z6Z/O8ehX/RP3lJezDVI9KNWg==" hashValue="BhSv4GRbTDwcT2xbDpR9ENK4Mq57tBqzp+lV09n+eFu3H3Px+4RcBW1i/uGsPUywqaIkTRFDpkfp/VUXdi3WBw==" algorithmName="SHA-512" password="CC35"/>
  <mergeCells count="85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AN54:AP54"/>
    <mergeCell ref="AG54:AM54"/>
    <mergeCell ref="D54:H54"/>
    <mergeCell ref="J54:AF54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N60:AP60"/>
    <mergeCell ref="AG60:AM60"/>
    <mergeCell ref="D60:H60"/>
    <mergeCell ref="J60:AF60"/>
    <mergeCell ref="AN61:AP61"/>
    <mergeCell ref="AG61:AM61"/>
    <mergeCell ref="D61:H61"/>
    <mergeCell ref="J61:AF61"/>
    <mergeCell ref="AN62:AP62"/>
    <mergeCell ref="AG62:AM62"/>
    <mergeCell ref="D62:H62"/>
    <mergeCell ref="J62:AF62"/>
    <mergeCell ref="AN63:AP63"/>
    <mergeCell ref="AG63:AM63"/>
    <mergeCell ref="D63:H63"/>
    <mergeCell ref="J63:AF63"/>
    <mergeCell ref="AG51:AM51"/>
    <mergeCell ref="AN51:AP51"/>
    <mergeCell ref="AR2:BE2"/>
  </mergeCells>
  <hyperlinks>
    <hyperlink ref="K1:S1" location="C2" display="1) Rekapitulace stavby"/>
    <hyperlink ref="W1:AI1" location="C51" display="2) Rekapitulace objektů stavby a soupisů prací"/>
    <hyperlink ref="A52" location="'SO01 - Zpevněné plochy - ...'!C2" display="/"/>
    <hyperlink ref="A53" location="'SO02 - Zpevněné plochy - ...'!C2" display="/"/>
    <hyperlink ref="A54" location="'SO03 - Zpevněné plochy - ...'!C2" display="/"/>
    <hyperlink ref="A55" location="'SO04 - Dešťová kanalizace'!C2" display="/"/>
    <hyperlink ref="A56" location="'SO05.1 - Splašková kanali...'!C2" display="/"/>
    <hyperlink ref="A57" location="'SO05.2 - Splašková kanali...'!C2" display="/"/>
    <hyperlink ref="A58" location="'SO06.1 - Vodovod'!C2" display="/"/>
    <hyperlink ref="A59" location="'SO06.2 - Vodovodní přípojky'!C2" display="/"/>
    <hyperlink ref="A60" location="'SO07 - Plynovod'!C2" display="/"/>
    <hyperlink ref="A61" location="'SO08 - Veřejné osvětlení'!C2" display="/"/>
    <hyperlink ref="A62" location="'SO09 - Ochrana sítí'!C2" display="/"/>
    <hyperlink ref="A63" location="'VRN - Vedlejší rozpočtové...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9"/>
      <c r="B1" s="135"/>
      <c r="C1" s="135"/>
      <c r="D1" s="136" t="s">
        <v>1</v>
      </c>
      <c r="E1" s="135"/>
      <c r="F1" s="137" t="s">
        <v>118</v>
      </c>
      <c r="G1" s="137" t="s">
        <v>119</v>
      </c>
      <c r="H1" s="137"/>
      <c r="I1" s="138"/>
      <c r="J1" s="137" t="s">
        <v>120</v>
      </c>
      <c r="K1" s="136" t="s">
        <v>121</v>
      </c>
      <c r="L1" s="137" t="s">
        <v>122</v>
      </c>
      <c r="M1" s="137"/>
      <c r="N1" s="137"/>
      <c r="O1" s="137"/>
      <c r="P1" s="137"/>
      <c r="Q1" s="137"/>
      <c r="R1" s="137"/>
      <c r="S1" s="137"/>
      <c r="T1" s="137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ht="36.96" customHeight="1">
      <c r="L2"/>
      <c r="AT2" s="22" t="s">
        <v>107</v>
      </c>
    </row>
    <row r="3" ht="6.96" customHeight="1">
      <c r="B3" s="23"/>
      <c r="C3" s="24"/>
      <c r="D3" s="24"/>
      <c r="E3" s="24"/>
      <c r="F3" s="24"/>
      <c r="G3" s="24"/>
      <c r="H3" s="24"/>
      <c r="I3" s="140"/>
      <c r="J3" s="24"/>
      <c r="K3" s="25"/>
      <c r="AT3" s="22" t="s">
        <v>83</v>
      </c>
    </row>
    <row r="4" ht="36.96" customHeight="1">
      <c r="B4" s="26"/>
      <c r="C4" s="27"/>
      <c r="D4" s="28" t="s">
        <v>131</v>
      </c>
      <c r="E4" s="27"/>
      <c r="F4" s="27"/>
      <c r="G4" s="27"/>
      <c r="H4" s="27"/>
      <c r="I4" s="141"/>
      <c r="J4" s="27"/>
      <c r="K4" s="29"/>
      <c r="M4" s="30" t="s">
        <v>12</v>
      </c>
      <c r="AT4" s="22" t="s">
        <v>6</v>
      </c>
    </row>
    <row r="5" ht="6.96" customHeight="1">
      <c r="B5" s="26"/>
      <c r="C5" s="27"/>
      <c r="D5" s="27"/>
      <c r="E5" s="27"/>
      <c r="F5" s="27"/>
      <c r="G5" s="27"/>
      <c r="H5" s="27"/>
      <c r="I5" s="141"/>
      <c r="J5" s="27"/>
      <c r="K5" s="29"/>
    </row>
    <row r="6">
      <c r="B6" s="26"/>
      <c r="C6" s="27"/>
      <c r="D6" s="38" t="s">
        <v>18</v>
      </c>
      <c r="E6" s="27"/>
      <c r="F6" s="27"/>
      <c r="G6" s="27"/>
      <c r="H6" s="27"/>
      <c r="I6" s="141"/>
      <c r="J6" s="27"/>
      <c r="K6" s="29"/>
    </row>
    <row r="7" ht="16.5" customHeight="1">
      <c r="B7" s="26"/>
      <c r="C7" s="27"/>
      <c r="D7" s="27"/>
      <c r="E7" s="142" t="str">
        <f>'Rekapitulace stavby'!K6</f>
        <v>Komunikace a inženýrské sítě - lokalita Skrbovická 2</v>
      </c>
      <c r="F7" s="38"/>
      <c r="G7" s="38"/>
      <c r="H7" s="38"/>
      <c r="I7" s="141"/>
      <c r="J7" s="27"/>
      <c r="K7" s="29"/>
    </row>
    <row r="8" s="1" customFormat="1">
      <c r="B8" s="44"/>
      <c r="C8" s="45"/>
      <c r="D8" s="38" t="s">
        <v>146</v>
      </c>
      <c r="E8" s="45"/>
      <c r="F8" s="45"/>
      <c r="G8" s="45"/>
      <c r="H8" s="45"/>
      <c r="I8" s="143"/>
      <c r="J8" s="45"/>
      <c r="K8" s="49"/>
    </row>
    <row r="9" s="1" customFormat="1" ht="36.96" customHeight="1">
      <c r="B9" s="44"/>
      <c r="C9" s="45"/>
      <c r="D9" s="45"/>
      <c r="E9" s="144" t="s">
        <v>632</v>
      </c>
      <c r="F9" s="45"/>
      <c r="G9" s="45"/>
      <c r="H9" s="45"/>
      <c r="I9" s="143"/>
      <c r="J9" s="45"/>
      <c r="K9" s="49"/>
    </row>
    <row r="10" s="1" customFormat="1">
      <c r="B10" s="44"/>
      <c r="C10" s="45"/>
      <c r="D10" s="45"/>
      <c r="E10" s="45"/>
      <c r="F10" s="45"/>
      <c r="G10" s="45"/>
      <c r="H10" s="45"/>
      <c r="I10" s="143"/>
      <c r="J10" s="45"/>
      <c r="K10" s="49"/>
    </row>
    <row r="11" s="1" customFormat="1" ht="14.4" customHeight="1">
      <c r="B11" s="44"/>
      <c r="C11" s="45"/>
      <c r="D11" s="38" t="s">
        <v>20</v>
      </c>
      <c r="E11" s="45"/>
      <c r="F11" s="33" t="s">
        <v>21</v>
      </c>
      <c r="G11" s="45"/>
      <c r="H11" s="45"/>
      <c r="I11" s="145" t="s">
        <v>22</v>
      </c>
      <c r="J11" s="33" t="s">
        <v>21</v>
      </c>
      <c r="K11" s="49"/>
    </row>
    <row r="12" s="1" customFormat="1" ht="14.4" customHeight="1">
      <c r="B12" s="44"/>
      <c r="C12" s="45"/>
      <c r="D12" s="38" t="s">
        <v>23</v>
      </c>
      <c r="E12" s="45"/>
      <c r="F12" s="33" t="s">
        <v>24</v>
      </c>
      <c r="G12" s="45"/>
      <c r="H12" s="45"/>
      <c r="I12" s="145" t="s">
        <v>25</v>
      </c>
      <c r="J12" s="146" t="str">
        <f>'Rekapitulace stavby'!AN8</f>
        <v>18. 6. 2018</v>
      </c>
      <c r="K12" s="49"/>
    </row>
    <row r="13" s="1" customFormat="1" ht="10.8" customHeight="1">
      <c r="B13" s="44"/>
      <c r="C13" s="45"/>
      <c r="D13" s="45"/>
      <c r="E13" s="45"/>
      <c r="F13" s="45"/>
      <c r="G13" s="45"/>
      <c r="H13" s="45"/>
      <c r="I13" s="143"/>
      <c r="J13" s="45"/>
      <c r="K13" s="49"/>
    </row>
    <row r="14" s="1" customFormat="1" ht="14.4" customHeight="1">
      <c r="B14" s="44"/>
      <c r="C14" s="45"/>
      <c r="D14" s="38" t="s">
        <v>27</v>
      </c>
      <c r="E14" s="45"/>
      <c r="F14" s="45"/>
      <c r="G14" s="45"/>
      <c r="H14" s="45"/>
      <c r="I14" s="145" t="s">
        <v>28</v>
      </c>
      <c r="J14" s="33" t="s">
        <v>21</v>
      </c>
      <c r="K14" s="49"/>
    </row>
    <row r="15" s="1" customFormat="1" ht="18" customHeight="1">
      <c r="B15" s="44"/>
      <c r="C15" s="45"/>
      <c r="D15" s="45"/>
      <c r="E15" s="33" t="s">
        <v>29</v>
      </c>
      <c r="F15" s="45"/>
      <c r="G15" s="45"/>
      <c r="H15" s="45"/>
      <c r="I15" s="145" t="s">
        <v>30</v>
      </c>
      <c r="J15" s="33" t="s">
        <v>21</v>
      </c>
      <c r="K15" s="49"/>
    </row>
    <row r="16" s="1" customFormat="1" ht="6.96" customHeight="1">
      <c r="B16" s="44"/>
      <c r="C16" s="45"/>
      <c r="D16" s="45"/>
      <c r="E16" s="45"/>
      <c r="F16" s="45"/>
      <c r="G16" s="45"/>
      <c r="H16" s="45"/>
      <c r="I16" s="143"/>
      <c r="J16" s="45"/>
      <c r="K16" s="49"/>
    </row>
    <row r="17" s="1" customFormat="1" ht="14.4" customHeight="1">
      <c r="B17" s="44"/>
      <c r="C17" s="45"/>
      <c r="D17" s="38" t="s">
        <v>31</v>
      </c>
      <c r="E17" s="45"/>
      <c r="F17" s="45"/>
      <c r="G17" s="45"/>
      <c r="H17" s="45"/>
      <c r="I17" s="145" t="s">
        <v>28</v>
      </c>
      <c r="J17" s="33" t="str">
        <f>IF('Rekapitulace stavby'!AN13="Vyplň údaj","",IF('Rekapitulace stavby'!AN13="","",'Rekapitulace stavby'!AN13))</f>
        <v/>
      </c>
      <c r="K17" s="49"/>
    </row>
    <row r="18" s="1" customFormat="1" ht="18" customHeight="1">
      <c r="B18" s="44"/>
      <c r="C18" s="45"/>
      <c r="D18" s="45"/>
      <c r="E18" s="33" t="str">
        <f>IF('Rekapitulace stavby'!E14="Vyplň údaj","",IF('Rekapitulace stavby'!E14="","",'Rekapitulace stavby'!E14))</f>
        <v/>
      </c>
      <c r="F18" s="45"/>
      <c r="G18" s="45"/>
      <c r="H18" s="45"/>
      <c r="I18" s="145" t="s">
        <v>30</v>
      </c>
      <c r="J18" s="33" t="str">
        <f>IF('Rekapitulace stavby'!AN14="Vyplň údaj","",IF('Rekapitulace stavby'!AN14="","",'Rekapitulace stavby'!AN14))</f>
        <v/>
      </c>
      <c r="K18" s="49"/>
    </row>
    <row r="19" s="1" customFormat="1" ht="6.96" customHeight="1">
      <c r="B19" s="44"/>
      <c r="C19" s="45"/>
      <c r="D19" s="45"/>
      <c r="E19" s="45"/>
      <c r="F19" s="45"/>
      <c r="G19" s="45"/>
      <c r="H19" s="45"/>
      <c r="I19" s="143"/>
      <c r="J19" s="45"/>
      <c r="K19" s="49"/>
    </row>
    <row r="20" s="1" customFormat="1" ht="14.4" customHeight="1">
      <c r="B20" s="44"/>
      <c r="C20" s="45"/>
      <c r="D20" s="38" t="s">
        <v>33</v>
      </c>
      <c r="E20" s="45"/>
      <c r="F20" s="45"/>
      <c r="G20" s="45"/>
      <c r="H20" s="45"/>
      <c r="I20" s="145" t="s">
        <v>28</v>
      </c>
      <c r="J20" s="33" t="s">
        <v>34</v>
      </c>
      <c r="K20" s="49"/>
    </row>
    <row r="21" s="1" customFormat="1" ht="18" customHeight="1">
      <c r="B21" s="44"/>
      <c r="C21" s="45"/>
      <c r="D21" s="45"/>
      <c r="E21" s="33" t="s">
        <v>35</v>
      </c>
      <c r="F21" s="45"/>
      <c r="G21" s="45"/>
      <c r="H21" s="45"/>
      <c r="I21" s="145" t="s">
        <v>30</v>
      </c>
      <c r="J21" s="33" t="s">
        <v>21</v>
      </c>
      <c r="K21" s="49"/>
    </row>
    <row r="22" s="1" customFormat="1" ht="6.96" customHeight="1">
      <c r="B22" s="44"/>
      <c r="C22" s="45"/>
      <c r="D22" s="45"/>
      <c r="E22" s="45"/>
      <c r="F22" s="45"/>
      <c r="G22" s="45"/>
      <c r="H22" s="45"/>
      <c r="I22" s="143"/>
      <c r="J22" s="45"/>
      <c r="K22" s="49"/>
    </row>
    <row r="23" s="1" customFormat="1" ht="14.4" customHeight="1">
      <c r="B23" s="44"/>
      <c r="C23" s="45"/>
      <c r="D23" s="38" t="s">
        <v>37</v>
      </c>
      <c r="E23" s="45"/>
      <c r="F23" s="45"/>
      <c r="G23" s="45"/>
      <c r="H23" s="45"/>
      <c r="I23" s="143"/>
      <c r="J23" s="45"/>
      <c r="K23" s="49"/>
    </row>
    <row r="24" s="6" customFormat="1" ht="16.5" customHeight="1">
      <c r="B24" s="147"/>
      <c r="C24" s="148"/>
      <c r="D24" s="148"/>
      <c r="E24" s="42" t="s">
        <v>21</v>
      </c>
      <c r="F24" s="42"/>
      <c r="G24" s="42"/>
      <c r="H24" s="42"/>
      <c r="I24" s="149"/>
      <c r="J24" s="148"/>
      <c r="K24" s="150"/>
    </row>
    <row r="25" s="1" customFormat="1" ht="6.96" customHeight="1">
      <c r="B25" s="44"/>
      <c r="C25" s="45"/>
      <c r="D25" s="45"/>
      <c r="E25" s="45"/>
      <c r="F25" s="45"/>
      <c r="G25" s="45"/>
      <c r="H25" s="45"/>
      <c r="I25" s="143"/>
      <c r="J25" s="45"/>
      <c r="K25" s="49"/>
    </row>
    <row r="26" s="1" customFormat="1" ht="6.96" customHeight="1">
      <c r="B26" s="44"/>
      <c r="C26" s="45"/>
      <c r="D26" s="104"/>
      <c r="E26" s="104"/>
      <c r="F26" s="104"/>
      <c r="G26" s="104"/>
      <c r="H26" s="104"/>
      <c r="I26" s="151"/>
      <c r="J26" s="104"/>
      <c r="K26" s="152"/>
    </row>
    <row r="27" s="1" customFormat="1" ht="25.44" customHeight="1">
      <c r="B27" s="44"/>
      <c r="C27" s="45"/>
      <c r="D27" s="153" t="s">
        <v>39</v>
      </c>
      <c r="E27" s="45"/>
      <c r="F27" s="45"/>
      <c r="G27" s="45"/>
      <c r="H27" s="45"/>
      <c r="I27" s="143"/>
      <c r="J27" s="154">
        <f>ROUND(J76,2)</f>
        <v>0</v>
      </c>
      <c r="K27" s="49"/>
    </row>
    <row r="28" s="1" customFormat="1" ht="6.96" customHeight="1">
      <c r="B28" s="44"/>
      <c r="C28" s="45"/>
      <c r="D28" s="104"/>
      <c r="E28" s="104"/>
      <c r="F28" s="104"/>
      <c r="G28" s="104"/>
      <c r="H28" s="104"/>
      <c r="I28" s="151"/>
      <c r="J28" s="104"/>
      <c r="K28" s="152"/>
    </row>
    <row r="29" s="1" customFormat="1" ht="14.4" customHeight="1">
      <c r="B29" s="44"/>
      <c r="C29" s="45"/>
      <c r="D29" s="45"/>
      <c r="E29" s="45"/>
      <c r="F29" s="50" t="s">
        <v>41</v>
      </c>
      <c r="G29" s="45"/>
      <c r="H29" s="45"/>
      <c r="I29" s="155" t="s">
        <v>40</v>
      </c>
      <c r="J29" s="50" t="s">
        <v>42</v>
      </c>
      <c r="K29" s="49"/>
    </row>
    <row r="30" s="1" customFormat="1" ht="14.4" customHeight="1">
      <c r="B30" s="44"/>
      <c r="C30" s="45"/>
      <c r="D30" s="53" t="s">
        <v>43</v>
      </c>
      <c r="E30" s="53" t="s">
        <v>44</v>
      </c>
      <c r="F30" s="156">
        <f>ROUND(SUM(BE76:BE77), 2)</f>
        <v>0</v>
      </c>
      <c r="G30" s="45"/>
      <c r="H30" s="45"/>
      <c r="I30" s="157">
        <v>0.20999999999999999</v>
      </c>
      <c r="J30" s="156">
        <f>ROUND(ROUND((SUM(BE76:BE77)), 2)*I30, 2)</f>
        <v>0</v>
      </c>
      <c r="K30" s="49"/>
    </row>
    <row r="31" s="1" customFormat="1" ht="14.4" customHeight="1">
      <c r="B31" s="44"/>
      <c r="C31" s="45"/>
      <c r="D31" s="45"/>
      <c r="E31" s="53" t="s">
        <v>45</v>
      </c>
      <c r="F31" s="156">
        <f>ROUND(SUM(BF76:BF77), 2)</f>
        <v>0</v>
      </c>
      <c r="G31" s="45"/>
      <c r="H31" s="45"/>
      <c r="I31" s="157">
        <v>0.14999999999999999</v>
      </c>
      <c r="J31" s="156">
        <f>ROUND(ROUND((SUM(BF76:BF77)), 2)*I31, 2)</f>
        <v>0</v>
      </c>
      <c r="K31" s="49"/>
    </row>
    <row r="32" hidden="1" s="1" customFormat="1" ht="14.4" customHeight="1">
      <c r="B32" s="44"/>
      <c r="C32" s="45"/>
      <c r="D32" s="45"/>
      <c r="E32" s="53" t="s">
        <v>46</v>
      </c>
      <c r="F32" s="156">
        <f>ROUND(SUM(BG76:BG77), 2)</f>
        <v>0</v>
      </c>
      <c r="G32" s="45"/>
      <c r="H32" s="45"/>
      <c r="I32" s="157">
        <v>0.20999999999999999</v>
      </c>
      <c r="J32" s="156">
        <v>0</v>
      </c>
      <c r="K32" s="49"/>
    </row>
    <row r="33" hidden="1" s="1" customFormat="1" ht="14.4" customHeight="1">
      <c r="B33" s="44"/>
      <c r="C33" s="45"/>
      <c r="D33" s="45"/>
      <c r="E33" s="53" t="s">
        <v>47</v>
      </c>
      <c r="F33" s="156">
        <f>ROUND(SUM(BH76:BH77), 2)</f>
        <v>0</v>
      </c>
      <c r="G33" s="45"/>
      <c r="H33" s="45"/>
      <c r="I33" s="157">
        <v>0.14999999999999999</v>
      </c>
      <c r="J33" s="156">
        <v>0</v>
      </c>
      <c r="K33" s="49"/>
    </row>
    <row r="34" hidden="1" s="1" customFormat="1" ht="14.4" customHeight="1">
      <c r="B34" s="44"/>
      <c r="C34" s="45"/>
      <c r="D34" s="45"/>
      <c r="E34" s="53" t="s">
        <v>48</v>
      </c>
      <c r="F34" s="156">
        <f>ROUND(SUM(BI76:BI77), 2)</f>
        <v>0</v>
      </c>
      <c r="G34" s="45"/>
      <c r="H34" s="45"/>
      <c r="I34" s="157">
        <v>0</v>
      </c>
      <c r="J34" s="156">
        <v>0</v>
      </c>
      <c r="K34" s="49"/>
    </row>
    <row r="35" s="1" customFormat="1" ht="6.96" customHeight="1">
      <c r="B35" s="44"/>
      <c r="C35" s="45"/>
      <c r="D35" s="45"/>
      <c r="E35" s="45"/>
      <c r="F35" s="45"/>
      <c r="G35" s="45"/>
      <c r="H35" s="45"/>
      <c r="I35" s="143"/>
      <c r="J35" s="45"/>
      <c r="K35" s="49"/>
    </row>
    <row r="36" s="1" customFormat="1" ht="25.44" customHeight="1">
      <c r="B36" s="44"/>
      <c r="C36" s="158"/>
      <c r="D36" s="159" t="s">
        <v>49</v>
      </c>
      <c r="E36" s="96"/>
      <c r="F36" s="96"/>
      <c r="G36" s="160" t="s">
        <v>50</v>
      </c>
      <c r="H36" s="161" t="s">
        <v>51</v>
      </c>
      <c r="I36" s="162"/>
      <c r="J36" s="163">
        <f>SUM(J27:J34)</f>
        <v>0</v>
      </c>
      <c r="K36" s="164"/>
    </row>
    <row r="37" s="1" customFormat="1" ht="14.4" customHeight="1">
      <c r="B37" s="65"/>
      <c r="C37" s="66"/>
      <c r="D37" s="66"/>
      <c r="E37" s="66"/>
      <c r="F37" s="66"/>
      <c r="G37" s="66"/>
      <c r="H37" s="66"/>
      <c r="I37" s="165"/>
      <c r="J37" s="66"/>
      <c r="K37" s="67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4"/>
      <c r="C42" s="28" t="s">
        <v>170</v>
      </c>
      <c r="D42" s="45"/>
      <c r="E42" s="45"/>
      <c r="F42" s="45"/>
      <c r="G42" s="45"/>
      <c r="H42" s="45"/>
      <c r="I42" s="143"/>
      <c r="J42" s="45"/>
      <c r="K42" s="49"/>
    </row>
    <row r="43" s="1" customFormat="1" ht="6.96" customHeight="1">
      <c r="B43" s="44"/>
      <c r="C43" s="45"/>
      <c r="D43" s="45"/>
      <c r="E43" s="45"/>
      <c r="F43" s="45"/>
      <c r="G43" s="45"/>
      <c r="H43" s="45"/>
      <c r="I43" s="143"/>
      <c r="J43" s="45"/>
      <c r="K43" s="49"/>
    </row>
    <row r="44" s="1" customFormat="1" ht="14.4" customHeight="1">
      <c r="B44" s="44"/>
      <c r="C44" s="38" t="s">
        <v>18</v>
      </c>
      <c r="D44" s="45"/>
      <c r="E44" s="45"/>
      <c r="F44" s="45"/>
      <c r="G44" s="45"/>
      <c r="H44" s="45"/>
      <c r="I44" s="143"/>
      <c r="J44" s="45"/>
      <c r="K44" s="49"/>
    </row>
    <row r="45" s="1" customFormat="1" ht="16.5" customHeight="1">
      <c r="B45" s="44"/>
      <c r="C45" s="45"/>
      <c r="D45" s="45"/>
      <c r="E45" s="142" t="str">
        <f>E7</f>
        <v>Komunikace a inženýrské sítě - lokalita Skrbovická 2</v>
      </c>
      <c r="F45" s="38"/>
      <c r="G45" s="38"/>
      <c r="H45" s="38"/>
      <c r="I45" s="143"/>
      <c r="J45" s="45"/>
      <c r="K45" s="49"/>
    </row>
    <row r="46" s="1" customFormat="1" ht="14.4" customHeight="1">
      <c r="B46" s="44"/>
      <c r="C46" s="38" t="s">
        <v>146</v>
      </c>
      <c r="D46" s="45"/>
      <c r="E46" s="45"/>
      <c r="F46" s="45"/>
      <c r="G46" s="45"/>
      <c r="H46" s="45"/>
      <c r="I46" s="143"/>
      <c r="J46" s="45"/>
      <c r="K46" s="49"/>
    </row>
    <row r="47" s="1" customFormat="1" ht="17.25" customHeight="1">
      <c r="B47" s="44"/>
      <c r="C47" s="45"/>
      <c r="D47" s="45"/>
      <c r="E47" s="144" t="str">
        <f>E9</f>
        <v>SO07 - Plynovod</v>
      </c>
      <c r="F47" s="45"/>
      <c r="G47" s="45"/>
      <c r="H47" s="45"/>
      <c r="I47" s="143"/>
      <c r="J47" s="45"/>
      <c r="K47" s="49"/>
    </row>
    <row r="48" s="1" customFormat="1" ht="6.96" customHeight="1">
      <c r="B48" s="44"/>
      <c r="C48" s="45"/>
      <c r="D48" s="45"/>
      <c r="E48" s="45"/>
      <c r="F48" s="45"/>
      <c r="G48" s="45"/>
      <c r="H48" s="45"/>
      <c r="I48" s="143"/>
      <c r="J48" s="45"/>
      <c r="K48" s="49"/>
    </row>
    <row r="49" s="1" customFormat="1" ht="18" customHeight="1">
      <c r="B49" s="44"/>
      <c r="C49" s="38" t="s">
        <v>23</v>
      </c>
      <c r="D49" s="45"/>
      <c r="E49" s="45"/>
      <c r="F49" s="33" t="str">
        <f>F12</f>
        <v>Bruntál</v>
      </c>
      <c r="G49" s="45"/>
      <c r="H49" s="45"/>
      <c r="I49" s="145" t="s">
        <v>25</v>
      </c>
      <c r="J49" s="146" t="str">
        <f>IF(J12="","",J12)</f>
        <v>18. 6. 2018</v>
      </c>
      <c r="K49" s="49"/>
    </row>
    <row r="50" s="1" customFormat="1" ht="6.96" customHeight="1">
      <c r="B50" s="44"/>
      <c r="C50" s="45"/>
      <c r="D50" s="45"/>
      <c r="E50" s="45"/>
      <c r="F50" s="45"/>
      <c r="G50" s="45"/>
      <c r="H50" s="45"/>
      <c r="I50" s="143"/>
      <c r="J50" s="45"/>
      <c r="K50" s="49"/>
    </row>
    <row r="51" s="1" customFormat="1">
      <c r="B51" s="44"/>
      <c r="C51" s="38" t="s">
        <v>27</v>
      </c>
      <c r="D51" s="45"/>
      <c r="E51" s="45"/>
      <c r="F51" s="33" t="str">
        <f>E15</f>
        <v>Město Bruntál</v>
      </c>
      <c r="G51" s="45"/>
      <c r="H51" s="45"/>
      <c r="I51" s="145" t="s">
        <v>33</v>
      </c>
      <c r="J51" s="42" t="str">
        <f>E21</f>
        <v>CIVIL PROJECTS s.r.o.</v>
      </c>
      <c r="K51" s="49"/>
    </row>
    <row r="52" s="1" customFormat="1" ht="14.4" customHeight="1">
      <c r="B52" s="44"/>
      <c r="C52" s="38" t="s">
        <v>31</v>
      </c>
      <c r="D52" s="45"/>
      <c r="E52" s="45"/>
      <c r="F52" s="33" t="str">
        <f>IF(E18="","",E18)</f>
        <v/>
      </c>
      <c r="G52" s="45"/>
      <c r="H52" s="45"/>
      <c r="I52" s="143"/>
      <c r="J52" s="170"/>
      <c r="K52" s="49"/>
    </row>
    <row r="53" s="1" customFormat="1" ht="10.32" customHeight="1">
      <c r="B53" s="44"/>
      <c r="C53" s="45"/>
      <c r="D53" s="45"/>
      <c r="E53" s="45"/>
      <c r="F53" s="45"/>
      <c r="G53" s="45"/>
      <c r="H53" s="45"/>
      <c r="I53" s="143"/>
      <c r="J53" s="45"/>
      <c r="K53" s="49"/>
    </row>
    <row r="54" s="1" customFormat="1" ht="29.28" customHeight="1">
      <c r="B54" s="44"/>
      <c r="C54" s="171" t="s">
        <v>171</v>
      </c>
      <c r="D54" s="158"/>
      <c r="E54" s="158"/>
      <c r="F54" s="158"/>
      <c r="G54" s="158"/>
      <c r="H54" s="158"/>
      <c r="I54" s="172"/>
      <c r="J54" s="173" t="s">
        <v>172</v>
      </c>
      <c r="K54" s="174"/>
    </row>
    <row r="55" s="1" customFormat="1" ht="10.32" customHeight="1">
      <c r="B55" s="44"/>
      <c r="C55" s="45"/>
      <c r="D55" s="45"/>
      <c r="E55" s="45"/>
      <c r="F55" s="45"/>
      <c r="G55" s="45"/>
      <c r="H55" s="45"/>
      <c r="I55" s="143"/>
      <c r="J55" s="45"/>
      <c r="K55" s="49"/>
    </row>
    <row r="56" s="1" customFormat="1" ht="29.28" customHeight="1">
      <c r="B56" s="44"/>
      <c r="C56" s="175" t="s">
        <v>173</v>
      </c>
      <c r="D56" s="45"/>
      <c r="E56" s="45"/>
      <c r="F56" s="45"/>
      <c r="G56" s="45"/>
      <c r="H56" s="45"/>
      <c r="I56" s="143"/>
      <c r="J56" s="154">
        <f>J76</f>
        <v>0</v>
      </c>
      <c r="K56" s="49"/>
      <c r="AU56" s="22" t="s">
        <v>174</v>
      </c>
    </row>
    <row r="57" s="1" customFormat="1" ht="21.84" customHeight="1">
      <c r="B57" s="44"/>
      <c r="C57" s="45"/>
      <c r="D57" s="45"/>
      <c r="E57" s="45"/>
      <c r="F57" s="45"/>
      <c r="G57" s="45"/>
      <c r="H57" s="45"/>
      <c r="I57" s="143"/>
      <c r="J57" s="45"/>
      <c r="K57" s="49"/>
    </row>
    <row r="58" s="1" customFormat="1" ht="6.96" customHeight="1">
      <c r="B58" s="65"/>
      <c r="C58" s="66"/>
      <c r="D58" s="66"/>
      <c r="E58" s="66"/>
      <c r="F58" s="66"/>
      <c r="G58" s="66"/>
      <c r="H58" s="66"/>
      <c r="I58" s="165"/>
      <c r="J58" s="66"/>
      <c r="K58" s="67"/>
    </row>
    <row r="62" s="1" customFormat="1" ht="6.96" customHeight="1">
      <c r="B62" s="68"/>
      <c r="C62" s="69"/>
      <c r="D62" s="69"/>
      <c r="E62" s="69"/>
      <c r="F62" s="69"/>
      <c r="G62" s="69"/>
      <c r="H62" s="69"/>
      <c r="I62" s="168"/>
      <c r="J62" s="69"/>
      <c r="K62" s="69"/>
      <c r="L62" s="70"/>
    </row>
    <row r="63" s="1" customFormat="1" ht="36.96" customHeight="1">
      <c r="B63" s="44"/>
      <c r="C63" s="71" t="s">
        <v>185</v>
      </c>
      <c r="D63" s="72"/>
      <c r="E63" s="72"/>
      <c r="F63" s="72"/>
      <c r="G63" s="72"/>
      <c r="H63" s="72"/>
      <c r="I63" s="190"/>
      <c r="J63" s="72"/>
      <c r="K63" s="72"/>
      <c r="L63" s="70"/>
    </row>
    <row r="64" s="1" customFormat="1" ht="6.96" customHeight="1">
      <c r="B64" s="44"/>
      <c r="C64" s="72"/>
      <c r="D64" s="72"/>
      <c r="E64" s="72"/>
      <c r="F64" s="72"/>
      <c r="G64" s="72"/>
      <c r="H64" s="72"/>
      <c r="I64" s="190"/>
      <c r="J64" s="72"/>
      <c r="K64" s="72"/>
      <c r="L64" s="70"/>
    </row>
    <row r="65" s="1" customFormat="1" ht="14.4" customHeight="1">
      <c r="B65" s="44"/>
      <c r="C65" s="74" t="s">
        <v>18</v>
      </c>
      <c r="D65" s="72"/>
      <c r="E65" s="72"/>
      <c r="F65" s="72"/>
      <c r="G65" s="72"/>
      <c r="H65" s="72"/>
      <c r="I65" s="190"/>
      <c r="J65" s="72"/>
      <c r="K65" s="72"/>
      <c r="L65" s="70"/>
    </row>
    <row r="66" s="1" customFormat="1" ht="16.5" customHeight="1">
      <c r="B66" s="44"/>
      <c r="C66" s="72"/>
      <c r="D66" s="72"/>
      <c r="E66" s="191" t="str">
        <f>E7</f>
        <v>Komunikace a inženýrské sítě - lokalita Skrbovická 2</v>
      </c>
      <c r="F66" s="74"/>
      <c r="G66" s="74"/>
      <c r="H66" s="74"/>
      <c r="I66" s="190"/>
      <c r="J66" s="72"/>
      <c r="K66" s="72"/>
      <c r="L66" s="70"/>
    </row>
    <row r="67" s="1" customFormat="1" ht="14.4" customHeight="1">
      <c r="B67" s="44"/>
      <c r="C67" s="74" t="s">
        <v>146</v>
      </c>
      <c r="D67" s="72"/>
      <c r="E67" s="72"/>
      <c r="F67" s="72"/>
      <c r="G67" s="72"/>
      <c r="H67" s="72"/>
      <c r="I67" s="190"/>
      <c r="J67" s="72"/>
      <c r="K67" s="72"/>
      <c r="L67" s="70"/>
    </row>
    <row r="68" s="1" customFormat="1" ht="17.25" customHeight="1">
      <c r="B68" s="44"/>
      <c r="C68" s="72"/>
      <c r="D68" s="72"/>
      <c r="E68" s="80" t="str">
        <f>E9</f>
        <v>SO07 - Plynovod</v>
      </c>
      <c r="F68" s="72"/>
      <c r="G68" s="72"/>
      <c r="H68" s="72"/>
      <c r="I68" s="190"/>
      <c r="J68" s="72"/>
      <c r="K68" s="72"/>
      <c r="L68" s="70"/>
    </row>
    <row r="69" s="1" customFormat="1" ht="6.96" customHeight="1">
      <c r="B69" s="44"/>
      <c r="C69" s="72"/>
      <c r="D69" s="72"/>
      <c r="E69" s="72"/>
      <c r="F69" s="72"/>
      <c r="G69" s="72"/>
      <c r="H69" s="72"/>
      <c r="I69" s="190"/>
      <c r="J69" s="72"/>
      <c r="K69" s="72"/>
      <c r="L69" s="70"/>
    </row>
    <row r="70" s="1" customFormat="1" ht="18" customHeight="1">
      <c r="B70" s="44"/>
      <c r="C70" s="74" t="s">
        <v>23</v>
      </c>
      <c r="D70" s="72"/>
      <c r="E70" s="72"/>
      <c r="F70" s="192" t="str">
        <f>F12</f>
        <v>Bruntál</v>
      </c>
      <c r="G70" s="72"/>
      <c r="H70" s="72"/>
      <c r="I70" s="193" t="s">
        <v>25</v>
      </c>
      <c r="J70" s="83" t="str">
        <f>IF(J12="","",J12)</f>
        <v>18. 6. 2018</v>
      </c>
      <c r="K70" s="72"/>
      <c r="L70" s="70"/>
    </row>
    <row r="71" s="1" customFormat="1" ht="6.96" customHeight="1">
      <c r="B71" s="44"/>
      <c r="C71" s="72"/>
      <c r="D71" s="72"/>
      <c r="E71" s="72"/>
      <c r="F71" s="72"/>
      <c r="G71" s="72"/>
      <c r="H71" s="72"/>
      <c r="I71" s="190"/>
      <c r="J71" s="72"/>
      <c r="K71" s="72"/>
      <c r="L71" s="70"/>
    </row>
    <row r="72" s="1" customFormat="1">
      <c r="B72" s="44"/>
      <c r="C72" s="74" t="s">
        <v>27</v>
      </c>
      <c r="D72" s="72"/>
      <c r="E72" s="72"/>
      <c r="F72" s="192" t="str">
        <f>E15</f>
        <v>Město Bruntál</v>
      </c>
      <c r="G72" s="72"/>
      <c r="H72" s="72"/>
      <c r="I72" s="193" t="s">
        <v>33</v>
      </c>
      <c r="J72" s="192" t="str">
        <f>E21</f>
        <v>CIVIL PROJECTS s.r.o.</v>
      </c>
      <c r="K72" s="72"/>
      <c r="L72" s="70"/>
    </row>
    <row r="73" s="1" customFormat="1" ht="14.4" customHeight="1">
      <c r="B73" s="44"/>
      <c r="C73" s="74" t="s">
        <v>31</v>
      </c>
      <c r="D73" s="72"/>
      <c r="E73" s="72"/>
      <c r="F73" s="192" t="str">
        <f>IF(E18="","",E18)</f>
        <v/>
      </c>
      <c r="G73" s="72"/>
      <c r="H73" s="72"/>
      <c r="I73" s="190"/>
      <c r="J73" s="72"/>
      <c r="K73" s="72"/>
      <c r="L73" s="70"/>
    </row>
    <row r="74" s="1" customFormat="1" ht="10.32" customHeight="1">
      <c r="B74" s="44"/>
      <c r="C74" s="72"/>
      <c r="D74" s="72"/>
      <c r="E74" s="72"/>
      <c r="F74" s="72"/>
      <c r="G74" s="72"/>
      <c r="H74" s="72"/>
      <c r="I74" s="190"/>
      <c r="J74" s="72"/>
      <c r="K74" s="72"/>
      <c r="L74" s="70"/>
    </row>
    <row r="75" s="9" customFormat="1" ht="29.28" customHeight="1">
      <c r="B75" s="194"/>
      <c r="C75" s="195" t="s">
        <v>186</v>
      </c>
      <c r="D75" s="196" t="s">
        <v>58</v>
      </c>
      <c r="E75" s="196" t="s">
        <v>54</v>
      </c>
      <c r="F75" s="196" t="s">
        <v>187</v>
      </c>
      <c r="G75" s="196" t="s">
        <v>188</v>
      </c>
      <c r="H75" s="196" t="s">
        <v>189</v>
      </c>
      <c r="I75" s="197" t="s">
        <v>190</v>
      </c>
      <c r="J75" s="196" t="s">
        <v>172</v>
      </c>
      <c r="K75" s="198" t="s">
        <v>191</v>
      </c>
      <c r="L75" s="199"/>
      <c r="M75" s="100" t="s">
        <v>192</v>
      </c>
      <c r="N75" s="101" t="s">
        <v>43</v>
      </c>
      <c r="O75" s="101" t="s">
        <v>193</v>
      </c>
      <c r="P75" s="101" t="s">
        <v>194</v>
      </c>
      <c r="Q75" s="101" t="s">
        <v>195</v>
      </c>
      <c r="R75" s="101" t="s">
        <v>196</v>
      </c>
      <c r="S75" s="101" t="s">
        <v>197</v>
      </c>
      <c r="T75" s="102" t="s">
        <v>198</v>
      </c>
    </row>
    <row r="76" s="1" customFormat="1" ht="29.28" customHeight="1">
      <c r="B76" s="44"/>
      <c r="C76" s="106" t="s">
        <v>173</v>
      </c>
      <c r="D76" s="72"/>
      <c r="E76" s="72"/>
      <c r="F76" s="72"/>
      <c r="G76" s="72"/>
      <c r="H76" s="72"/>
      <c r="I76" s="190"/>
      <c r="J76" s="200">
        <f>BK76</f>
        <v>0</v>
      </c>
      <c r="K76" s="72"/>
      <c r="L76" s="70"/>
      <c r="M76" s="103"/>
      <c r="N76" s="104"/>
      <c r="O76" s="104"/>
      <c r="P76" s="201">
        <f>P77</f>
        <v>0</v>
      </c>
      <c r="Q76" s="104"/>
      <c r="R76" s="201">
        <f>R77</f>
        <v>0</v>
      </c>
      <c r="S76" s="104"/>
      <c r="T76" s="202">
        <f>T77</f>
        <v>0</v>
      </c>
      <c r="AT76" s="22" t="s">
        <v>72</v>
      </c>
      <c r="AU76" s="22" t="s">
        <v>174</v>
      </c>
      <c r="BK76" s="203">
        <f>BK77</f>
        <v>0</v>
      </c>
    </row>
    <row r="77" s="1" customFormat="1" ht="16.5" customHeight="1">
      <c r="B77" s="44"/>
      <c r="C77" s="220" t="s">
        <v>81</v>
      </c>
      <c r="D77" s="220" t="s">
        <v>203</v>
      </c>
      <c r="E77" s="221" t="s">
        <v>633</v>
      </c>
      <c r="F77" s="222" t="s">
        <v>634</v>
      </c>
      <c r="G77" s="223" t="s">
        <v>621</v>
      </c>
      <c r="H77" s="224">
        <v>1</v>
      </c>
      <c r="I77" s="225"/>
      <c r="J77" s="226">
        <f>ROUND(I77*H77,2)</f>
        <v>0</v>
      </c>
      <c r="K77" s="222" t="s">
        <v>21</v>
      </c>
      <c r="L77" s="70"/>
      <c r="M77" s="227" t="s">
        <v>21</v>
      </c>
      <c r="N77" s="268" t="s">
        <v>44</v>
      </c>
      <c r="O77" s="269"/>
      <c r="P77" s="270">
        <f>O77*H77</f>
        <v>0</v>
      </c>
      <c r="Q77" s="270">
        <v>0</v>
      </c>
      <c r="R77" s="270">
        <f>Q77*H77</f>
        <v>0</v>
      </c>
      <c r="S77" s="270">
        <v>0</v>
      </c>
      <c r="T77" s="271">
        <f>S77*H77</f>
        <v>0</v>
      </c>
      <c r="AR77" s="22" t="s">
        <v>474</v>
      </c>
      <c r="AT77" s="22" t="s">
        <v>203</v>
      </c>
      <c r="AU77" s="22" t="s">
        <v>73</v>
      </c>
      <c r="AY77" s="22" t="s">
        <v>201</v>
      </c>
      <c r="BE77" s="231">
        <f>IF(N77="základní",J77,0)</f>
        <v>0</v>
      </c>
      <c r="BF77" s="231">
        <f>IF(N77="snížená",J77,0)</f>
        <v>0</v>
      </c>
      <c r="BG77" s="231">
        <f>IF(N77="zákl. přenesená",J77,0)</f>
        <v>0</v>
      </c>
      <c r="BH77" s="231">
        <f>IF(N77="sníž. přenesená",J77,0)</f>
        <v>0</v>
      </c>
      <c r="BI77" s="231">
        <f>IF(N77="nulová",J77,0)</f>
        <v>0</v>
      </c>
      <c r="BJ77" s="22" t="s">
        <v>81</v>
      </c>
      <c r="BK77" s="231">
        <f>ROUND(I77*H77,2)</f>
        <v>0</v>
      </c>
      <c r="BL77" s="22" t="s">
        <v>474</v>
      </c>
      <c r="BM77" s="22" t="s">
        <v>622</v>
      </c>
    </row>
    <row r="78" s="1" customFormat="1" ht="6.96" customHeight="1">
      <c r="B78" s="65"/>
      <c r="C78" s="66"/>
      <c r="D78" s="66"/>
      <c r="E78" s="66"/>
      <c r="F78" s="66"/>
      <c r="G78" s="66"/>
      <c r="H78" s="66"/>
      <c r="I78" s="165"/>
      <c r="J78" s="66"/>
      <c r="K78" s="66"/>
      <c r="L78" s="70"/>
    </row>
  </sheetData>
  <sheetProtection sheet="1" autoFilter="0" formatColumns="0" formatRows="0" objects="1" scenarios="1" spinCount="100000" saltValue="yffERyio5o5NF/RZ1Vw6lWHFWrFU0kxM8YNF7/QhLsV2FRKuGC65LbHf6J1X4S+tvk0qGa4t+zAxJg8zdQ7Fiw==" hashValue="0ffyKnLz61DoByRke8ZzsYTkpZR28yWjPnGTl0O2KwIxMnzBxWwongVwQknZmqC9dT+rW26woHY9BZiOB1+0QA==" algorithmName="SHA-512" password="CC35"/>
  <autoFilter ref="C75:K77"/>
  <mergeCells count="10">
    <mergeCell ref="E7:H7"/>
    <mergeCell ref="E9:H9"/>
    <mergeCell ref="E24:H24"/>
    <mergeCell ref="E45:H45"/>
    <mergeCell ref="E47:H47"/>
    <mergeCell ref="J51:J52"/>
    <mergeCell ref="E66:H66"/>
    <mergeCell ref="E68:H68"/>
    <mergeCell ref="G1:H1"/>
    <mergeCell ref="L2:V2"/>
  </mergeCells>
  <hyperlinks>
    <hyperlink ref="F1:G1" location="C2" display="1) Krycí list soupisu"/>
    <hyperlink ref="G1:H1" location="C54" display="2) Rekapitulace"/>
    <hyperlink ref="J1" location="C75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9"/>
      <c r="B1" s="135"/>
      <c r="C1" s="135"/>
      <c r="D1" s="136" t="s">
        <v>1</v>
      </c>
      <c r="E1" s="135"/>
      <c r="F1" s="137" t="s">
        <v>118</v>
      </c>
      <c r="G1" s="137" t="s">
        <v>119</v>
      </c>
      <c r="H1" s="137"/>
      <c r="I1" s="138"/>
      <c r="J1" s="137" t="s">
        <v>120</v>
      </c>
      <c r="K1" s="136" t="s">
        <v>121</v>
      </c>
      <c r="L1" s="137" t="s">
        <v>122</v>
      </c>
      <c r="M1" s="137"/>
      <c r="N1" s="137"/>
      <c r="O1" s="137"/>
      <c r="P1" s="137"/>
      <c r="Q1" s="137"/>
      <c r="R1" s="137"/>
      <c r="S1" s="137"/>
      <c r="T1" s="137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ht="36.96" customHeight="1">
      <c r="L2"/>
      <c r="AT2" s="22" t="s">
        <v>110</v>
      </c>
    </row>
    <row r="3" ht="6.96" customHeight="1">
      <c r="B3" s="23"/>
      <c r="C3" s="24"/>
      <c r="D3" s="24"/>
      <c r="E3" s="24"/>
      <c r="F3" s="24"/>
      <c r="G3" s="24"/>
      <c r="H3" s="24"/>
      <c r="I3" s="140"/>
      <c r="J3" s="24"/>
      <c r="K3" s="25"/>
      <c r="AT3" s="22" t="s">
        <v>83</v>
      </c>
    </row>
    <row r="4" ht="36.96" customHeight="1">
      <c r="B4" s="26"/>
      <c r="C4" s="27"/>
      <c r="D4" s="28" t="s">
        <v>131</v>
      </c>
      <c r="E4" s="27"/>
      <c r="F4" s="27"/>
      <c r="G4" s="27"/>
      <c r="H4" s="27"/>
      <c r="I4" s="141"/>
      <c r="J4" s="27"/>
      <c r="K4" s="29"/>
      <c r="M4" s="30" t="s">
        <v>12</v>
      </c>
      <c r="AT4" s="22" t="s">
        <v>6</v>
      </c>
    </row>
    <row r="5" ht="6.96" customHeight="1">
      <c r="B5" s="26"/>
      <c r="C5" s="27"/>
      <c r="D5" s="27"/>
      <c r="E5" s="27"/>
      <c r="F5" s="27"/>
      <c r="G5" s="27"/>
      <c r="H5" s="27"/>
      <c r="I5" s="141"/>
      <c r="J5" s="27"/>
      <c r="K5" s="29"/>
    </row>
    <row r="6">
      <c r="B6" s="26"/>
      <c r="C6" s="27"/>
      <c r="D6" s="38" t="s">
        <v>18</v>
      </c>
      <c r="E6" s="27"/>
      <c r="F6" s="27"/>
      <c r="G6" s="27"/>
      <c r="H6" s="27"/>
      <c r="I6" s="141"/>
      <c r="J6" s="27"/>
      <c r="K6" s="29"/>
    </row>
    <row r="7" ht="16.5" customHeight="1">
      <c r="B7" s="26"/>
      <c r="C7" s="27"/>
      <c r="D7" s="27"/>
      <c r="E7" s="142" t="str">
        <f>'Rekapitulace stavby'!K6</f>
        <v>Komunikace a inženýrské sítě - lokalita Skrbovická 2</v>
      </c>
      <c r="F7" s="38"/>
      <c r="G7" s="38"/>
      <c r="H7" s="38"/>
      <c r="I7" s="141"/>
      <c r="J7" s="27"/>
      <c r="K7" s="29"/>
    </row>
    <row r="8" s="1" customFormat="1">
      <c r="B8" s="44"/>
      <c r="C8" s="45"/>
      <c r="D8" s="38" t="s">
        <v>146</v>
      </c>
      <c r="E8" s="45"/>
      <c r="F8" s="45"/>
      <c r="G8" s="45"/>
      <c r="H8" s="45"/>
      <c r="I8" s="143"/>
      <c r="J8" s="45"/>
      <c r="K8" s="49"/>
    </row>
    <row r="9" s="1" customFormat="1" ht="36.96" customHeight="1">
      <c r="B9" s="44"/>
      <c r="C9" s="45"/>
      <c r="D9" s="45"/>
      <c r="E9" s="144" t="s">
        <v>635</v>
      </c>
      <c r="F9" s="45"/>
      <c r="G9" s="45"/>
      <c r="H9" s="45"/>
      <c r="I9" s="143"/>
      <c r="J9" s="45"/>
      <c r="K9" s="49"/>
    </row>
    <row r="10" s="1" customFormat="1">
      <c r="B10" s="44"/>
      <c r="C10" s="45"/>
      <c r="D10" s="45"/>
      <c r="E10" s="45"/>
      <c r="F10" s="45"/>
      <c r="G10" s="45"/>
      <c r="H10" s="45"/>
      <c r="I10" s="143"/>
      <c r="J10" s="45"/>
      <c r="K10" s="49"/>
    </row>
    <row r="11" s="1" customFormat="1" ht="14.4" customHeight="1">
      <c r="B11" s="44"/>
      <c r="C11" s="45"/>
      <c r="D11" s="38" t="s">
        <v>20</v>
      </c>
      <c r="E11" s="45"/>
      <c r="F11" s="33" t="s">
        <v>21</v>
      </c>
      <c r="G11" s="45"/>
      <c r="H11" s="45"/>
      <c r="I11" s="145" t="s">
        <v>22</v>
      </c>
      <c r="J11" s="33" t="s">
        <v>21</v>
      </c>
      <c r="K11" s="49"/>
    </row>
    <row r="12" s="1" customFormat="1" ht="14.4" customHeight="1">
      <c r="B12" s="44"/>
      <c r="C12" s="45"/>
      <c r="D12" s="38" t="s">
        <v>23</v>
      </c>
      <c r="E12" s="45"/>
      <c r="F12" s="33" t="s">
        <v>24</v>
      </c>
      <c r="G12" s="45"/>
      <c r="H12" s="45"/>
      <c r="I12" s="145" t="s">
        <v>25</v>
      </c>
      <c r="J12" s="146" t="str">
        <f>'Rekapitulace stavby'!AN8</f>
        <v>18. 6. 2018</v>
      </c>
      <c r="K12" s="49"/>
    </row>
    <row r="13" s="1" customFormat="1" ht="10.8" customHeight="1">
      <c r="B13" s="44"/>
      <c r="C13" s="45"/>
      <c r="D13" s="45"/>
      <c r="E13" s="45"/>
      <c r="F13" s="45"/>
      <c r="G13" s="45"/>
      <c r="H13" s="45"/>
      <c r="I13" s="143"/>
      <c r="J13" s="45"/>
      <c r="K13" s="49"/>
    </row>
    <row r="14" s="1" customFormat="1" ht="14.4" customHeight="1">
      <c r="B14" s="44"/>
      <c r="C14" s="45"/>
      <c r="D14" s="38" t="s">
        <v>27</v>
      </c>
      <c r="E14" s="45"/>
      <c r="F14" s="45"/>
      <c r="G14" s="45"/>
      <c r="H14" s="45"/>
      <c r="I14" s="145" t="s">
        <v>28</v>
      </c>
      <c r="J14" s="33" t="s">
        <v>21</v>
      </c>
      <c r="K14" s="49"/>
    </row>
    <row r="15" s="1" customFormat="1" ht="18" customHeight="1">
      <c r="B15" s="44"/>
      <c r="C15" s="45"/>
      <c r="D15" s="45"/>
      <c r="E15" s="33" t="s">
        <v>29</v>
      </c>
      <c r="F15" s="45"/>
      <c r="G15" s="45"/>
      <c r="H15" s="45"/>
      <c r="I15" s="145" t="s">
        <v>30</v>
      </c>
      <c r="J15" s="33" t="s">
        <v>21</v>
      </c>
      <c r="K15" s="49"/>
    </row>
    <row r="16" s="1" customFormat="1" ht="6.96" customHeight="1">
      <c r="B16" s="44"/>
      <c r="C16" s="45"/>
      <c r="D16" s="45"/>
      <c r="E16" s="45"/>
      <c r="F16" s="45"/>
      <c r="G16" s="45"/>
      <c r="H16" s="45"/>
      <c r="I16" s="143"/>
      <c r="J16" s="45"/>
      <c r="K16" s="49"/>
    </row>
    <row r="17" s="1" customFormat="1" ht="14.4" customHeight="1">
      <c r="B17" s="44"/>
      <c r="C17" s="45"/>
      <c r="D17" s="38" t="s">
        <v>31</v>
      </c>
      <c r="E17" s="45"/>
      <c r="F17" s="45"/>
      <c r="G17" s="45"/>
      <c r="H17" s="45"/>
      <c r="I17" s="145" t="s">
        <v>28</v>
      </c>
      <c r="J17" s="33" t="str">
        <f>IF('Rekapitulace stavby'!AN13="Vyplň údaj","",IF('Rekapitulace stavby'!AN13="","",'Rekapitulace stavby'!AN13))</f>
        <v/>
      </c>
      <c r="K17" s="49"/>
    </row>
    <row r="18" s="1" customFormat="1" ht="18" customHeight="1">
      <c r="B18" s="44"/>
      <c r="C18" s="45"/>
      <c r="D18" s="45"/>
      <c r="E18" s="33" t="str">
        <f>IF('Rekapitulace stavby'!E14="Vyplň údaj","",IF('Rekapitulace stavby'!E14="","",'Rekapitulace stavby'!E14))</f>
        <v/>
      </c>
      <c r="F18" s="45"/>
      <c r="G18" s="45"/>
      <c r="H18" s="45"/>
      <c r="I18" s="145" t="s">
        <v>30</v>
      </c>
      <c r="J18" s="33" t="str">
        <f>IF('Rekapitulace stavby'!AN14="Vyplň údaj","",IF('Rekapitulace stavby'!AN14="","",'Rekapitulace stavby'!AN14))</f>
        <v/>
      </c>
      <c r="K18" s="49"/>
    </row>
    <row r="19" s="1" customFormat="1" ht="6.96" customHeight="1">
      <c r="B19" s="44"/>
      <c r="C19" s="45"/>
      <c r="D19" s="45"/>
      <c r="E19" s="45"/>
      <c r="F19" s="45"/>
      <c r="G19" s="45"/>
      <c r="H19" s="45"/>
      <c r="I19" s="143"/>
      <c r="J19" s="45"/>
      <c r="K19" s="49"/>
    </row>
    <row r="20" s="1" customFormat="1" ht="14.4" customHeight="1">
      <c r="B20" s="44"/>
      <c r="C20" s="45"/>
      <c r="D20" s="38" t="s">
        <v>33</v>
      </c>
      <c r="E20" s="45"/>
      <c r="F20" s="45"/>
      <c r="G20" s="45"/>
      <c r="H20" s="45"/>
      <c r="I20" s="145" t="s">
        <v>28</v>
      </c>
      <c r="J20" s="33" t="s">
        <v>34</v>
      </c>
      <c r="K20" s="49"/>
    </row>
    <row r="21" s="1" customFormat="1" ht="18" customHeight="1">
      <c r="B21" s="44"/>
      <c r="C21" s="45"/>
      <c r="D21" s="45"/>
      <c r="E21" s="33" t="s">
        <v>35</v>
      </c>
      <c r="F21" s="45"/>
      <c r="G21" s="45"/>
      <c r="H21" s="45"/>
      <c r="I21" s="145" t="s">
        <v>30</v>
      </c>
      <c r="J21" s="33" t="s">
        <v>21</v>
      </c>
      <c r="K21" s="49"/>
    </row>
    <row r="22" s="1" customFormat="1" ht="6.96" customHeight="1">
      <c r="B22" s="44"/>
      <c r="C22" s="45"/>
      <c r="D22" s="45"/>
      <c r="E22" s="45"/>
      <c r="F22" s="45"/>
      <c r="G22" s="45"/>
      <c r="H22" s="45"/>
      <c r="I22" s="143"/>
      <c r="J22" s="45"/>
      <c r="K22" s="49"/>
    </row>
    <row r="23" s="1" customFormat="1" ht="14.4" customHeight="1">
      <c r="B23" s="44"/>
      <c r="C23" s="45"/>
      <c r="D23" s="38" t="s">
        <v>37</v>
      </c>
      <c r="E23" s="45"/>
      <c r="F23" s="45"/>
      <c r="G23" s="45"/>
      <c r="H23" s="45"/>
      <c r="I23" s="143"/>
      <c r="J23" s="45"/>
      <c r="K23" s="49"/>
    </row>
    <row r="24" s="6" customFormat="1" ht="16.5" customHeight="1">
      <c r="B24" s="147"/>
      <c r="C24" s="148"/>
      <c r="D24" s="148"/>
      <c r="E24" s="42" t="s">
        <v>21</v>
      </c>
      <c r="F24" s="42"/>
      <c r="G24" s="42"/>
      <c r="H24" s="42"/>
      <c r="I24" s="149"/>
      <c r="J24" s="148"/>
      <c r="K24" s="150"/>
    </row>
    <row r="25" s="1" customFormat="1" ht="6.96" customHeight="1">
      <c r="B25" s="44"/>
      <c r="C25" s="45"/>
      <c r="D25" s="45"/>
      <c r="E25" s="45"/>
      <c r="F25" s="45"/>
      <c r="G25" s="45"/>
      <c r="H25" s="45"/>
      <c r="I25" s="143"/>
      <c r="J25" s="45"/>
      <c r="K25" s="49"/>
    </row>
    <row r="26" s="1" customFormat="1" ht="6.96" customHeight="1">
      <c r="B26" s="44"/>
      <c r="C26" s="45"/>
      <c r="D26" s="104"/>
      <c r="E26" s="104"/>
      <c r="F26" s="104"/>
      <c r="G26" s="104"/>
      <c r="H26" s="104"/>
      <c r="I26" s="151"/>
      <c r="J26" s="104"/>
      <c r="K26" s="152"/>
    </row>
    <row r="27" s="1" customFormat="1" ht="25.44" customHeight="1">
      <c r="B27" s="44"/>
      <c r="C27" s="45"/>
      <c r="D27" s="153" t="s">
        <v>39</v>
      </c>
      <c r="E27" s="45"/>
      <c r="F27" s="45"/>
      <c r="G27" s="45"/>
      <c r="H27" s="45"/>
      <c r="I27" s="143"/>
      <c r="J27" s="154">
        <f>ROUND(J76,2)</f>
        <v>0</v>
      </c>
      <c r="K27" s="49"/>
    </row>
    <row r="28" s="1" customFormat="1" ht="6.96" customHeight="1">
      <c r="B28" s="44"/>
      <c r="C28" s="45"/>
      <c r="D28" s="104"/>
      <c r="E28" s="104"/>
      <c r="F28" s="104"/>
      <c r="G28" s="104"/>
      <c r="H28" s="104"/>
      <c r="I28" s="151"/>
      <c r="J28" s="104"/>
      <c r="K28" s="152"/>
    </row>
    <row r="29" s="1" customFormat="1" ht="14.4" customHeight="1">
      <c r="B29" s="44"/>
      <c r="C29" s="45"/>
      <c r="D29" s="45"/>
      <c r="E29" s="45"/>
      <c r="F29" s="50" t="s">
        <v>41</v>
      </c>
      <c r="G29" s="45"/>
      <c r="H29" s="45"/>
      <c r="I29" s="155" t="s">
        <v>40</v>
      </c>
      <c r="J29" s="50" t="s">
        <v>42</v>
      </c>
      <c r="K29" s="49"/>
    </row>
    <row r="30" s="1" customFormat="1" ht="14.4" customHeight="1">
      <c r="B30" s="44"/>
      <c r="C30" s="45"/>
      <c r="D30" s="53" t="s">
        <v>43</v>
      </c>
      <c r="E30" s="53" t="s">
        <v>44</v>
      </c>
      <c r="F30" s="156">
        <f>ROUND(SUM(BE76:BE77), 2)</f>
        <v>0</v>
      </c>
      <c r="G30" s="45"/>
      <c r="H30" s="45"/>
      <c r="I30" s="157">
        <v>0.20999999999999999</v>
      </c>
      <c r="J30" s="156">
        <f>ROUND(ROUND((SUM(BE76:BE77)), 2)*I30, 2)</f>
        <v>0</v>
      </c>
      <c r="K30" s="49"/>
    </row>
    <row r="31" s="1" customFormat="1" ht="14.4" customHeight="1">
      <c r="B31" s="44"/>
      <c r="C31" s="45"/>
      <c r="D31" s="45"/>
      <c r="E31" s="53" t="s">
        <v>45</v>
      </c>
      <c r="F31" s="156">
        <f>ROUND(SUM(BF76:BF77), 2)</f>
        <v>0</v>
      </c>
      <c r="G31" s="45"/>
      <c r="H31" s="45"/>
      <c r="I31" s="157">
        <v>0.14999999999999999</v>
      </c>
      <c r="J31" s="156">
        <f>ROUND(ROUND((SUM(BF76:BF77)), 2)*I31, 2)</f>
        <v>0</v>
      </c>
      <c r="K31" s="49"/>
    </row>
    <row r="32" hidden="1" s="1" customFormat="1" ht="14.4" customHeight="1">
      <c r="B32" s="44"/>
      <c r="C32" s="45"/>
      <c r="D32" s="45"/>
      <c r="E32" s="53" t="s">
        <v>46</v>
      </c>
      <c r="F32" s="156">
        <f>ROUND(SUM(BG76:BG77), 2)</f>
        <v>0</v>
      </c>
      <c r="G32" s="45"/>
      <c r="H32" s="45"/>
      <c r="I32" s="157">
        <v>0.20999999999999999</v>
      </c>
      <c r="J32" s="156">
        <v>0</v>
      </c>
      <c r="K32" s="49"/>
    </row>
    <row r="33" hidden="1" s="1" customFormat="1" ht="14.4" customHeight="1">
      <c r="B33" s="44"/>
      <c r="C33" s="45"/>
      <c r="D33" s="45"/>
      <c r="E33" s="53" t="s">
        <v>47</v>
      </c>
      <c r="F33" s="156">
        <f>ROUND(SUM(BH76:BH77), 2)</f>
        <v>0</v>
      </c>
      <c r="G33" s="45"/>
      <c r="H33" s="45"/>
      <c r="I33" s="157">
        <v>0.14999999999999999</v>
      </c>
      <c r="J33" s="156">
        <v>0</v>
      </c>
      <c r="K33" s="49"/>
    </row>
    <row r="34" hidden="1" s="1" customFormat="1" ht="14.4" customHeight="1">
      <c r="B34" s="44"/>
      <c r="C34" s="45"/>
      <c r="D34" s="45"/>
      <c r="E34" s="53" t="s">
        <v>48</v>
      </c>
      <c r="F34" s="156">
        <f>ROUND(SUM(BI76:BI77), 2)</f>
        <v>0</v>
      </c>
      <c r="G34" s="45"/>
      <c r="H34" s="45"/>
      <c r="I34" s="157">
        <v>0</v>
      </c>
      <c r="J34" s="156">
        <v>0</v>
      </c>
      <c r="K34" s="49"/>
    </row>
    <row r="35" s="1" customFormat="1" ht="6.96" customHeight="1">
      <c r="B35" s="44"/>
      <c r="C35" s="45"/>
      <c r="D35" s="45"/>
      <c r="E35" s="45"/>
      <c r="F35" s="45"/>
      <c r="G35" s="45"/>
      <c r="H35" s="45"/>
      <c r="I35" s="143"/>
      <c r="J35" s="45"/>
      <c r="K35" s="49"/>
    </row>
    <row r="36" s="1" customFormat="1" ht="25.44" customHeight="1">
      <c r="B36" s="44"/>
      <c r="C36" s="158"/>
      <c r="D36" s="159" t="s">
        <v>49</v>
      </c>
      <c r="E36" s="96"/>
      <c r="F36" s="96"/>
      <c r="G36" s="160" t="s">
        <v>50</v>
      </c>
      <c r="H36" s="161" t="s">
        <v>51</v>
      </c>
      <c r="I36" s="162"/>
      <c r="J36" s="163">
        <f>SUM(J27:J34)</f>
        <v>0</v>
      </c>
      <c r="K36" s="164"/>
    </row>
    <row r="37" s="1" customFormat="1" ht="14.4" customHeight="1">
      <c r="B37" s="65"/>
      <c r="C37" s="66"/>
      <c r="D37" s="66"/>
      <c r="E37" s="66"/>
      <c r="F37" s="66"/>
      <c r="G37" s="66"/>
      <c r="H37" s="66"/>
      <c r="I37" s="165"/>
      <c r="J37" s="66"/>
      <c r="K37" s="67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4"/>
      <c r="C42" s="28" t="s">
        <v>170</v>
      </c>
      <c r="D42" s="45"/>
      <c r="E42" s="45"/>
      <c r="F42" s="45"/>
      <c r="G42" s="45"/>
      <c r="H42" s="45"/>
      <c r="I42" s="143"/>
      <c r="J42" s="45"/>
      <c r="K42" s="49"/>
    </row>
    <row r="43" s="1" customFormat="1" ht="6.96" customHeight="1">
      <c r="B43" s="44"/>
      <c r="C43" s="45"/>
      <c r="D43" s="45"/>
      <c r="E43" s="45"/>
      <c r="F43" s="45"/>
      <c r="G43" s="45"/>
      <c r="H43" s="45"/>
      <c r="I43" s="143"/>
      <c r="J43" s="45"/>
      <c r="K43" s="49"/>
    </row>
    <row r="44" s="1" customFormat="1" ht="14.4" customHeight="1">
      <c r="B44" s="44"/>
      <c r="C44" s="38" t="s">
        <v>18</v>
      </c>
      <c r="D44" s="45"/>
      <c r="E44" s="45"/>
      <c r="F44" s="45"/>
      <c r="G44" s="45"/>
      <c r="H44" s="45"/>
      <c r="I44" s="143"/>
      <c r="J44" s="45"/>
      <c r="K44" s="49"/>
    </row>
    <row r="45" s="1" customFormat="1" ht="16.5" customHeight="1">
      <c r="B45" s="44"/>
      <c r="C45" s="45"/>
      <c r="D45" s="45"/>
      <c r="E45" s="142" t="str">
        <f>E7</f>
        <v>Komunikace a inženýrské sítě - lokalita Skrbovická 2</v>
      </c>
      <c r="F45" s="38"/>
      <c r="G45" s="38"/>
      <c r="H45" s="38"/>
      <c r="I45" s="143"/>
      <c r="J45" s="45"/>
      <c r="K45" s="49"/>
    </row>
    <row r="46" s="1" customFormat="1" ht="14.4" customHeight="1">
      <c r="B46" s="44"/>
      <c r="C46" s="38" t="s">
        <v>146</v>
      </c>
      <c r="D46" s="45"/>
      <c r="E46" s="45"/>
      <c r="F46" s="45"/>
      <c r="G46" s="45"/>
      <c r="H46" s="45"/>
      <c r="I46" s="143"/>
      <c r="J46" s="45"/>
      <c r="K46" s="49"/>
    </row>
    <row r="47" s="1" customFormat="1" ht="17.25" customHeight="1">
      <c r="B47" s="44"/>
      <c r="C47" s="45"/>
      <c r="D47" s="45"/>
      <c r="E47" s="144" t="str">
        <f>E9</f>
        <v>SO08 - Veřejné osvětlení</v>
      </c>
      <c r="F47" s="45"/>
      <c r="G47" s="45"/>
      <c r="H47" s="45"/>
      <c r="I47" s="143"/>
      <c r="J47" s="45"/>
      <c r="K47" s="49"/>
    </row>
    <row r="48" s="1" customFormat="1" ht="6.96" customHeight="1">
      <c r="B48" s="44"/>
      <c r="C48" s="45"/>
      <c r="D48" s="45"/>
      <c r="E48" s="45"/>
      <c r="F48" s="45"/>
      <c r="G48" s="45"/>
      <c r="H48" s="45"/>
      <c r="I48" s="143"/>
      <c r="J48" s="45"/>
      <c r="K48" s="49"/>
    </row>
    <row r="49" s="1" customFormat="1" ht="18" customHeight="1">
      <c r="B49" s="44"/>
      <c r="C49" s="38" t="s">
        <v>23</v>
      </c>
      <c r="D49" s="45"/>
      <c r="E49" s="45"/>
      <c r="F49" s="33" t="str">
        <f>F12</f>
        <v>Bruntál</v>
      </c>
      <c r="G49" s="45"/>
      <c r="H49" s="45"/>
      <c r="I49" s="145" t="s">
        <v>25</v>
      </c>
      <c r="J49" s="146" t="str">
        <f>IF(J12="","",J12)</f>
        <v>18. 6. 2018</v>
      </c>
      <c r="K49" s="49"/>
    </row>
    <row r="50" s="1" customFormat="1" ht="6.96" customHeight="1">
      <c r="B50" s="44"/>
      <c r="C50" s="45"/>
      <c r="D50" s="45"/>
      <c r="E50" s="45"/>
      <c r="F50" s="45"/>
      <c r="G50" s="45"/>
      <c r="H50" s="45"/>
      <c r="I50" s="143"/>
      <c r="J50" s="45"/>
      <c r="K50" s="49"/>
    </row>
    <row r="51" s="1" customFormat="1">
      <c r="B51" s="44"/>
      <c r="C51" s="38" t="s">
        <v>27</v>
      </c>
      <c r="D51" s="45"/>
      <c r="E51" s="45"/>
      <c r="F51" s="33" t="str">
        <f>E15</f>
        <v>Město Bruntál</v>
      </c>
      <c r="G51" s="45"/>
      <c r="H51" s="45"/>
      <c r="I51" s="145" t="s">
        <v>33</v>
      </c>
      <c r="J51" s="42" t="str">
        <f>E21</f>
        <v>CIVIL PROJECTS s.r.o.</v>
      </c>
      <c r="K51" s="49"/>
    </row>
    <row r="52" s="1" customFormat="1" ht="14.4" customHeight="1">
      <c r="B52" s="44"/>
      <c r="C52" s="38" t="s">
        <v>31</v>
      </c>
      <c r="D52" s="45"/>
      <c r="E52" s="45"/>
      <c r="F52" s="33" t="str">
        <f>IF(E18="","",E18)</f>
        <v/>
      </c>
      <c r="G52" s="45"/>
      <c r="H52" s="45"/>
      <c r="I52" s="143"/>
      <c r="J52" s="170"/>
      <c r="K52" s="49"/>
    </row>
    <row r="53" s="1" customFormat="1" ht="10.32" customHeight="1">
      <c r="B53" s="44"/>
      <c r="C53" s="45"/>
      <c r="D53" s="45"/>
      <c r="E53" s="45"/>
      <c r="F53" s="45"/>
      <c r="G53" s="45"/>
      <c r="H53" s="45"/>
      <c r="I53" s="143"/>
      <c r="J53" s="45"/>
      <c r="K53" s="49"/>
    </row>
    <row r="54" s="1" customFormat="1" ht="29.28" customHeight="1">
      <c r="B54" s="44"/>
      <c r="C54" s="171" t="s">
        <v>171</v>
      </c>
      <c r="D54" s="158"/>
      <c r="E54" s="158"/>
      <c r="F54" s="158"/>
      <c r="G54" s="158"/>
      <c r="H54" s="158"/>
      <c r="I54" s="172"/>
      <c r="J54" s="173" t="s">
        <v>172</v>
      </c>
      <c r="K54" s="174"/>
    </row>
    <row r="55" s="1" customFormat="1" ht="10.32" customHeight="1">
      <c r="B55" s="44"/>
      <c r="C55" s="45"/>
      <c r="D55" s="45"/>
      <c r="E55" s="45"/>
      <c r="F55" s="45"/>
      <c r="G55" s="45"/>
      <c r="H55" s="45"/>
      <c r="I55" s="143"/>
      <c r="J55" s="45"/>
      <c r="K55" s="49"/>
    </row>
    <row r="56" s="1" customFormat="1" ht="29.28" customHeight="1">
      <c r="B56" s="44"/>
      <c r="C56" s="175" t="s">
        <v>173</v>
      </c>
      <c r="D56" s="45"/>
      <c r="E56" s="45"/>
      <c r="F56" s="45"/>
      <c r="G56" s="45"/>
      <c r="H56" s="45"/>
      <c r="I56" s="143"/>
      <c r="J56" s="154">
        <f>J76</f>
        <v>0</v>
      </c>
      <c r="K56" s="49"/>
      <c r="AU56" s="22" t="s">
        <v>174</v>
      </c>
    </row>
    <row r="57" s="1" customFormat="1" ht="21.84" customHeight="1">
      <c r="B57" s="44"/>
      <c r="C57" s="45"/>
      <c r="D57" s="45"/>
      <c r="E57" s="45"/>
      <c r="F57" s="45"/>
      <c r="G57" s="45"/>
      <c r="H57" s="45"/>
      <c r="I57" s="143"/>
      <c r="J57" s="45"/>
      <c r="K57" s="49"/>
    </row>
    <row r="58" s="1" customFormat="1" ht="6.96" customHeight="1">
      <c r="B58" s="65"/>
      <c r="C58" s="66"/>
      <c r="D58" s="66"/>
      <c r="E58" s="66"/>
      <c r="F58" s="66"/>
      <c r="G58" s="66"/>
      <c r="H58" s="66"/>
      <c r="I58" s="165"/>
      <c r="J58" s="66"/>
      <c r="K58" s="67"/>
    </row>
    <row r="62" s="1" customFormat="1" ht="6.96" customHeight="1">
      <c r="B62" s="68"/>
      <c r="C62" s="69"/>
      <c r="D62" s="69"/>
      <c r="E62" s="69"/>
      <c r="F62" s="69"/>
      <c r="G62" s="69"/>
      <c r="H62" s="69"/>
      <c r="I62" s="168"/>
      <c r="J62" s="69"/>
      <c r="K62" s="69"/>
      <c r="L62" s="70"/>
    </row>
    <row r="63" s="1" customFormat="1" ht="36.96" customHeight="1">
      <c r="B63" s="44"/>
      <c r="C63" s="71" t="s">
        <v>185</v>
      </c>
      <c r="D63" s="72"/>
      <c r="E63" s="72"/>
      <c r="F63" s="72"/>
      <c r="G63" s="72"/>
      <c r="H63" s="72"/>
      <c r="I63" s="190"/>
      <c r="J63" s="72"/>
      <c r="K63" s="72"/>
      <c r="L63" s="70"/>
    </row>
    <row r="64" s="1" customFormat="1" ht="6.96" customHeight="1">
      <c r="B64" s="44"/>
      <c r="C64" s="72"/>
      <c r="D64" s="72"/>
      <c r="E64" s="72"/>
      <c r="F64" s="72"/>
      <c r="G64" s="72"/>
      <c r="H64" s="72"/>
      <c r="I64" s="190"/>
      <c r="J64" s="72"/>
      <c r="K64" s="72"/>
      <c r="L64" s="70"/>
    </row>
    <row r="65" s="1" customFormat="1" ht="14.4" customHeight="1">
      <c r="B65" s="44"/>
      <c r="C65" s="74" t="s">
        <v>18</v>
      </c>
      <c r="D65" s="72"/>
      <c r="E65" s="72"/>
      <c r="F65" s="72"/>
      <c r="G65" s="72"/>
      <c r="H65" s="72"/>
      <c r="I65" s="190"/>
      <c r="J65" s="72"/>
      <c r="K65" s="72"/>
      <c r="L65" s="70"/>
    </row>
    <row r="66" s="1" customFormat="1" ht="16.5" customHeight="1">
      <c r="B66" s="44"/>
      <c r="C66" s="72"/>
      <c r="D66" s="72"/>
      <c r="E66" s="191" t="str">
        <f>E7</f>
        <v>Komunikace a inženýrské sítě - lokalita Skrbovická 2</v>
      </c>
      <c r="F66" s="74"/>
      <c r="G66" s="74"/>
      <c r="H66" s="74"/>
      <c r="I66" s="190"/>
      <c r="J66" s="72"/>
      <c r="K66" s="72"/>
      <c r="L66" s="70"/>
    </row>
    <row r="67" s="1" customFormat="1" ht="14.4" customHeight="1">
      <c r="B67" s="44"/>
      <c r="C67" s="74" t="s">
        <v>146</v>
      </c>
      <c r="D67" s="72"/>
      <c r="E67" s="72"/>
      <c r="F67" s="72"/>
      <c r="G67" s="72"/>
      <c r="H67" s="72"/>
      <c r="I67" s="190"/>
      <c r="J67" s="72"/>
      <c r="K67" s="72"/>
      <c r="L67" s="70"/>
    </row>
    <row r="68" s="1" customFormat="1" ht="17.25" customHeight="1">
      <c r="B68" s="44"/>
      <c r="C68" s="72"/>
      <c r="D68" s="72"/>
      <c r="E68" s="80" t="str">
        <f>E9</f>
        <v>SO08 - Veřejné osvětlení</v>
      </c>
      <c r="F68" s="72"/>
      <c r="G68" s="72"/>
      <c r="H68" s="72"/>
      <c r="I68" s="190"/>
      <c r="J68" s="72"/>
      <c r="K68" s="72"/>
      <c r="L68" s="70"/>
    </row>
    <row r="69" s="1" customFormat="1" ht="6.96" customHeight="1">
      <c r="B69" s="44"/>
      <c r="C69" s="72"/>
      <c r="D69" s="72"/>
      <c r="E69" s="72"/>
      <c r="F69" s="72"/>
      <c r="G69" s="72"/>
      <c r="H69" s="72"/>
      <c r="I69" s="190"/>
      <c r="J69" s="72"/>
      <c r="K69" s="72"/>
      <c r="L69" s="70"/>
    </row>
    <row r="70" s="1" customFormat="1" ht="18" customHeight="1">
      <c r="B70" s="44"/>
      <c r="C70" s="74" t="s">
        <v>23</v>
      </c>
      <c r="D70" s="72"/>
      <c r="E70" s="72"/>
      <c r="F70" s="192" t="str">
        <f>F12</f>
        <v>Bruntál</v>
      </c>
      <c r="G70" s="72"/>
      <c r="H70" s="72"/>
      <c r="I70" s="193" t="s">
        <v>25</v>
      </c>
      <c r="J70" s="83" t="str">
        <f>IF(J12="","",J12)</f>
        <v>18. 6. 2018</v>
      </c>
      <c r="K70" s="72"/>
      <c r="L70" s="70"/>
    </row>
    <row r="71" s="1" customFormat="1" ht="6.96" customHeight="1">
      <c r="B71" s="44"/>
      <c r="C71" s="72"/>
      <c r="D71" s="72"/>
      <c r="E71" s="72"/>
      <c r="F71" s="72"/>
      <c r="G71" s="72"/>
      <c r="H71" s="72"/>
      <c r="I71" s="190"/>
      <c r="J71" s="72"/>
      <c r="K71" s="72"/>
      <c r="L71" s="70"/>
    </row>
    <row r="72" s="1" customFormat="1">
      <c r="B72" s="44"/>
      <c r="C72" s="74" t="s">
        <v>27</v>
      </c>
      <c r="D72" s="72"/>
      <c r="E72" s="72"/>
      <c r="F72" s="192" t="str">
        <f>E15</f>
        <v>Město Bruntál</v>
      </c>
      <c r="G72" s="72"/>
      <c r="H72" s="72"/>
      <c r="I72" s="193" t="s">
        <v>33</v>
      </c>
      <c r="J72" s="192" t="str">
        <f>E21</f>
        <v>CIVIL PROJECTS s.r.o.</v>
      </c>
      <c r="K72" s="72"/>
      <c r="L72" s="70"/>
    </row>
    <row r="73" s="1" customFormat="1" ht="14.4" customHeight="1">
      <c r="B73" s="44"/>
      <c r="C73" s="74" t="s">
        <v>31</v>
      </c>
      <c r="D73" s="72"/>
      <c r="E73" s="72"/>
      <c r="F73" s="192" t="str">
        <f>IF(E18="","",E18)</f>
        <v/>
      </c>
      <c r="G73" s="72"/>
      <c r="H73" s="72"/>
      <c r="I73" s="190"/>
      <c r="J73" s="72"/>
      <c r="K73" s="72"/>
      <c r="L73" s="70"/>
    </row>
    <row r="74" s="1" customFormat="1" ht="10.32" customHeight="1">
      <c r="B74" s="44"/>
      <c r="C74" s="72"/>
      <c r="D74" s="72"/>
      <c r="E74" s="72"/>
      <c r="F74" s="72"/>
      <c r="G74" s="72"/>
      <c r="H74" s="72"/>
      <c r="I74" s="190"/>
      <c r="J74" s="72"/>
      <c r="K74" s="72"/>
      <c r="L74" s="70"/>
    </row>
    <row r="75" s="9" customFormat="1" ht="29.28" customHeight="1">
      <c r="B75" s="194"/>
      <c r="C75" s="195" t="s">
        <v>186</v>
      </c>
      <c r="D75" s="196" t="s">
        <v>58</v>
      </c>
      <c r="E75" s="196" t="s">
        <v>54</v>
      </c>
      <c r="F75" s="196" t="s">
        <v>187</v>
      </c>
      <c r="G75" s="196" t="s">
        <v>188</v>
      </c>
      <c r="H75" s="196" t="s">
        <v>189</v>
      </c>
      <c r="I75" s="197" t="s">
        <v>190</v>
      </c>
      <c r="J75" s="196" t="s">
        <v>172</v>
      </c>
      <c r="K75" s="198" t="s">
        <v>191</v>
      </c>
      <c r="L75" s="199"/>
      <c r="M75" s="100" t="s">
        <v>192</v>
      </c>
      <c r="N75" s="101" t="s">
        <v>43</v>
      </c>
      <c r="O75" s="101" t="s">
        <v>193</v>
      </c>
      <c r="P75" s="101" t="s">
        <v>194</v>
      </c>
      <c r="Q75" s="101" t="s">
        <v>195</v>
      </c>
      <c r="R75" s="101" t="s">
        <v>196</v>
      </c>
      <c r="S75" s="101" t="s">
        <v>197</v>
      </c>
      <c r="T75" s="102" t="s">
        <v>198</v>
      </c>
    </row>
    <row r="76" s="1" customFormat="1" ht="29.28" customHeight="1">
      <c r="B76" s="44"/>
      <c r="C76" s="106" t="s">
        <v>173</v>
      </c>
      <c r="D76" s="72"/>
      <c r="E76" s="72"/>
      <c r="F76" s="72"/>
      <c r="G76" s="72"/>
      <c r="H76" s="72"/>
      <c r="I76" s="190"/>
      <c r="J76" s="200">
        <f>BK76</f>
        <v>0</v>
      </c>
      <c r="K76" s="72"/>
      <c r="L76" s="70"/>
      <c r="M76" s="103"/>
      <c r="N76" s="104"/>
      <c r="O76" s="104"/>
      <c r="P76" s="201">
        <f>P77</f>
        <v>0</v>
      </c>
      <c r="Q76" s="104"/>
      <c r="R76" s="201">
        <f>R77</f>
        <v>0</v>
      </c>
      <c r="S76" s="104"/>
      <c r="T76" s="202">
        <f>T77</f>
        <v>0</v>
      </c>
      <c r="AT76" s="22" t="s">
        <v>72</v>
      </c>
      <c r="AU76" s="22" t="s">
        <v>174</v>
      </c>
      <c r="BK76" s="203">
        <f>BK77</f>
        <v>0</v>
      </c>
    </row>
    <row r="77" s="1" customFormat="1" ht="16.5" customHeight="1">
      <c r="B77" s="44"/>
      <c r="C77" s="220" t="s">
        <v>81</v>
      </c>
      <c r="D77" s="220" t="s">
        <v>203</v>
      </c>
      <c r="E77" s="221" t="s">
        <v>636</v>
      </c>
      <c r="F77" s="222" t="s">
        <v>637</v>
      </c>
      <c r="G77" s="223" t="s">
        <v>621</v>
      </c>
      <c r="H77" s="224">
        <v>1</v>
      </c>
      <c r="I77" s="225"/>
      <c r="J77" s="226">
        <f>ROUND(I77*H77,2)</f>
        <v>0</v>
      </c>
      <c r="K77" s="222" t="s">
        <v>21</v>
      </c>
      <c r="L77" s="70"/>
      <c r="M77" s="227" t="s">
        <v>21</v>
      </c>
      <c r="N77" s="268" t="s">
        <v>44</v>
      </c>
      <c r="O77" s="269"/>
      <c r="P77" s="270">
        <f>O77*H77</f>
        <v>0</v>
      </c>
      <c r="Q77" s="270">
        <v>0</v>
      </c>
      <c r="R77" s="270">
        <f>Q77*H77</f>
        <v>0</v>
      </c>
      <c r="S77" s="270">
        <v>0</v>
      </c>
      <c r="T77" s="271">
        <f>S77*H77</f>
        <v>0</v>
      </c>
      <c r="AR77" s="22" t="s">
        <v>474</v>
      </c>
      <c r="AT77" s="22" t="s">
        <v>203</v>
      </c>
      <c r="AU77" s="22" t="s">
        <v>73</v>
      </c>
      <c r="AY77" s="22" t="s">
        <v>201</v>
      </c>
      <c r="BE77" s="231">
        <f>IF(N77="základní",J77,0)</f>
        <v>0</v>
      </c>
      <c r="BF77" s="231">
        <f>IF(N77="snížená",J77,0)</f>
        <v>0</v>
      </c>
      <c r="BG77" s="231">
        <f>IF(N77="zákl. přenesená",J77,0)</f>
        <v>0</v>
      </c>
      <c r="BH77" s="231">
        <f>IF(N77="sníž. přenesená",J77,0)</f>
        <v>0</v>
      </c>
      <c r="BI77" s="231">
        <f>IF(N77="nulová",J77,0)</f>
        <v>0</v>
      </c>
      <c r="BJ77" s="22" t="s">
        <v>81</v>
      </c>
      <c r="BK77" s="231">
        <f>ROUND(I77*H77,2)</f>
        <v>0</v>
      </c>
      <c r="BL77" s="22" t="s">
        <v>474</v>
      </c>
      <c r="BM77" s="22" t="s">
        <v>622</v>
      </c>
    </row>
    <row r="78" s="1" customFormat="1" ht="6.96" customHeight="1">
      <c r="B78" s="65"/>
      <c r="C78" s="66"/>
      <c r="D78" s="66"/>
      <c r="E78" s="66"/>
      <c r="F78" s="66"/>
      <c r="G78" s="66"/>
      <c r="H78" s="66"/>
      <c r="I78" s="165"/>
      <c r="J78" s="66"/>
      <c r="K78" s="66"/>
      <c r="L78" s="70"/>
    </row>
  </sheetData>
  <sheetProtection sheet="1" autoFilter="0" formatColumns="0" formatRows="0" objects="1" scenarios="1" spinCount="100000" saltValue="dW3+ut8o0mP21bWC9tRepPljS83QymPWiu8pcPIFjqL3ZRPgq1FFJpy4dzxcvFNgcbOJWGRkHGnFjFrRQRKfxw==" hashValue="WuMbcPg3/TgBw0qJjnNOhUUmOETuQB/0AL5uNBvScLNt31973JgiCsQfhZTusJ8aWLpbjT+Ujmt9duIHuRwHkA==" algorithmName="SHA-512" password="CC35"/>
  <autoFilter ref="C75:K77"/>
  <mergeCells count="10">
    <mergeCell ref="E7:H7"/>
    <mergeCell ref="E9:H9"/>
    <mergeCell ref="E24:H24"/>
    <mergeCell ref="E45:H45"/>
    <mergeCell ref="E47:H47"/>
    <mergeCell ref="J51:J52"/>
    <mergeCell ref="E66:H66"/>
    <mergeCell ref="E68:H68"/>
    <mergeCell ref="G1:H1"/>
    <mergeCell ref="L2:V2"/>
  </mergeCells>
  <hyperlinks>
    <hyperlink ref="F1:G1" location="C2" display="1) Krycí list soupisu"/>
    <hyperlink ref="G1:H1" location="C54" display="2) Rekapitulace"/>
    <hyperlink ref="J1" location="C75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9"/>
      <c r="B1" s="135"/>
      <c r="C1" s="135"/>
      <c r="D1" s="136" t="s">
        <v>1</v>
      </c>
      <c r="E1" s="135"/>
      <c r="F1" s="137" t="s">
        <v>118</v>
      </c>
      <c r="G1" s="137" t="s">
        <v>119</v>
      </c>
      <c r="H1" s="137"/>
      <c r="I1" s="138"/>
      <c r="J1" s="137" t="s">
        <v>120</v>
      </c>
      <c r="K1" s="136" t="s">
        <v>121</v>
      </c>
      <c r="L1" s="137" t="s">
        <v>122</v>
      </c>
      <c r="M1" s="137"/>
      <c r="N1" s="137"/>
      <c r="O1" s="137"/>
      <c r="P1" s="137"/>
      <c r="Q1" s="137"/>
      <c r="R1" s="137"/>
      <c r="S1" s="137"/>
      <c r="T1" s="137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ht="36.96" customHeight="1">
      <c r="L2"/>
      <c r="AT2" s="22" t="s">
        <v>113</v>
      </c>
    </row>
    <row r="3" ht="6.96" customHeight="1">
      <c r="B3" s="23"/>
      <c r="C3" s="24"/>
      <c r="D3" s="24"/>
      <c r="E3" s="24"/>
      <c r="F3" s="24"/>
      <c r="G3" s="24"/>
      <c r="H3" s="24"/>
      <c r="I3" s="140"/>
      <c r="J3" s="24"/>
      <c r="K3" s="25"/>
      <c r="AT3" s="22" t="s">
        <v>83</v>
      </c>
    </row>
    <row r="4" ht="36.96" customHeight="1">
      <c r="B4" s="26"/>
      <c r="C4" s="27"/>
      <c r="D4" s="28" t="s">
        <v>131</v>
      </c>
      <c r="E4" s="27"/>
      <c r="F4" s="27"/>
      <c r="G4" s="27"/>
      <c r="H4" s="27"/>
      <c r="I4" s="141"/>
      <c r="J4" s="27"/>
      <c r="K4" s="29"/>
      <c r="M4" s="30" t="s">
        <v>12</v>
      </c>
      <c r="AT4" s="22" t="s">
        <v>6</v>
      </c>
    </row>
    <row r="5" ht="6.96" customHeight="1">
      <c r="B5" s="26"/>
      <c r="C5" s="27"/>
      <c r="D5" s="27"/>
      <c r="E5" s="27"/>
      <c r="F5" s="27"/>
      <c r="G5" s="27"/>
      <c r="H5" s="27"/>
      <c r="I5" s="141"/>
      <c r="J5" s="27"/>
      <c r="K5" s="29"/>
    </row>
    <row r="6">
      <c r="B6" s="26"/>
      <c r="C6" s="27"/>
      <c r="D6" s="38" t="s">
        <v>18</v>
      </c>
      <c r="E6" s="27"/>
      <c r="F6" s="27"/>
      <c r="G6" s="27"/>
      <c r="H6" s="27"/>
      <c r="I6" s="141"/>
      <c r="J6" s="27"/>
      <c r="K6" s="29"/>
    </row>
    <row r="7" ht="16.5" customHeight="1">
      <c r="B7" s="26"/>
      <c r="C7" s="27"/>
      <c r="D7" s="27"/>
      <c r="E7" s="142" t="str">
        <f>'Rekapitulace stavby'!K6</f>
        <v>Komunikace a inženýrské sítě - lokalita Skrbovická 2</v>
      </c>
      <c r="F7" s="38"/>
      <c r="G7" s="38"/>
      <c r="H7" s="38"/>
      <c r="I7" s="141"/>
      <c r="J7" s="27"/>
      <c r="K7" s="29"/>
    </row>
    <row r="8" s="1" customFormat="1">
      <c r="B8" s="44"/>
      <c r="C8" s="45"/>
      <c r="D8" s="38" t="s">
        <v>146</v>
      </c>
      <c r="E8" s="45"/>
      <c r="F8" s="45"/>
      <c r="G8" s="45"/>
      <c r="H8" s="45"/>
      <c r="I8" s="143"/>
      <c r="J8" s="45"/>
      <c r="K8" s="49"/>
    </row>
    <row r="9" s="1" customFormat="1" ht="36.96" customHeight="1">
      <c r="B9" s="44"/>
      <c r="C9" s="45"/>
      <c r="D9" s="45"/>
      <c r="E9" s="144" t="s">
        <v>638</v>
      </c>
      <c r="F9" s="45"/>
      <c r="G9" s="45"/>
      <c r="H9" s="45"/>
      <c r="I9" s="143"/>
      <c r="J9" s="45"/>
      <c r="K9" s="49"/>
    </row>
    <row r="10" s="1" customFormat="1">
      <c r="B10" s="44"/>
      <c r="C10" s="45"/>
      <c r="D10" s="45"/>
      <c r="E10" s="45"/>
      <c r="F10" s="45"/>
      <c r="G10" s="45"/>
      <c r="H10" s="45"/>
      <c r="I10" s="143"/>
      <c r="J10" s="45"/>
      <c r="K10" s="49"/>
    </row>
    <row r="11" s="1" customFormat="1" ht="14.4" customHeight="1">
      <c r="B11" s="44"/>
      <c r="C11" s="45"/>
      <c r="D11" s="38" t="s">
        <v>20</v>
      </c>
      <c r="E11" s="45"/>
      <c r="F11" s="33" t="s">
        <v>21</v>
      </c>
      <c r="G11" s="45"/>
      <c r="H11" s="45"/>
      <c r="I11" s="145" t="s">
        <v>22</v>
      </c>
      <c r="J11" s="33" t="s">
        <v>21</v>
      </c>
      <c r="K11" s="49"/>
    </row>
    <row r="12" s="1" customFormat="1" ht="14.4" customHeight="1">
      <c r="B12" s="44"/>
      <c r="C12" s="45"/>
      <c r="D12" s="38" t="s">
        <v>23</v>
      </c>
      <c r="E12" s="45"/>
      <c r="F12" s="33" t="s">
        <v>24</v>
      </c>
      <c r="G12" s="45"/>
      <c r="H12" s="45"/>
      <c r="I12" s="145" t="s">
        <v>25</v>
      </c>
      <c r="J12" s="146" t="str">
        <f>'Rekapitulace stavby'!AN8</f>
        <v>18. 6. 2018</v>
      </c>
      <c r="K12" s="49"/>
    </row>
    <row r="13" s="1" customFormat="1" ht="10.8" customHeight="1">
      <c r="B13" s="44"/>
      <c r="C13" s="45"/>
      <c r="D13" s="45"/>
      <c r="E13" s="45"/>
      <c r="F13" s="45"/>
      <c r="G13" s="45"/>
      <c r="H13" s="45"/>
      <c r="I13" s="143"/>
      <c r="J13" s="45"/>
      <c r="K13" s="49"/>
    </row>
    <row r="14" s="1" customFormat="1" ht="14.4" customHeight="1">
      <c r="B14" s="44"/>
      <c r="C14" s="45"/>
      <c r="D14" s="38" t="s">
        <v>27</v>
      </c>
      <c r="E14" s="45"/>
      <c r="F14" s="45"/>
      <c r="G14" s="45"/>
      <c r="H14" s="45"/>
      <c r="I14" s="145" t="s">
        <v>28</v>
      </c>
      <c r="J14" s="33" t="s">
        <v>21</v>
      </c>
      <c r="K14" s="49"/>
    </row>
    <row r="15" s="1" customFormat="1" ht="18" customHeight="1">
      <c r="B15" s="44"/>
      <c r="C15" s="45"/>
      <c r="D15" s="45"/>
      <c r="E15" s="33" t="s">
        <v>29</v>
      </c>
      <c r="F15" s="45"/>
      <c r="G15" s="45"/>
      <c r="H15" s="45"/>
      <c r="I15" s="145" t="s">
        <v>30</v>
      </c>
      <c r="J15" s="33" t="s">
        <v>21</v>
      </c>
      <c r="K15" s="49"/>
    </row>
    <row r="16" s="1" customFormat="1" ht="6.96" customHeight="1">
      <c r="B16" s="44"/>
      <c r="C16" s="45"/>
      <c r="D16" s="45"/>
      <c r="E16" s="45"/>
      <c r="F16" s="45"/>
      <c r="G16" s="45"/>
      <c r="H16" s="45"/>
      <c r="I16" s="143"/>
      <c r="J16" s="45"/>
      <c r="K16" s="49"/>
    </row>
    <row r="17" s="1" customFormat="1" ht="14.4" customHeight="1">
      <c r="B17" s="44"/>
      <c r="C17" s="45"/>
      <c r="D17" s="38" t="s">
        <v>31</v>
      </c>
      <c r="E17" s="45"/>
      <c r="F17" s="45"/>
      <c r="G17" s="45"/>
      <c r="H17" s="45"/>
      <c r="I17" s="145" t="s">
        <v>28</v>
      </c>
      <c r="J17" s="33" t="str">
        <f>IF('Rekapitulace stavby'!AN13="Vyplň údaj","",IF('Rekapitulace stavby'!AN13="","",'Rekapitulace stavby'!AN13))</f>
        <v/>
      </c>
      <c r="K17" s="49"/>
    </row>
    <row r="18" s="1" customFormat="1" ht="18" customHeight="1">
      <c r="B18" s="44"/>
      <c r="C18" s="45"/>
      <c r="D18" s="45"/>
      <c r="E18" s="33" t="str">
        <f>IF('Rekapitulace stavby'!E14="Vyplň údaj","",IF('Rekapitulace stavby'!E14="","",'Rekapitulace stavby'!E14))</f>
        <v/>
      </c>
      <c r="F18" s="45"/>
      <c r="G18" s="45"/>
      <c r="H18" s="45"/>
      <c r="I18" s="145" t="s">
        <v>30</v>
      </c>
      <c r="J18" s="33" t="str">
        <f>IF('Rekapitulace stavby'!AN14="Vyplň údaj","",IF('Rekapitulace stavby'!AN14="","",'Rekapitulace stavby'!AN14))</f>
        <v/>
      </c>
      <c r="K18" s="49"/>
    </row>
    <row r="19" s="1" customFormat="1" ht="6.96" customHeight="1">
      <c r="B19" s="44"/>
      <c r="C19" s="45"/>
      <c r="D19" s="45"/>
      <c r="E19" s="45"/>
      <c r="F19" s="45"/>
      <c r="G19" s="45"/>
      <c r="H19" s="45"/>
      <c r="I19" s="143"/>
      <c r="J19" s="45"/>
      <c r="K19" s="49"/>
    </row>
    <row r="20" s="1" customFormat="1" ht="14.4" customHeight="1">
      <c r="B20" s="44"/>
      <c r="C20" s="45"/>
      <c r="D20" s="38" t="s">
        <v>33</v>
      </c>
      <c r="E20" s="45"/>
      <c r="F20" s="45"/>
      <c r="G20" s="45"/>
      <c r="H20" s="45"/>
      <c r="I20" s="145" t="s">
        <v>28</v>
      </c>
      <c r="J20" s="33" t="s">
        <v>34</v>
      </c>
      <c r="K20" s="49"/>
    </row>
    <row r="21" s="1" customFormat="1" ht="18" customHeight="1">
      <c r="B21" s="44"/>
      <c r="C21" s="45"/>
      <c r="D21" s="45"/>
      <c r="E21" s="33" t="s">
        <v>35</v>
      </c>
      <c r="F21" s="45"/>
      <c r="G21" s="45"/>
      <c r="H21" s="45"/>
      <c r="I21" s="145" t="s">
        <v>30</v>
      </c>
      <c r="J21" s="33" t="s">
        <v>21</v>
      </c>
      <c r="K21" s="49"/>
    </row>
    <row r="22" s="1" customFormat="1" ht="6.96" customHeight="1">
      <c r="B22" s="44"/>
      <c r="C22" s="45"/>
      <c r="D22" s="45"/>
      <c r="E22" s="45"/>
      <c r="F22" s="45"/>
      <c r="G22" s="45"/>
      <c r="H22" s="45"/>
      <c r="I22" s="143"/>
      <c r="J22" s="45"/>
      <c r="K22" s="49"/>
    </row>
    <row r="23" s="1" customFormat="1" ht="14.4" customHeight="1">
      <c r="B23" s="44"/>
      <c r="C23" s="45"/>
      <c r="D23" s="38" t="s">
        <v>37</v>
      </c>
      <c r="E23" s="45"/>
      <c r="F23" s="45"/>
      <c r="G23" s="45"/>
      <c r="H23" s="45"/>
      <c r="I23" s="143"/>
      <c r="J23" s="45"/>
      <c r="K23" s="49"/>
    </row>
    <row r="24" s="6" customFormat="1" ht="16.5" customHeight="1">
      <c r="B24" s="147"/>
      <c r="C24" s="148"/>
      <c r="D24" s="148"/>
      <c r="E24" s="42" t="s">
        <v>21</v>
      </c>
      <c r="F24" s="42"/>
      <c r="G24" s="42"/>
      <c r="H24" s="42"/>
      <c r="I24" s="149"/>
      <c r="J24" s="148"/>
      <c r="K24" s="150"/>
    </row>
    <row r="25" s="1" customFormat="1" ht="6.96" customHeight="1">
      <c r="B25" s="44"/>
      <c r="C25" s="45"/>
      <c r="D25" s="45"/>
      <c r="E25" s="45"/>
      <c r="F25" s="45"/>
      <c r="G25" s="45"/>
      <c r="H25" s="45"/>
      <c r="I25" s="143"/>
      <c r="J25" s="45"/>
      <c r="K25" s="49"/>
    </row>
    <row r="26" s="1" customFormat="1" ht="6.96" customHeight="1">
      <c r="B26" s="44"/>
      <c r="C26" s="45"/>
      <c r="D26" s="104"/>
      <c r="E26" s="104"/>
      <c r="F26" s="104"/>
      <c r="G26" s="104"/>
      <c r="H26" s="104"/>
      <c r="I26" s="151"/>
      <c r="J26" s="104"/>
      <c r="K26" s="152"/>
    </row>
    <row r="27" s="1" customFormat="1" ht="25.44" customHeight="1">
      <c r="B27" s="44"/>
      <c r="C27" s="45"/>
      <c r="D27" s="153" t="s">
        <v>39</v>
      </c>
      <c r="E27" s="45"/>
      <c r="F27" s="45"/>
      <c r="G27" s="45"/>
      <c r="H27" s="45"/>
      <c r="I27" s="143"/>
      <c r="J27" s="154">
        <f>ROUND(J76,2)</f>
        <v>0</v>
      </c>
      <c r="K27" s="49"/>
    </row>
    <row r="28" s="1" customFormat="1" ht="6.96" customHeight="1">
      <c r="B28" s="44"/>
      <c r="C28" s="45"/>
      <c r="D28" s="104"/>
      <c r="E28" s="104"/>
      <c r="F28" s="104"/>
      <c r="G28" s="104"/>
      <c r="H28" s="104"/>
      <c r="I28" s="151"/>
      <c r="J28" s="104"/>
      <c r="K28" s="152"/>
    </row>
    <row r="29" s="1" customFormat="1" ht="14.4" customHeight="1">
      <c r="B29" s="44"/>
      <c r="C29" s="45"/>
      <c r="D29" s="45"/>
      <c r="E29" s="45"/>
      <c r="F29" s="50" t="s">
        <v>41</v>
      </c>
      <c r="G29" s="45"/>
      <c r="H29" s="45"/>
      <c r="I29" s="155" t="s">
        <v>40</v>
      </c>
      <c r="J29" s="50" t="s">
        <v>42</v>
      </c>
      <c r="K29" s="49"/>
    </row>
    <row r="30" s="1" customFormat="1" ht="14.4" customHeight="1">
      <c r="B30" s="44"/>
      <c r="C30" s="45"/>
      <c r="D30" s="53" t="s">
        <v>43</v>
      </c>
      <c r="E30" s="53" t="s">
        <v>44</v>
      </c>
      <c r="F30" s="156">
        <f>ROUND(SUM(BE76:BE77), 2)</f>
        <v>0</v>
      </c>
      <c r="G30" s="45"/>
      <c r="H30" s="45"/>
      <c r="I30" s="157">
        <v>0.20999999999999999</v>
      </c>
      <c r="J30" s="156">
        <f>ROUND(ROUND((SUM(BE76:BE77)), 2)*I30, 2)</f>
        <v>0</v>
      </c>
      <c r="K30" s="49"/>
    </row>
    <row r="31" s="1" customFormat="1" ht="14.4" customHeight="1">
      <c r="B31" s="44"/>
      <c r="C31" s="45"/>
      <c r="D31" s="45"/>
      <c r="E31" s="53" t="s">
        <v>45</v>
      </c>
      <c r="F31" s="156">
        <f>ROUND(SUM(BF76:BF77), 2)</f>
        <v>0</v>
      </c>
      <c r="G31" s="45"/>
      <c r="H31" s="45"/>
      <c r="I31" s="157">
        <v>0.14999999999999999</v>
      </c>
      <c r="J31" s="156">
        <f>ROUND(ROUND((SUM(BF76:BF77)), 2)*I31, 2)</f>
        <v>0</v>
      </c>
      <c r="K31" s="49"/>
    </row>
    <row r="32" hidden="1" s="1" customFormat="1" ht="14.4" customHeight="1">
      <c r="B32" s="44"/>
      <c r="C32" s="45"/>
      <c r="D32" s="45"/>
      <c r="E32" s="53" t="s">
        <v>46</v>
      </c>
      <c r="F32" s="156">
        <f>ROUND(SUM(BG76:BG77), 2)</f>
        <v>0</v>
      </c>
      <c r="G32" s="45"/>
      <c r="H32" s="45"/>
      <c r="I32" s="157">
        <v>0.20999999999999999</v>
      </c>
      <c r="J32" s="156">
        <v>0</v>
      </c>
      <c r="K32" s="49"/>
    </row>
    <row r="33" hidden="1" s="1" customFormat="1" ht="14.4" customHeight="1">
      <c r="B33" s="44"/>
      <c r="C33" s="45"/>
      <c r="D33" s="45"/>
      <c r="E33" s="53" t="s">
        <v>47</v>
      </c>
      <c r="F33" s="156">
        <f>ROUND(SUM(BH76:BH77), 2)</f>
        <v>0</v>
      </c>
      <c r="G33" s="45"/>
      <c r="H33" s="45"/>
      <c r="I33" s="157">
        <v>0.14999999999999999</v>
      </c>
      <c r="J33" s="156">
        <v>0</v>
      </c>
      <c r="K33" s="49"/>
    </row>
    <row r="34" hidden="1" s="1" customFormat="1" ht="14.4" customHeight="1">
      <c r="B34" s="44"/>
      <c r="C34" s="45"/>
      <c r="D34" s="45"/>
      <c r="E34" s="53" t="s">
        <v>48</v>
      </c>
      <c r="F34" s="156">
        <f>ROUND(SUM(BI76:BI77), 2)</f>
        <v>0</v>
      </c>
      <c r="G34" s="45"/>
      <c r="H34" s="45"/>
      <c r="I34" s="157">
        <v>0</v>
      </c>
      <c r="J34" s="156">
        <v>0</v>
      </c>
      <c r="K34" s="49"/>
    </row>
    <row r="35" s="1" customFormat="1" ht="6.96" customHeight="1">
      <c r="B35" s="44"/>
      <c r="C35" s="45"/>
      <c r="D35" s="45"/>
      <c r="E35" s="45"/>
      <c r="F35" s="45"/>
      <c r="G35" s="45"/>
      <c r="H35" s="45"/>
      <c r="I35" s="143"/>
      <c r="J35" s="45"/>
      <c r="K35" s="49"/>
    </row>
    <row r="36" s="1" customFormat="1" ht="25.44" customHeight="1">
      <c r="B36" s="44"/>
      <c r="C36" s="158"/>
      <c r="D36" s="159" t="s">
        <v>49</v>
      </c>
      <c r="E36" s="96"/>
      <c r="F36" s="96"/>
      <c r="G36" s="160" t="s">
        <v>50</v>
      </c>
      <c r="H36" s="161" t="s">
        <v>51</v>
      </c>
      <c r="I36" s="162"/>
      <c r="J36" s="163">
        <f>SUM(J27:J34)</f>
        <v>0</v>
      </c>
      <c r="K36" s="164"/>
    </row>
    <row r="37" s="1" customFormat="1" ht="14.4" customHeight="1">
      <c r="B37" s="65"/>
      <c r="C37" s="66"/>
      <c r="D37" s="66"/>
      <c r="E37" s="66"/>
      <c r="F37" s="66"/>
      <c r="G37" s="66"/>
      <c r="H37" s="66"/>
      <c r="I37" s="165"/>
      <c r="J37" s="66"/>
      <c r="K37" s="67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4"/>
      <c r="C42" s="28" t="s">
        <v>170</v>
      </c>
      <c r="D42" s="45"/>
      <c r="E42" s="45"/>
      <c r="F42" s="45"/>
      <c r="G42" s="45"/>
      <c r="H42" s="45"/>
      <c r="I42" s="143"/>
      <c r="J42" s="45"/>
      <c r="K42" s="49"/>
    </row>
    <row r="43" s="1" customFormat="1" ht="6.96" customHeight="1">
      <c r="B43" s="44"/>
      <c r="C43" s="45"/>
      <c r="D43" s="45"/>
      <c r="E43" s="45"/>
      <c r="F43" s="45"/>
      <c r="G43" s="45"/>
      <c r="H43" s="45"/>
      <c r="I43" s="143"/>
      <c r="J43" s="45"/>
      <c r="K43" s="49"/>
    </row>
    <row r="44" s="1" customFormat="1" ht="14.4" customHeight="1">
      <c r="B44" s="44"/>
      <c r="C44" s="38" t="s">
        <v>18</v>
      </c>
      <c r="D44" s="45"/>
      <c r="E44" s="45"/>
      <c r="F44" s="45"/>
      <c r="G44" s="45"/>
      <c r="H44" s="45"/>
      <c r="I44" s="143"/>
      <c r="J44" s="45"/>
      <c r="K44" s="49"/>
    </row>
    <row r="45" s="1" customFormat="1" ht="16.5" customHeight="1">
      <c r="B45" s="44"/>
      <c r="C45" s="45"/>
      <c r="D45" s="45"/>
      <c r="E45" s="142" t="str">
        <f>E7</f>
        <v>Komunikace a inženýrské sítě - lokalita Skrbovická 2</v>
      </c>
      <c r="F45" s="38"/>
      <c r="G45" s="38"/>
      <c r="H45" s="38"/>
      <c r="I45" s="143"/>
      <c r="J45" s="45"/>
      <c r="K45" s="49"/>
    </row>
    <row r="46" s="1" customFormat="1" ht="14.4" customHeight="1">
      <c r="B46" s="44"/>
      <c r="C46" s="38" t="s">
        <v>146</v>
      </c>
      <c r="D46" s="45"/>
      <c r="E46" s="45"/>
      <c r="F46" s="45"/>
      <c r="G46" s="45"/>
      <c r="H46" s="45"/>
      <c r="I46" s="143"/>
      <c r="J46" s="45"/>
      <c r="K46" s="49"/>
    </row>
    <row r="47" s="1" customFormat="1" ht="17.25" customHeight="1">
      <c r="B47" s="44"/>
      <c r="C47" s="45"/>
      <c r="D47" s="45"/>
      <c r="E47" s="144" t="str">
        <f>E9</f>
        <v>SO09 - Ochrana sítí</v>
      </c>
      <c r="F47" s="45"/>
      <c r="G47" s="45"/>
      <c r="H47" s="45"/>
      <c r="I47" s="143"/>
      <c r="J47" s="45"/>
      <c r="K47" s="49"/>
    </row>
    <row r="48" s="1" customFormat="1" ht="6.96" customHeight="1">
      <c r="B48" s="44"/>
      <c r="C48" s="45"/>
      <c r="D48" s="45"/>
      <c r="E48" s="45"/>
      <c r="F48" s="45"/>
      <c r="G48" s="45"/>
      <c r="H48" s="45"/>
      <c r="I48" s="143"/>
      <c r="J48" s="45"/>
      <c r="K48" s="49"/>
    </row>
    <row r="49" s="1" customFormat="1" ht="18" customHeight="1">
      <c r="B49" s="44"/>
      <c r="C49" s="38" t="s">
        <v>23</v>
      </c>
      <c r="D49" s="45"/>
      <c r="E49" s="45"/>
      <c r="F49" s="33" t="str">
        <f>F12</f>
        <v>Bruntál</v>
      </c>
      <c r="G49" s="45"/>
      <c r="H49" s="45"/>
      <c r="I49" s="145" t="s">
        <v>25</v>
      </c>
      <c r="J49" s="146" t="str">
        <f>IF(J12="","",J12)</f>
        <v>18. 6. 2018</v>
      </c>
      <c r="K49" s="49"/>
    </row>
    <row r="50" s="1" customFormat="1" ht="6.96" customHeight="1">
      <c r="B50" s="44"/>
      <c r="C50" s="45"/>
      <c r="D50" s="45"/>
      <c r="E50" s="45"/>
      <c r="F50" s="45"/>
      <c r="G50" s="45"/>
      <c r="H50" s="45"/>
      <c r="I50" s="143"/>
      <c r="J50" s="45"/>
      <c r="K50" s="49"/>
    </row>
    <row r="51" s="1" customFormat="1">
      <c r="B51" s="44"/>
      <c r="C51" s="38" t="s">
        <v>27</v>
      </c>
      <c r="D51" s="45"/>
      <c r="E51" s="45"/>
      <c r="F51" s="33" t="str">
        <f>E15</f>
        <v>Město Bruntál</v>
      </c>
      <c r="G51" s="45"/>
      <c r="H51" s="45"/>
      <c r="I51" s="145" t="s">
        <v>33</v>
      </c>
      <c r="J51" s="42" t="str">
        <f>E21</f>
        <v>CIVIL PROJECTS s.r.o.</v>
      </c>
      <c r="K51" s="49"/>
    </row>
    <row r="52" s="1" customFormat="1" ht="14.4" customHeight="1">
      <c r="B52" s="44"/>
      <c r="C52" s="38" t="s">
        <v>31</v>
      </c>
      <c r="D52" s="45"/>
      <c r="E52" s="45"/>
      <c r="F52" s="33" t="str">
        <f>IF(E18="","",E18)</f>
        <v/>
      </c>
      <c r="G52" s="45"/>
      <c r="H52" s="45"/>
      <c r="I52" s="143"/>
      <c r="J52" s="170"/>
      <c r="K52" s="49"/>
    </row>
    <row r="53" s="1" customFormat="1" ht="10.32" customHeight="1">
      <c r="B53" s="44"/>
      <c r="C53" s="45"/>
      <c r="D53" s="45"/>
      <c r="E53" s="45"/>
      <c r="F53" s="45"/>
      <c r="G53" s="45"/>
      <c r="H53" s="45"/>
      <c r="I53" s="143"/>
      <c r="J53" s="45"/>
      <c r="K53" s="49"/>
    </row>
    <row r="54" s="1" customFormat="1" ht="29.28" customHeight="1">
      <c r="B54" s="44"/>
      <c r="C54" s="171" t="s">
        <v>171</v>
      </c>
      <c r="D54" s="158"/>
      <c r="E54" s="158"/>
      <c r="F54" s="158"/>
      <c r="G54" s="158"/>
      <c r="H54" s="158"/>
      <c r="I54" s="172"/>
      <c r="J54" s="173" t="s">
        <v>172</v>
      </c>
      <c r="K54" s="174"/>
    </row>
    <row r="55" s="1" customFormat="1" ht="10.32" customHeight="1">
      <c r="B55" s="44"/>
      <c r="C55" s="45"/>
      <c r="D55" s="45"/>
      <c r="E55" s="45"/>
      <c r="F55" s="45"/>
      <c r="G55" s="45"/>
      <c r="H55" s="45"/>
      <c r="I55" s="143"/>
      <c r="J55" s="45"/>
      <c r="K55" s="49"/>
    </row>
    <row r="56" s="1" customFormat="1" ht="29.28" customHeight="1">
      <c r="B56" s="44"/>
      <c r="C56" s="175" t="s">
        <v>173</v>
      </c>
      <c r="D56" s="45"/>
      <c r="E56" s="45"/>
      <c r="F56" s="45"/>
      <c r="G56" s="45"/>
      <c r="H56" s="45"/>
      <c r="I56" s="143"/>
      <c r="J56" s="154">
        <f>J76</f>
        <v>0</v>
      </c>
      <c r="K56" s="49"/>
      <c r="AU56" s="22" t="s">
        <v>174</v>
      </c>
    </row>
    <row r="57" s="1" customFormat="1" ht="21.84" customHeight="1">
      <c r="B57" s="44"/>
      <c r="C57" s="45"/>
      <c r="D57" s="45"/>
      <c r="E57" s="45"/>
      <c r="F57" s="45"/>
      <c r="G57" s="45"/>
      <c r="H57" s="45"/>
      <c r="I57" s="143"/>
      <c r="J57" s="45"/>
      <c r="K57" s="49"/>
    </row>
    <row r="58" s="1" customFormat="1" ht="6.96" customHeight="1">
      <c r="B58" s="65"/>
      <c r="C58" s="66"/>
      <c r="D58" s="66"/>
      <c r="E58" s="66"/>
      <c r="F58" s="66"/>
      <c r="G58" s="66"/>
      <c r="H58" s="66"/>
      <c r="I58" s="165"/>
      <c r="J58" s="66"/>
      <c r="K58" s="67"/>
    </row>
    <row r="62" s="1" customFormat="1" ht="6.96" customHeight="1">
      <c r="B62" s="68"/>
      <c r="C62" s="69"/>
      <c r="D62" s="69"/>
      <c r="E62" s="69"/>
      <c r="F62" s="69"/>
      <c r="G62" s="69"/>
      <c r="H62" s="69"/>
      <c r="I62" s="168"/>
      <c r="J62" s="69"/>
      <c r="K62" s="69"/>
      <c r="L62" s="70"/>
    </row>
    <row r="63" s="1" customFormat="1" ht="36.96" customHeight="1">
      <c r="B63" s="44"/>
      <c r="C63" s="71" t="s">
        <v>185</v>
      </c>
      <c r="D63" s="72"/>
      <c r="E63" s="72"/>
      <c r="F63" s="72"/>
      <c r="G63" s="72"/>
      <c r="H63" s="72"/>
      <c r="I63" s="190"/>
      <c r="J63" s="72"/>
      <c r="K63" s="72"/>
      <c r="L63" s="70"/>
    </row>
    <row r="64" s="1" customFormat="1" ht="6.96" customHeight="1">
      <c r="B64" s="44"/>
      <c r="C64" s="72"/>
      <c r="D64" s="72"/>
      <c r="E64" s="72"/>
      <c r="F64" s="72"/>
      <c r="G64" s="72"/>
      <c r="H64" s="72"/>
      <c r="I64" s="190"/>
      <c r="J64" s="72"/>
      <c r="K64" s="72"/>
      <c r="L64" s="70"/>
    </row>
    <row r="65" s="1" customFormat="1" ht="14.4" customHeight="1">
      <c r="B65" s="44"/>
      <c r="C65" s="74" t="s">
        <v>18</v>
      </c>
      <c r="D65" s="72"/>
      <c r="E65" s="72"/>
      <c r="F65" s="72"/>
      <c r="G65" s="72"/>
      <c r="H65" s="72"/>
      <c r="I65" s="190"/>
      <c r="J65" s="72"/>
      <c r="K65" s="72"/>
      <c r="L65" s="70"/>
    </row>
    <row r="66" s="1" customFormat="1" ht="16.5" customHeight="1">
      <c r="B66" s="44"/>
      <c r="C66" s="72"/>
      <c r="D66" s="72"/>
      <c r="E66" s="191" t="str">
        <f>E7</f>
        <v>Komunikace a inženýrské sítě - lokalita Skrbovická 2</v>
      </c>
      <c r="F66" s="74"/>
      <c r="G66" s="74"/>
      <c r="H66" s="74"/>
      <c r="I66" s="190"/>
      <c r="J66" s="72"/>
      <c r="K66" s="72"/>
      <c r="L66" s="70"/>
    </row>
    <row r="67" s="1" customFormat="1" ht="14.4" customHeight="1">
      <c r="B67" s="44"/>
      <c r="C67" s="74" t="s">
        <v>146</v>
      </c>
      <c r="D67" s="72"/>
      <c r="E67" s="72"/>
      <c r="F67" s="72"/>
      <c r="G67" s="72"/>
      <c r="H67" s="72"/>
      <c r="I67" s="190"/>
      <c r="J67" s="72"/>
      <c r="K67" s="72"/>
      <c r="L67" s="70"/>
    </row>
    <row r="68" s="1" customFormat="1" ht="17.25" customHeight="1">
      <c r="B68" s="44"/>
      <c r="C68" s="72"/>
      <c r="D68" s="72"/>
      <c r="E68" s="80" t="str">
        <f>E9</f>
        <v>SO09 - Ochrana sítí</v>
      </c>
      <c r="F68" s="72"/>
      <c r="G68" s="72"/>
      <c r="H68" s="72"/>
      <c r="I68" s="190"/>
      <c r="J68" s="72"/>
      <c r="K68" s="72"/>
      <c r="L68" s="70"/>
    </row>
    <row r="69" s="1" customFormat="1" ht="6.96" customHeight="1">
      <c r="B69" s="44"/>
      <c r="C69" s="72"/>
      <c r="D69" s="72"/>
      <c r="E69" s="72"/>
      <c r="F69" s="72"/>
      <c r="G69" s="72"/>
      <c r="H69" s="72"/>
      <c r="I69" s="190"/>
      <c r="J69" s="72"/>
      <c r="K69" s="72"/>
      <c r="L69" s="70"/>
    </row>
    <row r="70" s="1" customFormat="1" ht="18" customHeight="1">
      <c r="B70" s="44"/>
      <c r="C70" s="74" t="s">
        <v>23</v>
      </c>
      <c r="D70" s="72"/>
      <c r="E70" s="72"/>
      <c r="F70" s="192" t="str">
        <f>F12</f>
        <v>Bruntál</v>
      </c>
      <c r="G70" s="72"/>
      <c r="H70" s="72"/>
      <c r="I70" s="193" t="s">
        <v>25</v>
      </c>
      <c r="J70" s="83" t="str">
        <f>IF(J12="","",J12)</f>
        <v>18. 6. 2018</v>
      </c>
      <c r="K70" s="72"/>
      <c r="L70" s="70"/>
    </row>
    <row r="71" s="1" customFormat="1" ht="6.96" customHeight="1">
      <c r="B71" s="44"/>
      <c r="C71" s="72"/>
      <c r="D71" s="72"/>
      <c r="E71" s="72"/>
      <c r="F71" s="72"/>
      <c r="G71" s="72"/>
      <c r="H71" s="72"/>
      <c r="I71" s="190"/>
      <c r="J71" s="72"/>
      <c r="K71" s="72"/>
      <c r="L71" s="70"/>
    </row>
    <row r="72" s="1" customFormat="1">
      <c r="B72" s="44"/>
      <c r="C72" s="74" t="s">
        <v>27</v>
      </c>
      <c r="D72" s="72"/>
      <c r="E72" s="72"/>
      <c r="F72" s="192" t="str">
        <f>E15</f>
        <v>Město Bruntál</v>
      </c>
      <c r="G72" s="72"/>
      <c r="H72" s="72"/>
      <c r="I72" s="193" t="s">
        <v>33</v>
      </c>
      <c r="J72" s="192" t="str">
        <f>E21</f>
        <v>CIVIL PROJECTS s.r.o.</v>
      </c>
      <c r="K72" s="72"/>
      <c r="L72" s="70"/>
    </row>
    <row r="73" s="1" customFormat="1" ht="14.4" customHeight="1">
      <c r="B73" s="44"/>
      <c r="C73" s="74" t="s">
        <v>31</v>
      </c>
      <c r="D73" s="72"/>
      <c r="E73" s="72"/>
      <c r="F73" s="192" t="str">
        <f>IF(E18="","",E18)</f>
        <v/>
      </c>
      <c r="G73" s="72"/>
      <c r="H73" s="72"/>
      <c r="I73" s="190"/>
      <c r="J73" s="72"/>
      <c r="K73" s="72"/>
      <c r="L73" s="70"/>
    </row>
    <row r="74" s="1" customFormat="1" ht="10.32" customHeight="1">
      <c r="B74" s="44"/>
      <c r="C74" s="72"/>
      <c r="D74" s="72"/>
      <c r="E74" s="72"/>
      <c r="F74" s="72"/>
      <c r="G74" s="72"/>
      <c r="H74" s="72"/>
      <c r="I74" s="190"/>
      <c r="J74" s="72"/>
      <c r="K74" s="72"/>
      <c r="L74" s="70"/>
    </row>
    <row r="75" s="9" customFormat="1" ht="29.28" customHeight="1">
      <c r="B75" s="194"/>
      <c r="C75" s="195" t="s">
        <v>186</v>
      </c>
      <c r="D75" s="196" t="s">
        <v>58</v>
      </c>
      <c r="E75" s="196" t="s">
        <v>54</v>
      </c>
      <c r="F75" s="196" t="s">
        <v>187</v>
      </c>
      <c r="G75" s="196" t="s">
        <v>188</v>
      </c>
      <c r="H75" s="196" t="s">
        <v>189</v>
      </c>
      <c r="I75" s="197" t="s">
        <v>190</v>
      </c>
      <c r="J75" s="196" t="s">
        <v>172</v>
      </c>
      <c r="K75" s="198" t="s">
        <v>191</v>
      </c>
      <c r="L75" s="199"/>
      <c r="M75" s="100" t="s">
        <v>192</v>
      </c>
      <c r="N75" s="101" t="s">
        <v>43</v>
      </c>
      <c r="O75" s="101" t="s">
        <v>193</v>
      </c>
      <c r="P75" s="101" t="s">
        <v>194</v>
      </c>
      <c r="Q75" s="101" t="s">
        <v>195</v>
      </c>
      <c r="R75" s="101" t="s">
        <v>196</v>
      </c>
      <c r="S75" s="101" t="s">
        <v>197</v>
      </c>
      <c r="T75" s="102" t="s">
        <v>198</v>
      </c>
    </row>
    <row r="76" s="1" customFormat="1" ht="29.28" customHeight="1">
      <c r="B76" s="44"/>
      <c r="C76" s="106" t="s">
        <v>173</v>
      </c>
      <c r="D76" s="72"/>
      <c r="E76" s="72"/>
      <c r="F76" s="72"/>
      <c r="G76" s="72"/>
      <c r="H76" s="72"/>
      <c r="I76" s="190"/>
      <c r="J76" s="200">
        <f>BK76</f>
        <v>0</v>
      </c>
      <c r="K76" s="72"/>
      <c r="L76" s="70"/>
      <c r="M76" s="103"/>
      <c r="N76" s="104"/>
      <c r="O76" s="104"/>
      <c r="P76" s="201">
        <f>P77</f>
        <v>0</v>
      </c>
      <c r="Q76" s="104"/>
      <c r="R76" s="201">
        <f>R77</f>
        <v>0</v>
      </c>
      <c r="S76" s="104"/>
      <c r="T76" s="202">
        <f>T77</f>
        <v>0</v>
      </c>
      <c r="AT76" s="22" t="s">
        <v>72</v>
      </c>
      <c r="AU76" s="22" t="s">
        <v>174</v>
      </c>
      <c r="BK76" s="203">
        <f>BK77</f>
        <v>0</v>
      </c>
    </row>
    <row r="77" s="1" customFormat="1" ht="16.5" customHeight="1">
      <c r="B77" s="44"/>
      <c r="C77" s="220" t="s">
        <v>81</v>
      </c>
      <c r="D77" s="220" t="s">
        <v>203</v>
      </c>
      <c r="E77" s="221" t="s">
        <v>639</v>
      </c>
      <c r="F77" s="222" t="s">
        <v>640</v>
      </c>
      <c r="G77" s="223" t="s">
        <v>621</v>
      </c>
      <c r="H77" s="224">
        <v>1</v>
      </c>
      <c r="I77" s="225"/>
      <c r="J77" s="226">
        <f>ROUND(I77*H77,2)</f>
        <v>0</v>
      </c>
      <c r="K77" s="222" t="s">
        <v>21</v>
      </c>
      <c r="L77" s="70"/>
      <c r="M77" s="227" t="s">
        <v>21</v>
      </c>
      <c r="N77" s="268" t="s">
        <v>44</v>
      </c>
      <c r="O77" s="269"/>
      <c r="P77" s="270">
        <f>O77*H77</f>
        <v>0</v>
      </c>
      <c r="Q77" s="270">
        <v>0</v>
      </c>
      <c r="R77" s="270">
        <f>Q77*H77</f>
        <v>0</v>
      </c>
      <c r="S77" s="270">
        <v>0</v>
      </c>
      <c r="T77" s="271">
        <f>S77*H77</f>
        <v>0</v>
      </c>
      <c r="AR77" s="22" t="s">
        <v>474</v>
      </c>
      <c r="AT77" s="22" t="s">
        <v>203</v>
      </c>
      <c r="AU77" s="22" t="s">
        <v>73</v>
      </c>
      <c r="AY77" s="22" t="s">
        <v>201</v>
      </c>
      <c r="BE77" s="231">
        <f>IF(N77="základní",J77,0)</f>
        <v>0</v>
      </c>
      <c r="BF77" s="231">
        <f>IF(N77="snížená",J77,0)</f>
        <v>0</v>
      </c>
      <c r="BG77" s="231">
        <f>IF(N77="zákl. přenesená",J77,0)</f>
        <v>0</v>
      </c>
      <c r="BH77" s="231">
        <f>IF(N77="sníž. přenesená",J77,0)</f>
        <v>0</v>
      </c>
      <c r="BI77" s="231">
        <f>IF(N77="nulová",J77,0)</f>
        <v>0</v>
      </c>
      <c r="BJ77" s="22" t="s">
        <v>81</v>
      </c>
      <c r="BK77" s="231">
        <f>ROUND(I77*H77,2)</f>
        <v>0</v>
      </c>
      <c r="BL77" s="22" t="s">
        <v>474</v>
      </c>
      <c r="BM77" s="22" t="s">
        <v>622</v>
      </c>
    </row>
    <row r="78" s="1" customFormat="1" ht="6.96" customHeight="1">
      <c r="B78" s="65"/>
      <c r="C78" s="66"/>
      <c r="D78" s="66"/>
      <c r="E78" s="66"/>
      <c r="F78" s="66"/>
      <c r="G78" s="66"/>
      <c r="H78" s="66"/>
      <c r="I78" s="165"/>
      <c r="J78" s="66"/>
      <c r="K78" s="66"/>
      <c r="L78" s="70"/>
    </row>
  </sheetData>
  <sheetProtection sheet="1" autoFilter="0" formatColumns="0" formatRows="0" objects="1" scenarios="1" spinCount="100000" saltValue="kJkdRK7nN7C/bAptXGv2VMPG1WS8MezCyd0sbh8/CkLDoVLZJgpUX6ULH+ibufK+fkafH05nlcIifWKmGdrxhQ==" hashValue="PYDNFPR+9rZwavY6dw++KmA8WG8xrAhfCtKNyZ6OXtjAVZe2oQ1o5LXrhA4cz323W4z7+pZDILjfFrSFddQJSA==" algorithmName="SHA-512" password="CC35"/>
  <autoFilter ref="C75:K77"/>
  <mergeCells count="10">
    <mergeCell ref="E7:H7"/>
    <mergeCell ref="E9:H9"/>
    <mergeCell ref="E24:H24"/>
    <mergeCell ref="E45:H45"/>
    <mergeCell ref="E47:H47"/>
    <mergeCell ref="J51:J52"/>
    <mergeCell ref="E66:H66"/>
    <mergeCell ref="E68:H68"/>
    <mergeCell ref="G1:H1"/>
    <mergeCell ref="L2:V2"/>
  </mergeCells>
  <hyperlinks>
    <hyperlink ref="F1:G1" location="C2" display="1) Krycí list soupisu"/>
    <hyperlink ref="G1:H1" location="C54" display="2) Rekapitulace"/>
    <hyperlink ref="J1" location="C75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9"/>
      <c r="B1" s="135"/>
      <c r="C1" s="135"/>
      <c r="D1" s="136" t="s">
        <v>1</v>
      </c>
      <c r="E1" s="135"/>
      <c r="F1" s="137" t="s">
        <v>118</v>
      </c>
      <c r="G1" s="137" t="s">
        <v>119</v>
      </c>
      <c r="H1" s="137"/>
      <c r="I1" s="138"/>
      <c r="J1" s="137" t="s">
        <v>120</v>
      </c>
      <c r="K1" s="136" t="s">
        <v>121</v>
      </c>
      <c r="L1" s="137" t="s">
        <v>122</v>
      </c>
      <c r="M1" s="137"/>
      <c r="N1" s="137"/>
      <c r="O1" s="137"/>
      <c r="P1" s="137"/>
      <c r="Q1" s="137"/>
      <c r="R1" s="137"/>
      <c r="S1" s="137"/>
      <c r="T1" s="137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ht="36.96" customHeight="1">
      <c r="L2"/>
      <c r="AT2" s="22" t="s">
        <v>117</v>
      </c>
    </row>
    <row r="3" ht="6.96" customHeight="1">
      <c r="B3" s="23"/>
      <c r="C3" s="24"/>
      <c r="D3" s="24"/>
      <c r="E3" s="24"/>
      <c r="F3" s="24"/>
      <c r="G3" s="24"/>
      <c r="H3" s="24"/>
      <c r="I3" s="140"/>
      <c r="J3" s="24"/>
      <c r="K3" s="25"/>
      <c r="AT3" s="22" t="s">
        <v>83</v>
      </c>
    </row>
    <row r="4" ht="36.96" customHeight="1">
      <c r="B4" s="26"/>
      <c r="C4" s="27"/>
      <c r="D4" s="28" t="s">
        <v>131</v>
      </c>
      <c r="E4" s="27"/>
      <c r="F4" s="27"/>
      <c r="G4" s="27"/>
      <c r="H4" s="27"/>
      <c r="I4" s="141"/>
      <c r="J4" s="27"/>
      <c r="K4" s="29"/>
      <c r="M4" s="30" t="s">
        <v>12</v>
      </c>
      <c r="AT4" s="22" t="s">
        <v>6</v>
      </c>
    </row>
    <row r="5" ht="6.96" customHeight="1">
      <c r="B5" s="26"/>
      <c r="C5" s="27"/>
      <c r="D5" s="27"/>
      <c r="E5" s="27"/>
      <c r="F5" s="27"/>
      <c r="G5" s="27"/>
      <c r="H5" s="27"/>
      <c r="I5" s="141"/>
      <c r="J5" s="27"/>
      <c r="K5" s="29"/>
    </row>
    <row r="6">
      <c r="B6" s="26"/>
      <c r="C6" s="27"/>
      <c r="D6" s="38" t="s">
        <v>18</v>
      </c>
      <c r="E6" s="27"/>
      <c r="F6" s="27"/>
      <c r="G6" s="27"/>
      <c r="H6" s="27"/>
      <c r="I6" s="141"/>
      <c r="J6" s="27"/>
      <c r="K6" s="29"/>
    </row>
    <row r="7" ht="16.5" customHeight="1">
      <c r="B7" s="26"/>
      <c r="C7" s="27"/>
      <c r="D7" s="27"/>
      <c r="E7" s="142" t="str">
        <f>'Rekapitulace stavby'!K6</f>
        <v>Komunikace a inženýrské sítě - lokalita Skrbovická 2</v>
      </c>
      <c r="F7" s="38"/>
      <c r="G7" s="38"/>
      <c r="H7" s="38"/>
      <c r="I7" s="141"/>
      <c r="J7" s="27"/>
      <c r="K7" s="29"/>
    </row>
    <row r="8" s="1" customFormat="1">
      <c r="B8" s="44"/>
      <c r="C8" s="45"/>
      <c r="D8" s="38" t="s">
        <v>146</v>
      </c>
      <c r="E8" s="45"/>
      <c r="F8" s="45"/>
      <c r="G8" s="45"/>
      <c r="H8" s="45"/>
      <c r="I8" s="143"/>
      <c r="J8" s="45"/>
      <c r="K8" s="49"/>
    </row>
    <row r="9" s="1" customFormat="1" ht="36.96" customHeight="1">
      <c r="B9" s="44"/>
      <c r="C9" s="45"/>
      <c r="D9" s="45"/>
      <c r="E9" s="144" t="s">
        <v>641</v>
      </c>
      <c r="F9" s="45"/>
      <c r="G9" s="45"/>
      <c r="H9" s="45"/>
      <c r="I9" s="143"/>
      <c r="J9" s="45"/>
      <c r="K9" s="49"/>
    </row>
    <row r="10" s="1" customFormat="1">
      <c r="B10" s="44"/>
      <c r="C10" s="45"/>
      <c r="D10" s="45"/>
      <c r="E10" s="45"/>
      <c r="F10" s="45"/>
      <c r="G10" s="45"/>
      <c r="H10" s="45"/>
      <c r="I10" s="143"/>
      <c r="J10" s="45"/>
      <c r="K10" s="49"/>
    </row>
    <row r="11" s="1" customFormat="1" ht="14.4" customHeight="1">
      <c r="B11" s="44"/>
      <c r="C11" s="45"/>
      <c r="D11" s="38" t="s">
        <v>20</v>
      </c>
      <c r="E11" s="45"/>
      <c r="F11" s="33" t="s">
        <v>21</v>
      </c>
      <c r="G11" s="45"/>
      <c r="H11" s="45"/>
      <c r="I11" s="145" t="s">
        <v>22</v>
      </c>
      <c r="J11" s="33" t="s">
        <v>21</v>
      </c>
      <c r="K11" s="49"/>
    </row>
    <row r="12" s="1" customFormat="1" ht="14.4" customHeight="1">
      <c r="B12" s="44"/>
      <c r="C12" s="45"/>
      <c r="D12" s="38" t="s">
        <v>23</v>
      </c>
      <c r="E12" s="45"/>
      <c r="F12" s="33" t="s">
        <v>24</v>
      </c>
      <c r="G12" s="45"/>
      <c r="H12" s="45"/>
      <c r="I12" s="145" t="s">
        <v>25</v>
      </c>
      <c r="J12" s="146" t="str">
        <f>'Rekapitulace stavby'!AN8</f>
        <v>18. 6. 2018</v>
      </c>
      <c r="K12" s="49"/>
    </row>
    <row r="13" s="1" customFormat="1" ht="10.8" customHeight="1">
      <c r="B13" s="44"/>
      <c r="C13" s="45"/>
      <c r="D13" s="45"/>
      <c r="E13" s="45"/>
      <c r="F13" s="45"/>
      <c r="G13" s="45"/>
      <c r="H13" s="45"/>
      <c r="I13" s="143"/>
      <c r="J13" s="45"/>
      <c r="K13" s="49"/>
    </row>
    <row r="14" s="1" customFormat="1" ht="14.4" customHeight="1">
      <c r="B14" s="44"/>
      <c r="C14" s="45"/>
      <c r="D14" s="38" t="s">
        <v>27</v>
      </c>
      <c r="E14" s="45"/>
      <c r="F14" s="45"/>
      <c r="G14" s="45"/>
      <c r="H14" s="45"/>
      <c r="I14" s="145" t="s">
        <v>28</v>
      </c>
      <c r="J14" s="33" t="s">
        <v>21</v>
      </c>
      <c r="K14" s="49"/>
    </row>
    <row r="15" s="1" customFormat="1" ht="18" customHeight="1">
      <c r="B15" s="44"/>
      <c r="C15" s="45"/>
      <c r="D15" s="45"/>
      <c r="E15" s="33" t="s">
        <v>29</v>
      </c>
      <c r="F15" s="45"/>
      <c r="G15" s="45"/>
      <c r="H15" s="45"/>
      <c r="I15" s="145" t="s">
        <v>30</v>
      </c>
      <c r="J15" s="33" t="s">
        <v>21</v>
      </c>
      <c r="K15" s="49"/>
    </row>
    <row r="16" s="1" customFormat="1" ht="6.96" customHeight="1">
      <c r="B16" s="44"/>
      <c r="C16" s="45"/>
      <c r="D16" s="45"/>
      <c r="E16" s="45"/>
      <c r="F16" s="45"/>
      <c r="G16" s="45"/>
      <c r="H16" s="45"/>
      <c r="I16" s="143"/>
      <c r="J16" s="45"/>
      <c r="K16" s="49"/>
    </row>
    <row r="17" s="1" customFormat="1" ht="14.4" customHeight="1">
      <c r="B17" s="44"/>
      <c r="C17" s="45"/>
      <c r="D17" s="38" t="s">
        <v>31</v>
      </c>
      <c r="E17" s="45"/>
      <c r="F17" s="45"/>
      <c r="G17" s="45"/>
      <c r="H17" s="45"/>
      <c r="I17" s="145" t="s">
        <v>28</v>
      </c>
      <c r="J17" s="33" t="str">
        <f>IF('Rekapitulace stavby'!AN13="Vyplň údaj","",IF('Rekapitulace stavby'!AN13="","",'Rekapitulace stavby'!AN13))</f>
        <v/>
      </c>
      <c r="K17" s="49"/>
    </row>
    <row r="18" s="1" customFormat="1" ht="18" customHeight="1">
      <c r="B18" s="44"/>
      <c r="C18" s="45"/>
      <c r="D18" s="45"/>
      <c r="E18" s="33" t="str">
        <f>IF('Rekapitulace stavby'!E14="Vyplň údaj","",IF('Rekapitulace stavby'!E14="","",'Rekapitulace stavby'!E14))</f>
        <v/>
      </c>
      <c r="F18" s="45"/>
      <c r="G18" s="45"/>
      <c r="H18" s="45"/>
      <c r="I18" s="145" t="s">
        <v>30</v>
      </c>
      <c r="J18" s="33" t="str">
        <f>IF('Rekapitulace stavby'!AN14="Vyplň údaj","",IF('Rekapitulace stavby'!AN14="","",'Rekapitulace stavby'!AN14))</f>
        <v/>
      </c>
      <c r="K18" s="49"/>
    </row>
    <row r="19" s="1" customFormat="1" ht="6.96" customHeight="1">
      <c r="B19" s="44"/>
      <c r="C19" s="45"/>
      <c r="D19" s="45"/>
      <c r="E19" s="45"/>
      <c r="F19" s="45"/>
      <c r="G19" s="45"/>
      <c r="H19" s="45"/>
      <c r="I19" s="143"/>
      <c r="J19" s="45"/>
      <c r="K19" s="49"/>
    </row>
    <row r="20" s="1" customFormat="1" ht="14.4" customHeight="1">
      <c r="B20" s="44"/>
      <c r="C20" s="45"/>
      <c r="D20" s="38" t="s">
        <v>33</v>
      </c>
      <c r="E20" s="45"/>
      <c r="F20" s="45"/>
      <c r="G20" s="45"/>
      <c r="H20" s="45"/>
      <c r="I20" s="145" t="s">
        <v>28</v>
      </c>
      <c r="J20" s="33" t="s">
        <v>34</v>
      </c>
      <c r="K20" s="49"/>
    </row>
    <row r="21" s="1" customFormat="1" ht="18" customHeight="1">
      <c r="B21" s="44"/>
      <c r="C21" s="45"/>
      <c r="D21" s="45"/>
      <c r="E21" s="33" t="s">
        <v>35</v>
      </c>
      <c r="F21" s="45"/>
      <c r="G21" s="45"/>
      <c r="H21" s="45"/>
      <c r="I21" s="145" t="s">
        <v>30</v>
      </c>
      <c r="J21" s="33" t="s">
        <v>21</v>
      </c>
      <c r="K21" s="49"/>
    </row>
    <row r="22" s="1" customFormat="1" ht="6.96" customHeight="1">
      <c r="B22" s="44"/>
      <c r="C22" s="45"/>
      <c r="D22" s="45"/>
      <c r="E22" s="45"/>
      <c r="F22" s="45"/>
      <c r="G22" s="45"/>
      <c r="H22" s="45"/>
      <c r="I22" s="143"/>
      <c r="J22" s="45"/>
      <c r="K22" s="49"/>
    </row>
    <row r="23" s="1" customFormat="1" ht="14.4" customHeight="1">
      <c r="B23" s="44"/>
      <c r="C23" s="45"/>
      <c r="D23" s="38" t="s">
        <v>37</v>
      </c>
      <c r="E23" s="45"/>
      <c r="F23" s="45"/>
      <c r="G23" s="45"/>
      <c r="H23" s="45"/>
      <c r="I23" s="143"/>
      <c r="J23" s="45"/>
      <c r="K23" s="49"/>
    </row>
    <row r="24" s="6" customFormat="1" ht="16.5" customHeight="1">
      <c r="B24" s="147"/>
      <c r="C24" s="148"/>
      <c r="D24" s="148"/>
      <c r="E24" s="42" t="s">
        <v>21</v>
      </c>
      <c r="F24" s="42"/>
      <c r="G24" s="42"/>
      <c r="H24" s="42"/>
      <c r="I24" s="149"/>
      <c r="J24" s="148"/>
      <c r="K24" s="150"/>
    </row>
    <row r="25" s="1" customFormat="1" ht="6.96" customHeight="1">
      <c r="B25" s="44"/>
      <c r="C25" s="45"/>
      <c r="D25" s="45"/>
      <c r="E25" s="45"/>
      <c r="F25" s="45"/>
      <c r="G25" s="45"/>
      <c r="H25" s="45"/>
      <c r="I25" s="143"/>
      <c r="J25" s="45"/>
      <c r="K25" s="49"/>
    </row>
    <row r="26" s="1" customFormat="1" ht="6.96" customHeight="1">
      <c r="B26" s="44"/>
      <c r="C26" s="45"/>
      <c r="D26" s="104"/>
      <c r="E26" s="104"/>
      <c r="F26" s="104"/>
      <c r="G26" s="104"/>
      <c r="H26" s="104"/>
      <c r="I26" s="151"/>
      <c r="J26" s="104"/>
      <c r="K26" s="152"/>
    </row>
    <row r="27" s="1" customFormat="1" ht="25.44" customHeight="1">
      <c r="B27" s="44"/>
      <c r="C27" s="45"/>
      <c r="D27" s="153" t="s">
        <v>39</v>
      </c>
      <c r="E27" s="45"/>
      <c r="F27" s="45"/>
      <c r="G27" s="45"/>
      <c r="H27" s="45"/>
      <c r="I27" s="143"/>
      <c r="J27" s="154">
        <f>ROUND(J79,2)</f>
        <v>0</v>
      </c>
      <c r="K27" s="49"/>
    </row>
    <row r="28" s="1" customFormat="1" ht="6.96" customHeight="1">
      <c r="B28" s="44"/>
      <c r="C28" s="45"/>
      <c r="D28" s="104"/>
      <c r="E28" s="104"/>
      <c r="F28" s="104"/>
      <c r="G28" s="104"/>
      <c r="H28" s="104"/>
      <c r="I28" s="151"/>
      <c r="J28" s="104"/>
      <c r="K28" s="152"/>
    </row>
    <row r="29" s="1" customFormat="1" ht="14.4" customHeight="1">
      <c r="B29" s="44"/>
      <c r="C29" s="45"/>
      <c r="D29" s="45"/>
      <c r="E29" s="45"/>
      <c r="F29" s="50" t="s">
        <v>41</v>
      </c>
      <c r="G29" s="45"/>
      <c r="H29" s="45"/>
      <c r="I29" s="155" t="s">
        <v>40</v>
      </c>
      <c r="J29" s="50" t="s">
        <v>42</v>
      </c>
      <c r="K29" s="49"/>
    </row>
    <row r="30" s="1" customFormat="1" ht="14.4" customHeight="1">
      <c r="B30" s="44"/>
      <c r="C30" s="45"/>
      <c r="D30" s="53" t="s">
        <v>43</v>
      </c>
      <c r="E30" s="53" t="s">
        <v>44</v>
      </c>
      <c r="F30" s="156">
        <f>ROUND(SUM(BE79:BE106), 2)</f>
        <v>0</v>
      </c>
      <c r="G30" s="45"/>
      <c r="H30" s="45"/>
      <c r="I30" s="157">
        <v>0.20999999999999999</v>
      </c>
      <c r="J30" s="156">
        <f>ROUND(ROUND((SUM(BE79:BE106)), 2)*I30, 2)</f>
        <v>0</v>
      </c>
      <c r="K30" s="49"/>
    </row>
    <row r="31" s="1" customFormat="1" ht="14.4" customHeight="1">
      <c r="B31" s="44"/>
      <c r="C31" s="45"/>
      <c r="D31" s="45"/>
      <c r="E31" s="53" t="s">
        <v>45</v>
      </c>
      <c r="F31" s="156">
        <f>ROUND(SUM(BF79:BF106), 2)</f>
        <v>0</v>
      </c>
      <c r="G31" s="45"/>
      <c r="H31" s="45"/>
      <c r="I31" s="157">
        <v>0.14999999999999999</v>
      </c>
      <c r="J31" s="156">
        <f>ROUND(ROUND((SUM(BF79:BF106)), 2)*I31, 2)</f>
        <v>0</v>
      </c>
      <c r="K31" s="49"/>
    </row>
    <row r="32" hidden="1" s="1" customFormat="1" ht="14.4" customHeight="1">
      <c r="B32" s="44"/>
      <c r="C32" s="45"/>
      <c r="D32" s="45"/>
      <c r="E32" s="53" t="s">
        <v>46</v>
      </c>
      <c r="F32" s="156">
        <f>ROUND(SUM(BG79:BG106), 2)</f>
        <v>0</v>
      </c>
      <c r="G32" s="45"/>
      <c r="H32" s="45"/>
      <c r="I32" s="157">
        <v>0.20999999999999999</v>
      </c>
      <c r="J32" s="156">
        <v>0</v>
      </c>
      <c r="K32" s="49"/>
    </row>
    <row r="33" hidden="1" s="1" customFormat="1" ht="14.4" customHeight="1">
      <c r="B33" s="44"/>
      <c r="C33" s="45"/>
      <c r="D33" s="45"/>
      <c r="E33" s="53" t="s">
        <v>47</v>
      </c>
      <c r="F33" s="156">
        <f>ROUND(SUM(BH79:BH106), 2)</f>
        <v>0</v>
      </c>
      <c r="G33" s="45"/>
      <c r="H33" s="45"/>
      <c r="I33" s="157">
        <v>0.14999999999999999</v>
      </c>
      <c r="J33" s="156">
        <v>0</v>
      </c>
      <c r="K33" s="49"/>
    </row>
    <row r="34" hidden="1" s="1" customFormat="1" ht="14.4" customHeight="1">
      <c r="B34" s="44"/>
      <c r="C34" s="45"/>
      <c r="D34" s="45"/>
      <c r="E34" s="53" t="s">
        <v>48</v>
      </c>
      <c r="F34" s="156">
        <f>ROUND(SUM(BI79:BI106), 2)</f>
        <v>0</v>
      </c>
      <c r="G34" s="45"/>
      <c r="H34" s="45"/>
      <c r="I34" s="157">
        <v>0</v>
      </c>
      <c r="J34" s="156">
        <v>0</v>
      </c>
      <c r="K34" s="49"/>
    </row>
    <row r="35" s="1" customFormat="1" ht="6.96" customHeight="1">
      <c r="B35" s="44"/>
      <c r="C35" s="45"/>
      <c r="D35" s="45"/>
      <c r="E35" s="45"/>
      <c r="F35" s="45"/>
      <c r="G35" s="45"/>
      <c r="H35" s="45"/>
      <c r="I35" s="143"/>
      <c r="J35" s="45"/>
      <c r="K35" s="49"/>
    </row>
    <row r="36" s="1" customFormat="1" ht="25.44" customHeight="1">
      <c r="B36" s="44"/>
      <c r="C36" s="158"/>
      <c r="D36" s="159" t="s">
        <v>49</v>
      </c>
      <c r="E36" s="96"/>
      <c r="F36" s="96"/>
      <c r="G36" s="160" t="s">
        <v>50</v>
      </c>
      <c r="H36" s="161" t="s">
        <v>51</v>
      </c>
      <c r="I36" s="162"/>
      <c r="J36" s="163">
        <f>SUM(J27:J34)</f>
        <v>0</v>
      </c>
      <c r="K36" s="164"/>
    </row>
    <row r="37" s="1" customFormat="1" ht="14.4" customHeight="1">
      <c r="B37" s="65"/>
      <c r="C37" s="66"/>
      <c r="D37" s="66"/>
      <c r="E37" s="66"/>
      <c r="F37" s="66"/>
      <c r="G37" s="66"/>
      <c r="H37" s="66"/>
      <c r="I37" s="165"/>
      <c r="J37" s="66"/>
      <c r="K37" s="67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4"/>
      <c r="C42" s="28" t="s">
        <v>170</v>
      </c>
      <c r="D42" s="45"/>
      <c r="E42" s="45"/>
      <c r="F42" s="45"/>
      <c r="G42" s="45"/>
      <c r="H42" s="45"/>
      <c r="I42" s="143"/>
      <c r="J42" s="45"/>
      <c r="K42" s="49"/>
    </row>
    <row r="43" s="1" customFormat="1" ht="6.96" customHeight="1">
      <c r="B43" s="44"/>
      <c r="C43" s="45"/>
      <c r="D43" s="45"/>
      <c r="E43" s="45"/>
      <c r="F43" s="45"/>
      <c r="G43" s="45"/>
      <c r="H43" s="45"/>
      <c r="I43" s="143"/>
      <c r="J43" s="45"/>
      <c r="K43" s="49"/>
    </row>
    <row r="44" s="1" customFormat="1" ht="14.4" customHeight="1">
      <c r="B44" s="44"/>
      <c r="C44" s="38" t="s">
        <v>18</v>
      </c>
      <c r="D44" s="45"/>
      <c r="E44" s="45"/>
      <c r="F44" s="45"/>
      <c r="G44" s="45"/>
      <c r="H44" s="45"/>
      <c r="I44" s="143"/>
      <c r="J44" s="45"/>
      <c r="K44" s="49"/>
    </row>
    <row r="45" s="1" customFormat="1" ht="16.5" customHeight="1">
      <c r="B45" s="44"/>
      <c r="C45" s="45"/>
      <c r="D45" s="45"/>
      <c r="E45" s="142" t="str">
        <f>E7</f>
        <v>Komunikace a inženýrské sítě - lokalita Skrbovická 2</v>
      </c>
      <c r="F45" s="38"/>
      <c r="G45" s="38"/>
      <c r="H45" s="38"/>
      <c r="I45" s="143"/>
      <c r="J45" s="45"/>
      <c r="K45" s="49"/>
    </row>
    <row r="46" s="1" customFormat="1" ht="14.4" customHeight="1">
      <c r="B46" s="44"/>
      <c r="C46" s="38" t="s">
        <v>146</v>
      </c>
      <c r="D46" s="45"/>
      <c r="E46" s="45"/>
      <c r="F46" s="45"/>
      <c r="G46" s="45"/>
      <c r="H46" s="45"/>
      <c r="I46" s="143"/>
      <c r="J46" s="45"/>
      <c r="K46" s="49"/>
    </row>
    <row r="47" s="1" customFormat="1" ht="17.25" customHeight="1">
      <c r="B47" s="44"/>
      <c r="C47" s="45"/>
      <c r="D47" s="45"/>
      <c r="E47" s="144" t="str">
        <f>E9</f>
        <v>VRN - Vedlejší rozpočtové náklady</v>
      </c>
      <c r="F47" s="45"/>
      <c r="G47" s="45"/>
      <c r="H47" s="45"/>
      <c r="I47" s="143"/>
      <c r="J47" s="45"/>
      <c r="K47" s="49"/>
    </row>
    <row r="48" s="1" customFormat="1" ht="6.96" customHeight="1">
      <c r="B48" s="44"/>
      <c r="C48" s="45"/>
      <c r="D48" s="45"/>
      <c r="E48" s="45"/>
      <c r="F48" s="45"/>
      <c r="G48" s="45"/>
      <c r="H48" s="45"/>
      <c r="I48" s="143"/>
      <c r="J48" s="45"/>
      <c r="K48" s="49"/>
    </row>
    <row r="49" s="1" customFormat="1" ht="18" customHeight="1">
      <c r="B49" s="44"/>
      <c r="C49" s="38" t="s">
        <v>23</v>
      </c>
      <c r="D49" s="45"/>
      <c r="E49" s="45"/>
      <c r="F49" s="33" t="str">
        <f>F12</f>
        <v>Bruntál</v>
      </c>
      <c r="G49" s="45"/>
      <c r="H49" s="45"/>
      <c r="I49" s="145" t="s">
        <v>25</v>
      </c>
      <c r="J49" s="146" t="str">
        <f>IF(J12="","",J12)</f>
        <v>18. 6. 2018</v>
      </c>
      <c r="K49" s="49"/>
    </row>
    <row r="50" s="1" customFormat="1" ht="6.96" customHeight="1">
      <c r="B50" s="44"/>
      <c r="C50" s="45"/>
      <c r="D50" s="45"/>
      <c r="E50" s="45"/>
      <c r="F50" s="45"/>
      <c r="G50" s="45"/>
      <c r="H50" s="45"/>
      <c r="I50" s="143"/>
      <c r="J50" s="45"/>
      <c r="K50" s="49"/>
    </row>
    <row r="51" s="1" customFormat="1">
      <c r="B51" s="44"/>
      <c r="C51" s="38" t="s">
        <v>27</v>
      </c>
      <c r="D51" s="45"/>
      <c r="E51" s="45"/>
      <c r="F51" s="33" t="str">
        <f>E15</f>
        <v>Město Bruntál</v>
      </c>
      <c r="G51" s="45"/>
      <c r="H51" s="45"/>
      <c r="I51" s="145" t="s">
        <v>33</v>
      </c>
      <c r="J51" s="42" t="str">
        <f>E21</f>
        <v>CIVIL PROJECTS s.r.o.</v>
      </c>
      <c r="K51" s="49"/>
    </row>
    <row r="52" s="1" customFormat="1" ht="14.4" customHeight="1">
      <c r="B52" s="44"/>
      <c r="C52" s="38" t="s">
        <v>31</v>
      </c>
      <c r="D52" s="45"/>
      <c r="E52" s="45"/>
      <c r="F52" s="33" t="str">
        <f>IF(E18="","",E18)</f>
        <v/>
      </c>
      <c r="G52" s="45"/>
      <c r="H52" s="45"/>
      <c r="I52" s="143"/>
      <c r="J52" s="170"/>
      <c r="K52" s="49"/>
    </row>
    <row r="53" s="1" customFormat="1" ht="10.32" customHeight="1">
      <c r="B53" s="44"/>
      <c r="C53" s="45"/>
      <c r="D53" s="45"/>
      <c r="E53" s="45"/>
      <c r="F53" s="45"/>
      <c r="G53" s="45"/>
      <c r="H53" s="45"/>
      <c r="I53" s="143"/>
      <c r="J53" s="45"/>
      <c r="K53" s="49"/>
    </row>
    <row r="54" s="1" customFormat="1" ht="29.28" customHeight="1">
      <c r="B54" s="44"/>
      <c r="C54" s="171" t="s">
        <v>171</v>
      </c>
      <c r="D54" s="158"/>
      <c r="E54" s="158"/>
      <c r="F54" s="158"/>
      <c r="G54" s="158"/>
      <c r="H54" s="158"/>
      <c r="I54" s="172"/>
      <c r="J54" s="173" t="s">
        <v>172</v>
      </c>
      <c r="K54" s="174"/>
    </row>
    <row r="55" s="1" customFormat="1" ht="10.32" customHeight="1">
      <c r="B55" s="44"/>
      <c r="C55" s="45"/>
      <c r="D55" s="45"/>
      <c r="E55" s="45"/>
      <c r="F55" s="45"/>
      <c r="G55" s="45"/>
      <c r="H55" s="45"/>
      <c r="I55" s="143"/>
      <c r="J55" s="45"/>
      <c r="K55" s="49"/>
    </row>
    <row r="56" s="1" customFormat="1" ht="29.28" customHeight="1">
      <c r="B56" s="44"/>
      <c r="C56" s="175" t="s">
        <v>173</v>
      </c>
      <c r="D56" s="45"/>
      <c r="E56" s="45"/>
      <c r="F56" s="45"/>
      <c r="G56" s="45"/>
      <c r="H56" s="45"/>
      <c r="I56" s="143"/>
      <c r="J56" s="154">
        <f>J79</f>
        <v>0</v>
      </c>
      <c r="K56" s="49"/>
      <c r="AU56" s="22" t="s">
        <v>174</v>
      </c>
    </row>
    <row r="57" s="7" customFormat="1" ht="24.96" customHeight="1">
      <c r="B57" s="176"/>
      <c r="C57" s="177"/>
      <c r="D57" s="178" t="s">
        <v>641</v>
      </c>
      <c r="E57" s="179"/>
      <c r="F57" s="179"/>
      <c r="G57" s="179"/>
      <c r="H57" s="179"/>
      <c r="I57" s="180"/>
      <c r="J57" s="181">
        <f>J80</f>
        <v>0</v>
      </c>
      <c r="K57" s="182"/>
    </row>
    <row r="58" s="8" customFormat="1" ht="19.92" customHeight="1">
      <c r="B58" s="183"/>
      <c r="C58" s="184"/>
      <c r="D58" s="185" t="s">
        <v>642</v>
      </c>
      <c r="E58" s="186"/>
      <c r="F58" s="186"/>
      <c r="G58" s="186"/>
      <c r="H58" s="186"/>
      <c r="I58" s="187"/>
      <c r="J58" s="188">
        <f>J81</f>
        <v>0</v>
      </c>
      <c r="K58" s="189"/>
    </row>
    <row r="59" s="8" customFormat="1" ht="19.92" customHeight="1">
      <c r="B59" s="183"/>
      <c r="C59" s="184"/>
      <c r="D59" s="185" t="s">
        <v>643</v>
      </c>
      <c r="E59" s="186"/>
      <c r="F59" s="186"/>
      <c r="G59" s="186"/>
      <c r="H59" s="186"/>
      <c r="I59" s="187"/>
      <c r="J59" s="188">
        <f>J92</f>
        <v>0</v>
      </c>
      <c r="K59" s="189"/>
    </row>
    <row r="60" s="1" customFormat="1" ht="21.84" customHeight="1">
      <c r="B60" s="44"/>
      <c r="C60" s="45"/>
      <c r="D60" s="45"/>
      <c r="E60" s="45"/>
      <c r="F60" s="45"/>
      <c r="G60" s="45"/>
      <c r="H60" s="45"/>
      <c r="I60" s="143"/>
      <c r="J60" s="45"/>
      <c r="K60" s="49"/>
    </row>
    <row r="61" s="1" customFormat="1" ht="6.96" customHeight="1">
      <c r="B61" s="65"/>
      <c r="C61" s="66"/>
      <c r="D61" s="66"/>
      <c r="E61" s="66"/>
      <c r="F61" s="66"/>
      <c r="G61" s="66"/>
      <c r="H61" s="66"/>
      <c r="I61" s="165"/>
      <c r="J61" s="66"/>
      <c r="K61" s="67"/>
    </row>
    <row r="65" s="1" customFormat="1" ht="6.96" customHeight="1">
      <c r="B65" s="68"/>
      <c r="C65" s="69"/>
      <c r="D65" s="69"/>
      <c r="E65" s="69"/>
      <c r="F65" s="69"/>
      <c r="G65" s="69"/>
      <c r="H65" s="69"/>
      <c r="I65" s="168"/>
      <c r="J65" s="69"/>
      <c r="K65" s="69"/>
      <c r="L65" s="70"/>
    </row>
    <row r="66" s="1" customFormat="1" ht="36.96" customHeight="1">
      <c r="B66" s="44"/>
      <c r="C66" s="71" t="s">
        <v>185</v>
      </c>
      <c r="D66" s="72"/>
      <c r="E66" s="72"/>
      <c r="F66" s="72"/>
      <c r="G66" s="72"/>
      <c r="H66" s="72"/>
      <c r="I66" s="190"/>
      <c r="J66" s="72"/>
      <c r="K66" s="72"/>
      <c r="L66" s="70"/>
    </row>
    <row r="67" s="1" customFormat="1" ht="6.96" customHeight="1">
      <c r="B67" s="44"/>
      <c r="C67" s="72"/>
      <c r="D67" s="72"/>
      <c r="E67" s="72"/>
      <c r="F67" s="72"/>
      <c r="G67" s="72"/>
      <c r="H67" s="72"/>
      <c r="I67" s="190"/>
      <c r="J67" s="72"/>
      <c r="K67" s="72"/>
      <c r="L67" s="70"/>
    </row>
    <row r="68" s="1" customFormat="1" ht="14.4" customHeight="1">
      <c r="B68" s="44"/>
      <c r="C68" s="74" t="s">
        <v>18</v>
      </c>
      <c r="D68" s="72"/>
      <c r="E68" s="72"/>
      <c r="F68" s="72"/>
      <c r="G68" s="72"/>
      <c r="H68" s="72"/>
      <c r="I68" s="190"/>
      <c r="J68" s="72"/>
      <c r="K68" s="72"/>
      <c r="L68" s="70"/>
    </row>
    <row r="69" s="1" customFormat="1" ht="16.5" customHeight="1">
      <c r="B69" s="44"/>
      <c r="C69" s="72"/>
      <c r="D69" s="72"/>
      <c r="E69" s="191" t="str">
        <f>E7</f>
        <v>Komunikace a inženýrské sítě - lokalita Skrbovická 2</v>
      </c>
      <c r="F69" s="74"/>
      <c r="G69" s="74"/>
      <c r="H69" s="74"/>
      <c r="I69" s="190"/>
      <c r="J69" s="72"/>
      <c r="K69" s="72"/>
      <c r="L69" s="70"/>
    </row>
    <row r="70" s="1" customFormat="1" ht="14.4" customHeight="1">
      <c r="B70" s="44"/>
      <c r="C70" s="74" t="s">
        <v>146</v>
      </c>
      <c r="D70" s="72"/>
      <c r="E70" s="72"/>
      <c r="F70" s="72"/>
      <c r="G70" s="72"/>
      <c r="H70" s="72"/>
      <c r="I70" s="190"/>
      <c r="J70" s="72"/>
      <c r="K70" s="72"/>
      <c r="L70" s="70"/>
    </row>
    <row r="71" s="1" customFormat="1" ht="17.25" customHeight="1">
      <c r="B71" s="44"/>
      <c r="C71" s="72"/>
      <c r="D71" s="72"/>
      <c r="E71" s="80" t="str">
        <f>E9</f>
        <v>VRN - Vedlejší rozpočtové náklady</v>
      </c>
      <c r="F71" s="72"/>
      <c r="G71" s="72"/>
      <c r="H71" s="72"/>
      <c r="I71" s="190"/>
      <c r="J71" s="72"/>
      <c r="K71" s="72"/>
      <c r="L71" s="70"/>
    </row>
    <row r="72" s="1" customFormat="1" ht="6.96" customHeight="1">
      <c r="B72" s="44"/>
      <c r="C72" s="72"/>
      <c r="D72" s="72"/>
      <c r="E72" s="72"/>
      <c r="F72" s="72"/>
      <c r="G72" s="72"/>
      <c r="H72" s="72"/>
      <c r="I72" s="190"/>
      <c r="J72" s="72"/>
      <c r="K72" s="72"/>
      <c r="L72" s="70"/>
    </row>
    <row r="73" s="1" customFormat="1" ht="18" customHeight="1">
      <c r="B73" s="44"/>
      <c r="C73" s="74" t="s">
        <v>23</v>
      </c>
      <c r="D73" s="72"/>
      <c r="E73" s="72"/>
      <c r="F73" s="192" t="str">
        <f>F12</f>
        <v>Bruntál</v>
      </c>
      <c r="G73" s="72"/>
      <c r="H73" s="72"/>
      <c r="I73" s="193" t="s">
        <v>25</v>
      </c>
      <c r="J73" s="83" t="str">
        <f>IF(J12="","",J12)</f>
        <v>18. 6. 2018</v>
      </c>
      <c r="K73" s="72"/>
      <c r="L73" s="70"/>
    </row>
    <row r="74" s="1" customFormat="1" ht="6.96" customHeight="1">
      <c r="B74" s="44"/>
      <c r="C74" s="72"/>
      <c r="D74" s="72"/>
      <c r="E74" s="72"/>
      <c r="F74" s="72"/>
      <c r="G74" s="72"/>
      <c r="H74" s="72"/>
      <c r="I74" s="190"/>
      <c r="J74" s="72"/>
      <c r="K74" s="72"/>
      <c r="L74" s="70"/>
    </row>
    <row r="75" s="1" customFormat="1">
      <c r="B75" s="44"/>
      <c r="C75" s="74" t="s">
        <v>27</v>
      </c>
      <c r="D75" s="72"/>
      <c r="E75" s="72"/>
      <c r="F75" s="192" t="str">
        <f>E15</f>
        <v>Město Bruntál</v>
      </c>
      <c r="G75" s="72"/>
      <c r="H75" s="72"/>
      <c r="I75" s="193" t="s">
        <v>33</v>
      </c>
      <c r="J75" s="192" t="str">
        <f>E21</f>
        <v>CIVIL PROJECTS s.r.o.</v>
      </c>
      <c r="K75" s="72"/>
      <c r="L75" s="70"/>
    </row>
    <row r="76" s="1" customFormat="1" ht="14.4" customHeight="1">
      <c r="B76" s="44"/>
      <c r="C76" s="74" t="s">
        <v>31</v>
      </c>
      <c r="D76" s="72"/>
      <c r="E76" s="72"/>
      <c r="F76" s="192" t="str">
        <f>IF(E18="","",E18)</f>
        <v/>
      </c>
      <c r="G76" s="72"/>
      <c r="H76" s="72"/>
      <c r="I76" s="190"/>
      <c r="J76" s="72"/>
      <c r="K76" s="72"/>
      <c r="L76" s="70"/>
    </row>
    <row r="77" s="1" customFormat="1" ht="10.32" customHeight="1">
      <c r="B77" s="44"/>
      <c r="C77" s="72"/>
      <c r="D77" s="72"/>
      <c r="E77" s="72"/>
      <c r="F77" s="72"/>
      <c r="G77" s="72"/>
      <c r="H77" s="72"/>
      <c r="I77" s="190"/>
      <c r="J77" s="72"/>
      <c r="K77" s="72"/>
      <c r="L77" s="70"/>
    </row>
    <row r="78" s="9" customFormat="1" ht="29.28" customHeight="1">
      <c r="B78" s="194"/>
      <c r="C78" s="195" t="s">
        <v>186</v>
      </c>
      <c r="D78" s="196" t="s">
        <v>58</v>
      </c>
      <c r="E78" s="196" t="s">
        <v>54</v>
      </c>
      <c r="F78" s="196" t="s">
        <v>187</v>
      </c>
      <c r="G78" s="196" t="s">
        <v>188</v>
      </c>
      <c r="H78" s="196" t="s">
        <v>189</v>
      </c>
      <c r="I78" s="197" t="s">
        <v>190</v>
      </c>
      <c r="J78" s="196" t="s">
        <v>172</v>
      </c>
      <c r="K78" s="198" t="s">
        <v>191</v>
      </c>
      <c r="L78" s="199"/>
      <c r="M78" s="100" t="s">
        <v>192</v>
      </c>
      <c r="N78" s="101" t="s">
        <v>43</v>
      </c>
      <c r="O78" s="101" t="s">
        <v>193</v>
      </c>
      <c r="P78" s="101" t="s">
        <v>194</v>
      </c>
      <c r="Q78" s="101" t="s">
        <v>195</v>
      </c>
      <c r="R78" s="101" t="s">
        <v>196</v>
      </c>
      <c r="S78" s="101" t="s">
        <v>197</v>
      </c>
      <c r="T78" s="102" t="s">
        <v>198</v>
      </c>
    </row>
    <row r="79" s="1" customFormat="1" ht="29.28" customHeight="1">
      <c r="B79" s="44"/>
      <c r="C79" s="106" t="s">
        <v>173</v>
      </c>
      <c r="D79" s="72"/>
      <c r="E79" s="72"/>
      <c r="F79" s="72"/>
      <c r="G79" s="72"/>
      <c r="H79" s="72"/>
      <c r="I79" s="190"/>
      <c r="J79" s="200">
        <f>BK79</f>
        <v>0</v>
      </c>
      <c r="K79" s="72"/>
      <c r="L79" s="70"/>
      <c r="M79" s="103"/>
      <c r="N79" s="104"/>
      <c r="O79" s="104"/>
      <c r="P79" s="201">
        <f>P80</f>
        <v>0</v>
      </c>
      <c r="Q79" s="104"/>
      <c r="R79" s="201">
        <f>R80</f>
        <v>0</v>
      </c>
      <c r="S79" s="104"/>
      <c r="T79" s="202">
        <f>T80</f>
        <v>27.199999999999999</v>
      </c>
      <c r="AT79" s="22" t="s">
        <v>72</v>
      </c>
      <c r="AU79" s="22" t="s">
        <v>174</v>
      </c>
      <c r="BK79" s="203">
        <f>BK80</f>
        <v>0</v>
      </c>
    </row>
    <row r="80" s="10" customFormat="1" ht="37.44" customHeight="1">
      <c r="B80" s="204"/>
      <c r="C80" s="205"/>
      <c r="D80" s="206" t="s">
        <v>72</v>
      </c>
      <c r="E80" s="207" t="s">
        <v>114</v>
      </c>
      <c r="F80" s="207" t="s">
        <v>115</v>
      </c>
      <c r="G80" s="205"/>
      <c r="H80" s="205"/>
      <c r="I80" s="208"/>
      <c r="J80" s="209">
        <f>BK80</f>
        <v>0</v>
      </c>
      <c r="K80" s="205"/>
      <c r="L80" s="210"/>
      <c r="M80" s="211"/>
      <c r="N80" s="212"/>
      <c r="O80" s="212"/>
      <c r="P80" s="213">
        <f>P81+P92</f>
        <v>0</v>
      </c>
      <c r="Q80" s="212"/>
      <c r="R80" s="213">
        <f>R81+R92</f>
        <v>0</v>
      </c>
      <c r="S80" s="212"/>
      <c r="T80" s="214">
        <f>T81+T92</f>
        <v>27.199999999999999</v>
      </c>
      <c r="AR80" s="215" t="s">
        <v>227</v>
      </c>
      <c r="AT80" s="216" t="s">
        <v>72</v>
      </c>
      <c r="AU80" s="216" t="s">
        <v>73</v>
      </c>
      <c r="AY80" s="215" t="s">
        <v>201</v>
      </c>
      <c r="BK80" s="217">
        <f>BK81+BK92</f>
        <v>0</v>
      </c>
    </row>
    <row r="81" s="10" customFormat="1" ht="19.92" customHeight="1">
      <c r="B81" s="204"/>
      <c r="C81" s="205"/>
      <c r="D81" s="206" t="s">
        <v>72</v>
      </c>
      <c r="E81" s="218" t="s">
        <v>644</v>
      </c>
      <c r="F81" s="218" t="s">
        <v>645</v>
      </c>
      <c r="G81" s="205"/>
      <c r="H81" s="205"/>
      <c r="I81" s="208"/>
      <c r="J81" s="219">
        <f>BK81</f>
        <v>0</v>
      </c>
      <c r="K81" s="205"/>
      <c r="L81" s="210"/>
      <c r="M81" s="211"/>
      <c r="N81" s="212"/>
      <c r="O81" s="212"/>
      <c r="P81" s="213">
        <f>SUM(P82:P91)</f>
        <v>0</v>
      </c>
      <c r="Q81" s="212"/>
      <c r="R81" s="213">
        <f>SUM(R82:R91)</f>
        <v>0</v>
      </c>
      <c r="S81" s="212"/>
      <c r="T81" s="214">
        <f>SUM(T82:T91)</f>
        <v>27.199999999999999</v>
      </c>
      <c r="AR81" s="215" t="s">
        <v>227</v>
      </c>
      <c r="AT81" s="216" t="s">
        <v>72</v>
      </c>
      <c r="AU81" s="216" t="s">
        <v>81</v>
      </c>
      <c r="AY81" s="215" t="s">
        <v>201</v>
      </c>
      <c r="BK81" s="217">
        <f>SUM(BK82:BK91)</f>
        <v>0</v>
      </c>
    </row>
    <row r="82" s="1" customFormat="1" ht="16.5" customHeight="1">
      <c r="B82" s="44"/>
      <c r="C82" s="220" t="s">
        <v>81</v>
      </c>
      <c r="D82" s="220" t="s">
        <v>203</v>
      </c>
      <c r="E82" s="221" t="s">
        <v>646</v>
      </c>
      <c r="F82" s="222" t="s">
        <v>647</v>
      </c>
      <c r="G82" s="223" t="s">
        <v>648</v>
      </c>
      <c r="H82" s="224">
        <v>1</v>
      </c>
      <c r="I82" s="225"/>
      <c r="J82" s="226">
        <f>ROUND(I82*H82,2)</f>
        <v>0</v>
      </c>
      <c r="K82" s="222" t="s">
        <v>21</v>
      </c>
      <c r="L82" s="70"/>
      <c r="M82" s="227" t="s">
        <v>21</v>
      </c>
      <c r="N82" s="228" t="s">
        <v>44</v>
      </c>
      <c r="O82" s="45"/>
      <c r="P82" s="229">
        <f>O82*H82</f>
        <v>0</v>
      </c>
      <c r="Q82" s="229">
        <v>0</v>
      </c>
      <c r="R82" s="229">
        <f>Q82*H82</f>
        <v>0</v>
      </c>
      <c r="S82" s="229">
        <v>0</v>
      </c>
      <c r="T82" s="230">
        <f>S82*H82</f>
        <v>0</v>
      </c>
      <c r="AR82" s="22" t="s">
        <v>649</v>
      </c>
      <c r="AT82" s="22" t="s">
        <v>203</v>
      </c>
      <c r="AU82" s="22" t="s">
        <v>83</v>
      </c>
      <c r="AY82" s="22" t="s">
        <v>201</v>
      </c>
      <c r="BE82" s="231">
        <f>IF(N82="základní",J82,0)</f>
        <v>0</v>
      </c>
      <c r="BF82" s="231">
        <f>IF(N82="snížená",J82,0)</f>
        <v>0</v>
      </c>
      <c r="BG82" s="231">
        <f>IF(N82="zákl. přenesená",J82,0)</f>
        <v>0</v>
      </c>
      <c r="BH82" s="231">
        <f>IF(N82="sníž. přenesená",J82,0)</f>
        <v>0</v>
      </c>
      <c r="BI82" s="231">
        <f>IF(N82="nulová",J82,0)</f>
        <v>0</v>
      </c>
      <c r="BJ82" s="22" t="s">
        <v>81</v>
      </c>
      <c r="BK82" s="231">
        <f>ROUND(I82*H82,2)</f>
        <v>0</v>
      </c>
      <c r="BL82" s="22" t="s">
        <v>649</v>
      </c>
      <c r="BM82" s="22" t="s">
        <v>650</v>
      </c>
    </row>
    <row r="83" s="1" customFormat="1" ht="16.5" customHeight="1">
      <c r="B83" s="44"/>
      <c r="C83" s="220" t="s">
        <v>83</v>
      </c>
      <c r="D83" s="220" t="s">
        <v>203</v>
      </c>
      <c r="E83" s="221" t="s">
        <v>651</v>
      </c>
      <c r="F83" s="222" t="s">
        <v>652</v>
      </c>
      <c r="G83" s="223" t="s">
        <v>648</v>
      </c>
      <c r="H83" s="224">
        <v>1</v>
      </c>
      <c r="I83" s="225"/>
      <c r="J83" s="226">
        <f>ROUND(I83*H83,2)</f>
        <v>0</v>
      </c>
      <c r="K83" s="222" t="s">
        <v>21</v>
      </c>
      <c r="L83" s="70"/>
      <c r="M83" s="227" t="s">
        <v>21</v>
      </c>
      <c r="N83" s="228" t="s">
        <v>44</v>
      </c>
      <c r="O83" s="45"/>
      <c r="P83" s="229">
        <f>O83*H83</f>
        <v>0</v>
      </c>
      <c r="Q83" s="229">
        <v>0</v>
      </c>
      <c r="R83" s="229">
        <f>Q83*H83</f>
        <v>0</v>
      </c>
      <c r="S83" s="229">
        <v>0</v>
      </c>
      <c r="T83" s="230">
        <f>S83*H83</f>
        <v>0</v>
      </c>
      <c r="AR83" s="22" t="s">
        <v>649</v>
      </c>
      <c r="AT83" s="22" t="s">
        <v>203</v>
      </c>
      <c r="AU83" s="22" t="s">
        <v>83</v>
      </c>
      <c r="AY83" s="22" t="s">
        <v>201</v>
      </c>
      <c r="BE83" s="231">
        <f>IF(N83="základní",J83,0)</f>
        <v>0</v>
      </c>
      <c r="BF83" s="231">
        <f>IF(N83="snížená",J83,0)</f>
        <v>0</v>
      </c>
      <c r="BG83" s="231">
        <f>IF(N83="zákl. přenesená",J83,0)</f>
        <v>0</v>
      </c>
      <c r="BH83" s="231">
        <f>IF(N83="sníž. přenesená",J83,0)</f>
        <v>0</v>
      </c>
      <c r="BI83" s="231">
        <f>IF(N83="nulová",J83,0)</f>
        <v>0</v>
      </c>
      <c r="BJ83" s="22" t="s">
        <v>81</v>
      </c>
      <c r="BK83" s="231">
        <f>ROUND(I83*H83,2)</f>
        <v>0</v>
      </c>
      <c r="BL83" s="22" t="s">
        <v>649</v>
      </c>
      <c r="BM83" s="22" t="s">
        <v>653</v>
      </c>
    </row>
    <row r="84" s="1" customFormat="1" ht="16.5" customHeight="1">
      <c r="B84" s="44"/>
      <c r="C84" s="220" t="s">
        <v>218</v>
      </c>
      <c r="D84" s="220" t="s">
        <v>203</v>
      </c>
      <c r="E84" s="221" t="s">
        <v>654</v>
      </c>
      <c r="F84" s="222" t="s">
        <v>655</v>
      </c>
      <c r="G84" s="223" t="s">
        <v>648</v>
      </c>
      <c r="H84" s="224">
        <v>1</v>
      </c>
      <c r="I84" s="225"/>
      <c r="J84" s="226">
        <f>ROUND(I84*H84,2)</f>
        <v>0</v>
      </c>
      <c r="K84" s="222" t="s">
        <v>21</v>
      </c>
      <c r="L84" s="70"/>
      <c r="M84" s="227" t="s">
        <v>21</v>
      </c>
      <c r="N84" s="228" t="s">
        <v>44</v>
      </c>
      <c r="O84" s="45"/>
      <c r="P84" s="229">
        <f>O84*H84</f>
        <v>0</v>
      </c>
      <c r="Q84" s="229">
        <v>0</v>
      </c>
      <c r="R84" s="229">
        <f>Q84*H84</f>
        <v>0</v>
      </c>
      <c r="S84" s="229">
        <v>0</v>
      </c>
      <c r="T84" s="230">
        <f>S84*H84</f>
        <v>0</v>
      </c>
      <c r="AR84" s="22" t="s">
        <v>649</v>
      </c>
      <c r="AT84" s="22" t="s">
        <v>203</v>
      </c>
      <c r="AU84" s="22" t="s">
        <v>83</v>
      </c>
      <c r="AY84" s="22" t="s">
        <v>201</v>
      </c>
      <c r="BE84" s="231">
        <f>IF(N84="základní",J84,0)</f>
        <v>0</v>
      </c>
      <c r="BF84" s="231">
        <f>IF(N84="snížená",J84,0)</f>
        <v>0</v>
      </c>
      <c r="BG84" s="231">
        <f>IF(N84="zákl. přenesená",J84,0)</f>
        <v>0</v>
      </c>
      <c r="BH84" s="231">
        <f>IF(N84="sníž. přenesená",J84,0)</f>
        <v>0</v>
      </c>
      <c r="BI84" s="231">
        <f>IF(N84="nulová",J84,0)</f>
        <v>0</v>
      </c>
      <c r="BJ84" s="22" t="s">
        <v>81</v>
      </c>
      <c r="BK84" s="231">
        <f>ROUND(I84*H84,2)</f>
        <v>0</v>
      </c>
      <c r="BL84" s="22" t="s">
        <v>649</v>
      </c>
      <c r="BM84" s="22" t="s">
        <v>656</v>
      </c>
    </row>
    <row r="85" s="1" customFormat="1" ht="16.5" customHeight="1">
      <c r="B85" s="44"/>
      <c r="C85" s="220" t="s">
        <v>207</v>
      </c>
      <c r="D85" s="220" t="s">
        <v>203</v>
      </c>
      <c r="E85" s="221" t="s">
        <v>657</v>
      </c>
      <c r="F85" s="222" t="s">
        <v>658</v>
      </c>
      <c r="G85" s="223" t="s">
        <v>144</v>
      </c>
      <c r="H85" s="224">
        <v>1000</v>
      </c>
      <c r="I85" s="225"/>
      <c r="J85" s="226">
        <f>ROUND(I85*H85,2)</f>
        <v>0</v>
      </c>
      <c r="K85" s="222" t="s">
        <v>21</v>
      </c>
      <c r="L85" s="70"/>
      <c r="M85" s="227" t="s">
        <v>21</v>
      </c>
      <c r="N85" s="228" t="s">
        <v>44</v>
      </c>
      <c r="O85" s="45"/>
      <c r="P85" s="229">
        <f>O85*H85</f>
        <v>0</v>
      </c>
      <c r="Q85" s="229">
        <v>0</v>
      </c>
      <c r="R85" s="229">
        <f>Q85*H85</f>
        <v>0</v>
      </c>
      <c r="S85" s="229">
        <v>0</v>
      </c>
      <c r="T85" s="230">
        <f>S85*H85</f>
        <v>0</v>
      </c>
      <c r="AR85" s="22" t="s">
        <v>649</v>
      </c>
      <c r="AT85" s="22" t="s">
        <v>203</v>
      </c>
      <c r="AU85" s="22" t="s">
        <v>83</v>
      </c>
      <c r="AY85" s="22" t="s">
        <v>201</v>
      </c>
      <c r="BE85" s="231">
        <f>IF(N85="základní",J85,0)</f>
        <v>0</v>
      </c>
      <c r="BF85" s="231">
        <f>IF(N85="snížená",J85,0)</f>
        <v>0</v>
      </c>
      <c r="BG85" s="231">
        <f>IF(N85="zákl. přenesená",J85,0)</f>
        <v>0</v>
      </c>
      <c r="BH85" s="231">
        <f>IF(N85="sníž. přenesená",J85,0)</f>
        <v>0</v>
      </c>
      <c r="BI85" s="231">
        <f>IF(N85="nulová",J85,0)</f>
        <v>0</v>
      </c>
      <c r="BJ85" s="22" t="s">
        <v>81</v>
      </c>
      <c r="BK85" s="231">
        <f>ROUND(I85*H85,2)</f>
        <v>0</v>
      </c>
      <c r="BL85" s="22" t="s">
        <v>649</v>
      </c>
      <c r="BM85" s="22" t="s">
        <v>659</v>
      </c>
    </row>
    <row r="86" s="1" customFormat="1" ht="16.5" customHeight="1">
      <c r="B86" s="44"/>
      <c r="C86" s="220" t="s">
        <v>227</v>
      </c>
      <c r="D86" s="220" t="s">
        <v>203</v>
      </c>
      <c r="E86" s="221" t="s">
        <v>660</v>
      </c>
      <c r="F86" s="222" t="s">
        <v>661</v>
      </c>
      <c r="G86" s="223" t="s">
        <v>144</v>
      </c>
      <c r="H86" s="224">
        <v>1000</v>
      </c>
      <c r="I86" s="225"/>
      <c r="J86" s="226">
        <f>ROUND(I86*H86,2)</f>
        <v>0</v>
      </c>
      <c r="K86" s="222" t="s">
        <v>21</v>
      </c>
      <c r="L86" s="70"/>
      <c r="M86" s="227" t="s">
        <v>21</v>
      </c>
      <c r="N86" s="228" t="s">
        <v>44</v>
      </c>
      <c r="O86" s="45"/>
      <c r="P86" s="229">
        <f>O86*H86</f>
        <v>0</v>
      </c>
      <c r="Q86" s="229">
        <v>0</v>
      </c>
      <c r="R86" s="229">
        <f>Q86*H86</f>
        <v>0</v>
      </c>
      <c r="S86" s="229">
        <v>0</v>
      </c>
      <c r="T86" s="230">
        <f>S86*H86</f>
        <v>0</v>
      </c>
      <c r="AR86" s="22" t="s">
        <v>649</v>
      </c>
      <c r="AT86" s="22" t="s">
        <v>203</v>
      </c>
      <c r="AU86" s="22" t="s">
        <v>83</v>
      </c>
      <c r="AY86" s="22" t="s">
        <v>201</v>
      </c>
      <c r="BE86" s="231">
        <f>IF(N86="základní",J86,0)</f>
        <v>0</v>
      </c>
      <c r="BF86" s="231">
        <f>IF(N86="snížená",J86,0)</f>
        <v>0</v>
      </c>
      <c r="BG86" s="231">
        <f>IF(N86="zákl. přenesená",J86,0)</f>
        <v>0</v>
      </c>
      <c r="BH86" s="231">
        <f>IF(N86="sníž. přenesená",J86,0)</f>
        <v>0</v>
      </c>
      <c r="BI86" s="231">
        <f>IF(N86="nulová",J86,0)</f>
        <v>0</v>
      </c>
      <c r="BJ86" s="22" t="s">
        <v>81</v>
      </c>
      <c r="BK86" s="231">
        <f>ROUND(I86*H86,2)</f>
        <v>0</v>
      </c>
      <c r="BL86" s="22" t="s">
        <v>649</v>
      </c>
      <c r="BM86" s="22" t="s">
        <v>662</v>
      </c>
    </row>
    <row r="87" s="1" customFormat="1" ht="16.5" customHeight="1">
      <c r="B87" s="44"/>
      <c r="C87" s="220" t="s">
        <v>232</v>
      </c>
      <c r="D87" s="220" t="s">
        <v>203</v>
      </c>
      <c r="E87" s="221" t="s">
        <v>663</v>
      </c>
      <c r="F87" s="222" t="s">
        <v>664</v>
      </c>
      <c r="G87" s="223" t="s">
        <v>144</v>
      </c>
      <c r="H87" s="224">
        <v>1000</v>
      </c>
      <c r="I87" s="225"/>
      <c r="J87" s="226">
        <f>ROUND(I87*H87,2)</f>
        <v>0</v>
      </c>
      <c r="K87" s="222" t="s">
        <v>21</v>
      </c>
      <c r="L87" s="70"/>
      <c r="M87" s="227" t="s">
        <v>21</v>
      </c>
      <c r="N87" s="228" t="s">
        <v>44</v>
      </c>
      <c r="O87" s="45"/>
      <c r="P87" s="229">
        <f>O87*H87</f>
        <v>0</v>
      </c>
      <c r="Q87" s="229">
        <v>0</v>
      </c>
      <c r="R87" s="229">
        <f>Q87*H87</f>
        <v>0</v>
      </c>
      <c r="S87" s="229">
        <v>0.027199999999999998</v>
      </c>
      <c r="T87" s="230">
        <f>S87*H87</f>
        <v>27.199999999999999</v>
      </c>
      <c r="AR87" s="22" t="s">
        <v>279</v>
      </c>
      <c r="AT87" s="22" t="s">
        <v>203</v>
      </c>
      <c r="AU87" s="22" t="s">
        <v>83</v>
      </c>
      <c r="AY87" s="22" t="s">
        <v>201</v>
      </c>
      <c r="BE87" s="231">
        <f>IF(N87="základní",J87,0)</f>
        <v>0</v>
      </c>
      <c r="BF87" s="231">
        <f>IF(N87="snížená",J87,0)</f>
        <v>0</v>
      </c>
      <c r="BG87" s="231">
        <f>IF(N87="zákl. přenesená",J87,0)</f>
        <v>0</v>
      </c>
      <c r="BH87" s="231">
        <f>IF(N87="sníž. přenesená",J87,0)</f>
        <v>0</v>
      </c>
      <c r="BI87" s="231">
        <f>IF(N87="nulová",J87,0)</f>
        <v>0</v>
      </c>
      <c r="BJ87" s="22" t="s">
        <v>81</v>
      </c>
      <c r="BK87" s="231">
        <f>ROUND(I87*H87,2)</f>
        <v>0</v>
      </c>
      <c r="BL87" s="22" t="s">
        <v>279</v>
      </c>
      <c r="BM87" s="22" t="s">
        <v>665</v>
      </c>
    </row>
    <row r="88" s="1" customFormat="1" ht="16.5" customHeight="1">
      <c r="B88" s="44"/>
      <c r="C88" s="220" t="s">
        <v>237</v>
      </c>
      <c r="D88" s="220" t="s">
        <v>203</v>
      </c>
      <c r="E88" s="221" t="s">
        <v>666</v>
      </c>
      <c r="F88" s="222" t="s">
        <v>667</v>
      </c>
      <c r="G88" s="223" t="s">
        <v>648</v>
      </c>
      <c r="H88" s="224">
        <v>1</v>
      </c>
      <c r="I88" s="225"/>
      <c r="J88" s="226">
        <f>ROUND(I88*H88,2)</f>
        <v>0</v>
      </c>
      <c r="K88" s="222" t="s">
        <v>21</v>
      </c>
      <c r="L88" s="70"/>
      <c r="M88" s="227" t="s">
        <v>21</v>
      </c>
      <c r="N88" s="228" t="s">
        <v>44</v>
      </c>
      <c r="O88" s="45"/>
      <c r="P88" s="229">
        <f>O88*H88</f>
        <v>0</v>
      </c>
      <c r="Q88" s="229">
        <v>0</v>
      </c>
      <c r="R88" s="229">
        <f>Q88*H88</f>
        <v>0</v>
      </c>
      <c r="S88" s="229">
        <v>0</v>
      </c>
      <c r="T88" s="230">
        <f>S88*H88</f>
        <v>0</v>
      </c>
      <c r="AR88" s="22" t="s">
        <v>649</v>
      </c>
      <c r="AT88" s="22" t="s">
        <v>203</v>
      </c>
      <c r="AU88" s="22" t="s">
        <v>83</v>
      </c>
      <c r="AY88" s="22" t="s">
        <v>201</v>
      </c>
      <c r="BE88" s="231">
        <f>IF(N88="základní",J88,0)</f>
        <v>0</v>
      </c>
      <c r="BF88" s="231">
        <f>IF(N88="snížená",J88,0)</f>
        <v>0</v>
      </c>
      <c r="BG88" s="231">
        <f>IF(N88="zákl. přenesená",J88,0)</f>
        <v>0</v>
      </c>
      <c r="BH88" s="231">
        <f>IF(N88="sníž. přenesená",J88,0)</f>
        <v>0</v>
      </c>
      <c r="BI88" s="231">
        <f>IF(N88="nulová",J88,0)</f>
        <v>0</v>
      </c>
      <c r="BJ88" s="22" t="s">
        <v>81</v>
      </c>
      <c r="BK88" s="231">
        <f>ROUND(I88*H88,2)</f>
        <v>0</v>
      </c>
      <c r="BL88" s="22" t="s">
        <v>649</v>
      </c>
      <c r="BM88" s="22" t="s">
        <v>668</v>
      </c>
    </row>
    <row r="89" s="1" customFormat="1" ht="16.5" customHeight="1">
      <c r="B89" s="44"/>
      <c r="C89" s="220" t="s">
        <v>243</v>
      </c>
      <c r="D89" s="220" t="s">
        <v>203</v>
      </c>
      <c r="E89" s="221" t="s">
        <v>669</v>
      </c>
      <c r="F89" s="222" t="s">
        <v>670</v>
      </c>
      <c r="G89" s="223" t="s">
        <v>648</v>
      </c>
      <c r="H89" s="224">
        <v>1</v>
      </c>
      <c r="I89" s="225"/>
      <c r="J89" s="226">
        <f>ROUND(I89*H89,2)</f>
        <v>0</v>
      </c>
      <c r="K89" s="222" t="s">
        <v>21</v>
      </c>
      <c r="L89" s="70"/>
      <c r="M89" s="227" t="s">
        <v>21</v>
      </c>
      <c r="N89" s="228" t="s">
        <v>44</v>
      </c>
      <c r="O89" s="45"/>
      <c r="P89" s="229">
        <f>O89*H89</f>
        <v>0</v>
      </c>
      <c r="Q89" s="229">
        <v>0</v>
      </c>
      <c r="R89" s="229">
        <f>Q89*H89</f>
        <v>0</v>
      </c>
      <c r="S89" s="229">
        <v>0</v>
      </c>
      <c r="T89" s="230">
        <f>S89*H89</f>
        <v>0</v>
      </c>
      <c r="AR89" s="22" t="s">
        <v>649</v>
      </c>
      <c r="AT89" s="22" t="s">
        <v>203</v>
      </c>
      <c r="AU89" s="22" t="s">
        <v>83</v>
      </c>
      <c r="AY89" s="22" t="s">
        <v>201</v>
      </c>
      <c r="BE89" s="231">
        <f>IF(N89="základní",J89,0)</f>
        <v>0</v>
      </c>
      <c r="BF89" s="231">
        <f>IF(N89="snížená",J89,0)</f>
        <v>0</v>
      </c>
      <c r="BG89" s="231">
        <f>IF(N89="zákl. přenesená",J89,0)</f>
        <v>0</v>
      </c>
      <c r="BH89" s="231">
        <f>IF(N89="sníž. přenesená",J89,0)</f>
        <v>0</v>
      </c>
      <c r="BI89" s="231">
        <f>IF(N89="nulová",J89,0)</f>
        <v>0</v>
      </c>
      <c r="BJ89" s="22" t="s">
        <v>81</v>
      </c>
      <c r="BK89" s="231">
        <f>ROUND(I89*H89,2)</f>
        <v>0</v>
      </c>
      <c r="BL89" s="22" t="s">
        <v>649</v>
      </c>
      <c r="BM89" s="22" t="s">
        <v>671</v>
      </c>
    </row>
    <row r="90" s="1" customFormat="1" ht="16.5" customHeight="1">
      <c r="B90" s="44"/>
      <c r="C90" s="220" t="s">
        <v>247</v>
      </c>
      <c r="D90" s="220" t="s">
        <v>203</v>
      </c>
      <c r="E90" s="221" t="s">
        <v>672</v>
      </c>
      <c r="F90" s="222" t="s">
        <v>673</v>
      </c>
      <c r="G90" s="223" t="s">
        <v>648</v>
      </c>
      <c r="H90" s="224">
        <v>1</v>
      </c>
      <c r="I90" s="225"/>
      <c r="J90" s="226">
        <f>ROUND(I90*H90,2)</f>
        <v>0</v>
      </c>
      <c r="K90" s="222" t="s">
        <v>21</v>
      </c>
      <c r="L90" s="70"/>
      <c r="M90" s="227" t="s">
        <v>21</v>
      </c>
      <c r="N90" s="228" t="s">
        <v>44</v>
      </c>
      <c r="O90" s="45"/>
      <c r="P90" s="229">
        <f>O90*H90</f>
        <v>0</v>
      </c>
      <c r="Q90" s="229">
        <v>0</v>
      </c>
      <c r="R90" s="229">
        <f>Q90*H90</f>
        <v>0</v>
      </c>
      <c r="S90" s="229">
        <v>0</v>
      </c>
      <c r="T90" s="230">
        <f>S90*H90</f>
        <v>0</v>
      </c>
      <c r="AR90" s="22" t="s">
        <v>649</v>
      </c>
      <c r="AT90" s="22" t="s">
        <v>203</v>
      </c>
      <c r="AU90" s="22" t="s">
        <v>83</v>
      </c>
      <c r="AY90" s="22" t="s">
        <v>201</v>
      </c>
      <c r="BE90" s="231">
        <f>IF(N90="základní",J90,0)</f>
        <v>0</v>
      </c>
      <c r="BF90" s="231">
        <f>IF(N90="snížená",J90,0)</f>
        <v>0</v>
      </c>
      <c r="BG90" s="231">
        <f>IF(N90="zákl. přenesená",J90,0)</f>
        <v>0</v>
      </c>
      <c r="BH90" s="231">
        <f>IF(N90="sníž. přenesená",J90,0)</f>
        <v>0</v>
      </c>
      <c r="BI90" s="231">
        <f>IF(N90="nulová",J90,0)</f>
        <v>0</v>
      </c>
      <c r="BJ90" s="22" t="s">
        <v>81</v>
      </c>
      <c r="BK90" s="231">
        <f>ROUND(I90*H90,2)</f>
        <v>0</v>
      </c>
      <c r="BL90" s="22" t="s">
        <v>649</v>
      </c>
      <c r="BM90" s="22" t="s">
        <v>674</v>
      </c>
    </row>
    <row r="91" s="1" customFormat="1" ht="16.5" customHeight="1">
      <c r="B91" s="44"/>
      <c r="C91" s="220" t="s">
        <v>251</v>
      </c>
      <c r="D91" s="220" t="s">
        <v>203</v>
      </c>
      <c r="E91" s="221" t="s">
        <v>675</v>
      </c>
      <c r="F91" s="222" t="s">
        <v>676</v>
      </c>
      <c r="G91" s="223" t="s">
        <v>648</v>
      </c>
      <c r="H91" s="224">
        <v>1</v>
      </c>
      <c r="I91" s="225"/>
      <c r="J91" s="226">
        <f>ROUND(I91*H91,2)</f>
        <v>0</v>
      </c>
      <c r="K91" s="222" t="s">
        <v>21</v>
      </c>
      <c r="L91" s="70"/>
      <c r="M91" s="227" t="s">
        <v>21</v>
      </c>
      <c r="N91" s="228" t="s">
        <v>44</v>
      </c>
      <c r="O91" s="45"/>
      <c r="P91" s="229">
        <f>O91*H91</f>
        <v>0</v>
      </c>
      <c r="Q91" s="229">
        <v>0</v>
      </c>
      <c r="R91" s="229">
        <f>Q91*H91</f>
        <v>0</v>
      </c>
      <c r="S91" s="229">
        <v>0</v>
      </c>
      <c r="T91" s="230">
        <f>S91*H91</f>
        <v>0</v>
      </c>
      <c r="AR91" s="22" t="s">
        <v>649</v>
      </c>
      <c r="AT91" s="22" t="s">
        <v>203</v>
      </c>
      <c r="AU91" s="22" t="s">
        <v>83</v>
      </c>
      <c r="AY91" s="22" t="s">
        <v>201</v>
      </c>
      <c r="BE91" s="231">
        <f>IF(N91="základní",J91,0)</f>
        <v>0</v>
      </c>
      <c r="BF91" s="231">
        <f>IF(N91="snížená",J91,0)</f>
        <v>0</v>
      </c>
      <c r="BG91" s="231">
        <f>IF(N91="zákl. přenesená",J91,0)</f>
        <v>0</v>
      </c>
      <c r="BH91" s="231">
        <f>IF(N91="sníž. přenesená",J91,0)</f>
        <v>0</v>
      </c>
      <c r="BI91" s="231">
        <f>IF(N91="nulová",J91,0)</f>
        <v>0</v>
      </c>
      <c r="BJ91" s="22" t="s">
        <v>81</v>
      </c>
      <c r="BK91" s="231">
        <f>ROUND(I91*H91,2)</f>
        <v>0</v>
      </c>
      <c r="BL91" s="22" t="s">
        <v>649</v>
      </c>
      <c r="BM91" s="22" t="s">
        <v>677</v>
      </c>
    </row>
    <row r="92" s="10" customFormat="1" ht="29.88" customHeight="1">
      <c r="B92" s="204"/>
      <c r="C92" s="205"/>
      <c r="D92" s="206" t="s">
        <v>72</v>
      </c>
      <c r="E92" s="218" t="s">
        <v>678</v>
      </c>
      <c r="F92" s="218" t="s">
        <v>679</v>
      </c>
      <c r="G92" s="205"/>
      <c r="H92" s="205"/>
      <c r="I92" s="208"/>
      <c r="J92" s="219">
        <f>BK92</f>
        <v>0</v>
      </c>
      <c r="K92" s="205"/>
      <c r="L92" s="210"/>
      <c r="M92" s="211"/>
      <c r="N92" s="212"/>
      <c r="O92" s="212"/>
      <c r="P92" s="213">
        <f>SUM(P93:P106)</f>
        <v>0</v>
      </c>
      <c r="Q92" s="212"/>
      <c r="R92" s="213">
        <f>SUM(R93:R106)</f>
        <v>0</v>
      </c>
      <c r="S92" s="212"/>
      <c r="T92" s="214">
        <f>SUM(T93:T106)</f>
        <v>0</v>
      </c>
      <c r="AR92" s="215" t="s">
        <v>227</v>
      </c>
      <c r="AT92" s="216" t="s">
        <v>72</v>
      </c>
      <c r="AU92" s="216" t="s">
        <v>81</v>
      </c>
      <c r="AY92" s="215" t="s">
        <v>201</v>
      </c>
      <c r="BK92" s="217">
        <f>SUM(BK93:BK106)</f>
        <v>0</v>
      </c>
    </row>
    <row r="93" s="1" customFormat="1" ht="16.5" customHeight="1">
      <c r="B93" s="44"/>
      <c r="C93" s="220" t="s">
        <v>257</v>
      </c>
      <c r="D93" s="220" t="s">
        <v>203</v>
      </c>
      <c r="E93" s="221" t="s">
        <v>680</v>
      </c>
      <c r="F93" s="222" t="s">
        <v>681</v>
      </c>
      <c r="G93" s="223" t="s">
        <v>648</v>
      </c>
      <c r="H93" s="224">
        <v>1</v>
      </c>
      <c r="I93" s="225"/>
      <c r="J93" s="226">
        <f>ROUND(I93*H93,2)</f>
        <v>0</v>
      </c>
      <c r="K93" s="222" t="s">
        <v>206</v>
      </c>
      <c r="L93" s="70"/>
      <c r="M93" s="227" t="s">
        <v>21</v>
      </c>
      <c r="N93" s="228" t="s">
        <v>44</v>
      </c>
      <c r="O93" s="45"/>
      <c r="P93" s="229">
        <f>O93*H93</f>
        <v>0</v>
      </c>
      <c r="Q93" s="229">
        <v>0</v>
      </c>
      <c r="R93" s="229">
        <f>Q93*H93</f>
        <v>0</v>
      </c>
      <c r="S93" s="229">
        <v>0</v>
      </c>
      <c r="T93" s="230">
        <f>S93*H93</f>
        <v>0</v>
      </c>
      <c r="AR93" s="22" t="s">
        <v>649</v>
      </c>
      <c r="AT93" s="22" t="s">
        <v>203</v>
      </c>
      <c r="AU93" s="22" t="s">
        <v>83</v>
      </c>
      <c r="AY93" s="22" t="s">
        <v>201</v>
      </c>
      <c r="BE93" s="231">
        <f>IF(N93="základní",J93,0)</f>
        <v>0</v>
      </c>
      <c r="BF93" s="231">
        <f>IF(N93="snížená",J93,0)</f>
        <v>0</v>
      </c>
      <c r="BG93" s="231">
        <f>IF(N93="zákl. přenesená",J93,0)</f>
        <v>0</v>
      </c>
      <c r="BH93" s="231">
        <f>IF(N93="sníž. přenesená",J93,0)</f>
        <v>0</v>
      </c>
      <c r="BI93" s="231">
        <f>IF(N93="nulová",J93,0)</f>
        <v>0</v>
      </c>
      <c r="BJ93" s="22" t="s">
        <v>81</v>
      </c>
      <c r="BK93" s="231">
        <f>ROUND(I93*H93,2)</f>
        <v>0</v>
      </c>
      <c r="BL93" s="22" t="s">
        <v>649</v>
      </c>
      <c r="BM93" s="22" t="s">
        <v>682</v>
      </c>
    </row>
    <row r="94" s="1" customFormat="1" ht="16.5" customHeight="1">
      <c r="B94" s="44"/>
      <c r="C94" s="220" t="s">
        <v>263</v>
      </c>
      <c r="D94" s="220" t="s">
        <v>203</v>
      </c>
      <c r="E94" s="221" t="s">
        <v>683</v>
      </c>
      <c r="F94" s="222" t="s">
        <v>684</v>
      </c>
      <c r="G94" s="223" t="s">
        <v>648</v>
      </c>
      <c r="H94" s="224">
        <v>1</v>
      </c>
      <c r="I94" s="225"/>
      <c r="J94" s="226">
        <f>ROUND(I94*H94,2)</f>
        <v>0</v>
      </c>
      <c r="K94" s="222" t="s">
        <v>21</v>
      </c>
      <c r="L94" s="70"/>
      <c r="M94" s="227" t="s">
        <v>21</v>
      </c>
      <c r="N94" s="228" t="s">
        <v>44</v>
      </c>
      <c r="O94" s="45"/>
      <c r="P94" s="229">
        <f>O94*H94</f>
        <v>0</v>
      </c>
      <c r="Q94" s="229">
        <v>0</v>
      </c>
      <c r="R94" s="229">
        <f>Q94*H94</f>
        <v>0</v>
      </c>
      <c r="S94" s="229">
        <v>0</v>
      </c>
      <c r="T94" s="230">
        <f>S94*H94</f>
        <v>0</v>
      </c>
      <c r="AR94" s="22" t="s">
        <v>649</v>
      </c>
      <c r="AT94" s="22" t="s">
        <v>203</v>
      </c>
      <c r="AU94" s="22" t="s">
        <v>83</v>
      </c>
      <c r="AY94" s="22" t="s">
        <v>201</v>
      </c>
      <c r="BE94" s="231">
        <f>IF(N94="základní",J94,0)</f>
        <v>0</v>
      </c>
      <c r="BF94" s="231">
        <f>IF(N94="snížená",J94,0)</f>
        <v>0</v>
      </c>
      <c r="BG94" s="231">
        <f>IF(N94="zákl. přenesená",J94,0)</f>
        <v>0</v>
      </c>
      <c r="BH94" s="231">
        <f>IF(N94="sníž. přenesená",J94,0)</f>
        <v>0</v>
      </c>
      <c r="BI94" s="231">
        <f>IF(N94="nulová",J94,0)</f>
        <v>0</v>
      </c>
      <c r="BJ94" s="22" t="s">
        <v>81</v>
      </c>
      <c r="BK94" s="231">
        <f>ROUND(I94*H94,2)</f>
        <v>0</v>
      </c>
      <c r="BL94" s="22" t="s">
        <v>649</v>
      </c>
      <c r="BM94" s="22" t="s">
        <v>685</v>
      </c>
    </row>
    <row r="95" s="1" customFormat="1" ht="16.5" customHeight="1">
      <c r="B95" s="44"/>
      <c r="C95" s="220" t="s">
        <v>267</v>
      </c>
      <c r="D95" s="220" t="s">
        <v>203</v>
      </c>
      <c r="E95" s="221" t="s">
        <v>686</v>
      </c>
      <c r="F95" s="222" t="s">
        <v>687</v>
      </c>
      <c r="G95" s="223" t="s">
        <v>648</v>
      </c>
      <c r="H95" s="224">
        <v>1</v>
      </c>
      <c r="I95" s="225"/>
      <c r="J95" s="226">
        <f>ROUND(I95*H95,2)</f>
        <v>0</v>
      </c>
      <c r="K95" s="222" t="s">
        <v>21</v>
      </c>
      <c r="L95" s="70"/>
      <c r="M95" s="227" t="s">
        <v>21</v>
      </c>
      <c r="N95" s="228" t="s">
        <v>44</v>
      </c>
      <c r="O95" s="45"/>
      <c r="P95" s="229">
        <f>O95*H95</f>
        <v>0</v>
      </c>
      <c r="Q95" s="229">
        <v>0</v>
      </c>
      <c r="R95" s="229">
        <f>Q95*H95</f>
        <v>0</v>
      </c>
      <c r="S95" s="229">
        <v>0</v>
      </c>
      <c r="T95" s="230">
        <f>S95*H95</f>
        <v>0</v>
      </c>
      <c r="AR95" s="22" t="s">
        <v>649</v>
      </c>
      <c r="AT95" s="22" t="s">
        <v>203</v>
      </c>
      <c r="AU95" s="22" t="s">
        <v>83</v>
      </c>
      <c r="AY95" s="22" t="s">
        <v>201</v>
      </c>
      <c r="BE95" s="231">
        <f>IF(N95="základní",J95,0)</f>
        <v>0</v>
      </c>
      <c r="BF95" s="231">
        <f>IF(N95="snížená",J95,0)</f>
        <v>0</v>
      </c>
      <c r="BG95" s="231">
        <f>IF(N95="zákl. přenesená",J95,0)</f>
        <v>0</v>
      </c>
      <c r="BH95" s="231">
        <f>IF(N95="sníž. přenesená",J95,0)</f>
        <v>0</v>
      </c>
      <c r="BI95" s="231">
        <f>IF(N95="nulová",J95,0)</f>
        <v>0</v>
      </c>
      <c r="BJ95" s="22" t="s">
        <v>81</v>
      </c>
      <c r="BK95" s="231">
        <f>ROUND(I95*H95,2)</f>
        <v>0</v>
      </c>
      <c r="BL95" s="22" t="s">
        <v>649</v>
      </c>
      <c r="BM95" s="22" t="s">
        <v>688</v>
      </c>
    </row>
    <row r="96" s="1" customFormat="1" ht="25.5" customHeight="1">
      <c r="B96" s="44"/>
      <c r="C96" s="220" t="s">
        <v>271</v>
      </c>
      <c r="D96" s="220" t="s">
        <v>203</v>
      </c>
      <c r="E96" s="221" t="s">
        <v>689</v>
      </c>
      <c r="F96" s="222" t="s">
        <v>690</v>
      </c>
      <c r="G96" s="223" t="s">
        <v>648</v>
      </c>
      <c r="H96" s="224">
        <v>1</v>
      </c>
      <c r="I96" s="225"/>
      <c r="J96" s="226">
        <f>ROUND(I96*H96,2)</f>
        <v>0</v>
      </c>
      <c r="K96" s="222" t="s">
        <v>21</v>
      </c>
      <c r="L96" s="70"/>
      <c r="M96" s="227" t="s">
        <v>21</v>
      </c>
      <c r="N96" s="228" t="s">
        <v>44</v>
      </c>
      <c r="O96" s="45"/>
      <c r="P96" s="229">
        <f>O96*H96</f>
        <v>0</v>
      </c>
      <c r="Q96" s="229">
        <v>0</v>
      </c>
      <c r="R96" s="229">
        <f>Q96*H96</f>
        <v>0</v>
      </c>
      <c r="S96" s="229">
        <v>0</v>
      </c>
      <c r="T96" s="230">
        <f>S96*H96</f>
        <v>0</v>
      </c>
      <c r="AR96" s="22" t="s">
        <v>649</v>
      </c>
      <c r="AT96" s="22" t="s">
        <v>203</v>
      </c>
      <c r="AU96" s="22" t="s">
        <v>83</v>
      </c>
      <c r="AY96" s="22" t="s">
        <v>201</v>
      </c>
      <c r="BE96" s="231">
        <f>IF(N96="základní",J96,0)</f>
        <v>0</v>
      </c>
      <c r="BF96" s="231">
        <f>IF(N96="snížená",J96,0)</f>
        <v>0</v>
      </c>
      <c r="BG96" s="231">
        <f>IF(N96="zákl. přenesená",J96,0)</f>
        <v>0</v>
      </c>
      <c r="BH96" s="231">
        <f>IF(N96="sníž. přenesená",J96,0)</f>
        <v>0</v>
      </c>
      <c r="BI96" s="231">
        <f>IF(N96="nulová",J96,0)</f>
        <v>0</v>
      </c>
      <c r="BJ96" s="22" t="s">
        <v>81</v>
      </c>
      <c r="BK96" s="231">
        <f>ROUND(I96*H96,2)</f>
        <v>0</v>
      </c>
      <c r="BL96" s="22" t="s">
        <v>649</v>
      </c>
      <c r="BM96" s="22" t="s">
        <v>691</v>
      </c>
    </row>
    <row r="97" s="1" customFormat="1" ht="16.5" customHeight="1">
      <c r="B97" s="44"/>
      <c r="C97" s="220" t="s">
        <v>10</v>
      </c>
      <c r="D97" s="220" t="s">
        <v>203</v>
      </c>
      <c r="E97" s="221" t="s">
        <v>692</v>
      </c>
      <c r="F97" s="222" t="s">
        <v>693</v>
      </c>
      <c r="G97" s="223" t="s">
        <v>648</v>
      </c>
      <c r="H97" s="224">
        <v>1</v>
      </c>
      <c r="I97" s="225"/>
      <c r="J97" s="226">
        <f>ROUND(I97*H97,2)</f>
        <v>0</v>
      </c>
      <c r="K97" s="222" t="s">
        <v>21</v>
      </c>
      <c r="L97" s="70"/>
      <c r="M97" s="227" t="s">
        <v>21</v>
      </c>
      <c r="N97" s="228" t="s">
        <v>44</v>
      </c>
      <c r="O97" s="45"/>
      <c r="P97" s="229">
        <f>O97*H97</f>
        <v>0</v>
      </c>
      <c r="Q97" s="229">
        <v>0</v>
      </c>
      <c r="R97" s="229">
        <f>Q97*H97</f>
        <v>0</v>
      </c>
      <c r="S97" s="229">
        <v>0</v>
      </c>
      <c r="T97" s="230">
        <f>S97*H97</f>
        <v>0</v>
      </c>
      <c r="AR97" s="22" t="s">
        <v>649</v>
      </c>
      <c r="AT97" s="22" t="s">
        <v>203</v>
      </c>
      <c r="AU97" s="22" t="s">
        <v>83</v>
      </c>
      <c r="AY97" s="22" t="s">
        <v>201</v>
      </c>
      <c r="BE97" s="231">
        <f>IF(N97="základní",J97,0)</f>
        <v>0</v>
      </c>
      <c r="BF97" s="231">
        <f>IF(N97="snížená",J97,0)</f>
        <v>0</v>
      </c>
      <c r="BG97" s="231">
        <f>IF(N97="zákl. přenesená",J97,0)</f>
        <v>0</v>
      </c>
      <c r="BH97" s="231">
        <f>IF(N97="sníž. přenesená",J97,0)</f>
        <v>0</v>
      </c>
      <c r="BI97" s="231">
        <f>IF(N97="nulová",J97,0)</f>
        <v>0</v>
      </c>
      <c r="BJ97" s="22" t="s">
        <v>81</v>
      </c>
      <c r="BK97" s="231">
        <f>ROUND(I97*H97,2)</f>
        <v>0</v>
      </c>
      <c r="BL97" s="22" t="s">
        <v>649</v>
      </c>
      <c r="BM97" s="22" t="s">
        <v>694</v>
      </c>
    </row>
    <row r="98" s="1" customFormat="1" ht="16.5" customHeight="1">
      <c r="B98" s="44"/>
      <c r="C98" s="220" t="s">
        <v>279</v>
      </c>
      <c r="D98" s="220" t="s">
        <v>203</v>
      </c>
      <c r="E98" s="221" t="s">
        <v>695</v>
      </c>
      <c r="F98" s="222" t="s">
        <v>696</v>
      </c>
      <c r="G98" s="223" t="s">
        <v>648</v>
      </c>
      <c r="H98" s="224">
        <v>1</v>
      </c>
      <c r="I98" s="225"/>
      <c r="J98" s="226">
        <f>ROUND(I98*H98,2)</f>
        <v>0</v>
      </c>
      <c r="K98" s="222" t="s">
        <v>21</v>
      </c>
      <c r="L98" s="70"/>
      <c r="M98" s="227" t="s">
        <v>21</v>
      </c>
      <c r="N98" s="228" t="s">
        <v>44</v>
      </c>
      <c r="O98" s="45"/>
      <c r="P98" s="229">
        <f>O98*H98</f>
        <v>0</v>
      </c>
      <c r="Q98" s="229">
        <v>0</v>
      </c>
      <c r="R98" s="229">
        <f>Q98*H98</f>
        <v>0</v>
      </c>
      <c r="S98" s="229">
        <v>0</v>
      </c>
      <c r="T98" s="230">
        <f>S98*H98</f>
        <v>0</v>
      </c>
      <c r="AR98" s="22" t="s">
        <v>649</v>
      </c>
      <c r="AT98" s="22" t="s">
        <v>203</v>
      </c>
      <c r="AU98" s="22" t="s">
        <v>83</v>
      </c>
      <c r="AY98" s="22" t="s">
        <v>201</v>
      </c>
      <c r="BE98" s="231">
        <f>IF(N98="základní",J98,0)</f>
        <v>0</v>
      </c>
      <c r="BF98" s="231">
        <f>IF(N98="snížená",J98,0)</f>
        <v>0</v>
      </c>
      <c r="BG98" s="231">
        <f>IF(N98="zákl. přenesená",J98,0)</f>
        <v>0</v>
      </c>
      <c r="BH98" s="231">
        <f>IF(N98="sníž. přenesená",J98,0)</f>
        <v>0</v>
      </c>
      <c r="BI98" s="231">
        <f>IF(N98="nulová",J98,0)</f>
        <v>0</v>
      </c>
      <c r="BJ98" s="22" t="s">
        <v>81</v>
      </c>
      <c r="BK98" s="231">
        <f>ROUND(I98*H98,2)</f>
        <v>0</v>
      </c>
      <c r="BL98" s="22" t="s">
        <v>649</v>
      </c>
      <c r="BM98" s="22" t="s">
        <v>697</v>
      </c>
    </row>
    <row r="99" s="1" customFormat="1" ht="16.5" customHeight="1">
      <c r="B99" s="44"/>
      <c r="C99" s="220" t="s">
        <v>283</v>
      </c>
      <c r="D99" s="220" t="s">
        <v>203</v>
      </c>
      <c r="E99" s="221" t="s">
        <v>698</v>
      </c>
      <c r="F99" s="222" t="s">
        <v>699</v>
      </c>
      <c r="G99" s="223" t="s">
        <v>648</v>
      </c>
      <c r="H99" s="224">
        <v>1</v>
      </c>
      <c r="I99" s="225"/>
      <c r="J99" s="226">
        <f>ROUND(I99*H99,2)</f>
        <v>0</v>
      </c>
      <c r="K99" s="222" t="s">
        <v>21</v>
      </c>
      <c r="L99" s="70"/>
      <c r="M99" s="227" t="s">
        <v>21</v>
      </c>
      <c r="N99" s="228" t="s">
        <v>44</v>
      </c>
      <c r="O99" s="45"/>
      <c r="P99" s="229">
        <f>O99*H99</f>
        <v>0</v>
      </c>
      <c r="Q99" s="229">
        <v>0</v>
      </c>
      <c r="R99" s="229">
        <f>Q99*H99</f>
        <v>0</v>
      </c>
      <c r="S99" s="229">
        <v>0</v>
      </c>
      <c r="T99" s="230">
        <f>S99*H99</f>
        <v>0</v>
      </c>
      <c r="AR99" s="22" t="s">
        <v>649</v>
      </c>
      <c r="AT99" s="22" t="s">
        <v>203</v>
      </c>
      <c r="AU99" s="22" t="s">
        <v>83</v>
      </c>
      <c r="AY99" s="22" t="s">
        <v>201</v>
      </c>
      <c r="BE99" s="231">
        <f>IF(N99="základní",J99,0)</f>
        <v>0</v>
      </c>
      <c r="BF99" s="231">
        <f>IF(N99="snížená",J99,0)</f>
        <v>0</v>
      </c>
      <c r="BG99" s="231">
        <f>IF(N99="zákl. přenesená",J99,0)</f>
        <v>0</v>
      </c>
      <c r="BH99" s="231">
        <f>IF(N99="sníž. přenesená",J99,0)</f>
        <v>0</v>
      </c>
      <c r="BI99" s="231">
        <f>IF(N99="nulová",J99,0)</f>
        <v>0</v>
      </c>
      <c r="BJ99" s="22" t="s">
        <v>81</v>
      </c>
      <c r="BK99" s="231">
        <f>ROUND(I99*H99,2)</f>
        <v>0</v>
      </c>
      <c r="BL99" s="22" t="s">
        <v>649</v>
      </c>
      <c r="BM99" s="22" t="s">
        <v>700</v>
      </c>
    </row>
    <row r="100" s="1" customFormat="1" ht="16.5" customHeight="1">
      <c r="B100" s="44"/>
      <c r="C100" s="220" t="s">
        <v>287</v>
      </c>
      <c r="D100" s="220" t="s">
        <v>203</v>
      </c>
      <c r="E100" s="221" t="s">
        <v>701</v>
      </c>
      <c r="F100" s="222" t="s">
        <v>702</v>
      </c>
      <c r="G100" s="223" t="s">
        <v>648</v>
      </c>
      <c r="H100" s="224">
        <v>1</v>
      </c>
      <c r="I100" s="225"/>
      <c r="J100" s="226">
        <f>ROUND(I100*H100,2)</f>
        <v>0</v>
      </c>
      <c r="K100" s="222" t="s">
        <v>21</v>
      </c>
      <c r="L100" s="70"/>
      <c r="M100" s="227" t="s">
        <v>21</v>
      </c>
      <c r="N100" s="228" t="s">
        <v>44</v>
      </c>
      <c r="O100" s="45"/>
      <c r="P100" s="229">
        <f>O100*H100</f>
        <v>0</v>
      </c>
      <c r="Q100" s="229">
        <v>0</v>
      </c>
      <c r="R100" s="229">
        <f>Q100*H100</f>
        <v>0</v>
      </c>
      <c r="S100" s="229">
        <v>0</v>
      </c>
      <c r="T100" s="230">
        <f>S100*H100</f>
        <v>0</v>
      </c>
      <c r="AR100" s="22" t="s">
        <v>649</v>
      </c>
      <c r="AT100" s="22" t="s">
        <v>203</v>
      </c>
      <c r="AU100" s="22" t="s">
        <v>83</v>
      </c>
      <c r="AY100" s="22" t="s">
        <v>201</v>
      </c>
      <c r="BE100" s="231">
        <f>IF(N100="základní",J100,0)</f>
        <v>0</v>
      </c>
      <c r="BF100" s="231">
        <f>IF(N100="snížená",J100,0)</f>
        <v>0</v>
      </c>
      <c r="BG100" s="231">
        <f>IF(N100="zákl. přenesená",J100,0)</f>
        <v>0</v>
      </c>
      <c r="BH100" s="231">
        <f>IF(N100="sníž. přenesená",J100,0)</f>
        <v>0</v>
      </c>
      <c r="BI100" s="231">
        <f>IF(N100="nulová",J100,0)</f>
        <v>0</v>
      </c>
      <c r="BJ100" s="22" t="s">
        <v>81</v>
      </c>
      <c r="BK100" s="231">
        <f>ROUND(I100*H100,2)</f>
        <v>0</v>
      </c>
      <c r="BL100" s="22" t="s">
        <v>649</v>
      </c>
      <c r="BM100" s="22" t="s">
        <v>703</v>
      </c>
    </row>
    <row r="101" s="1" customFormat="1" ht="16.5" customHeight="1">
      <c r="B101" s="44"/>
      <c r="C101" s="220" t="s">
        <v>294</v>
      </c>
      <c r="D101" s="220" t="s">
        <v>203</v>
      </c>
      <c r="E101" s="221" t="s">
        <v>704</v>
      </c>
      <c r="F101" s="222" t="s">
        <v>705</v>
      </c>
      <c r="G101" s="223" t="s">
        <v>648</v>
      </c>
      <c r="H101" s="224">
        <v>1</v>
      </c>
      <c r="I101" s="225"/>
      <c r="J101" s="226">
        <f>ROUND(I101*H101,2)</f>
        <v>0</v>
      </c>
      <c r="K101" s="222" t="s">
        <v>21</v>
      </c>
      <c r="L101" s="70"/>
      <c r="M101" s="227" t="s">
        <v>21</v>
      </c>
      <c r="N101" s="228" t="s">
        <v>44</v>
      </c>
      <c r="O101" s="45"/>
      <c r="P101" s="229">
        <f>O101*H101</f>
        <v>0</v>
      </c>
      <c r="Q101" s="229">
        <v>0</v>
      </c>
      <c r="R101" s="229">
        <f>Q101*H101</f>
        <v>0</v>
      </c>
      <c r="S101" s="229">
        <v>0</v>
      </c>
      <c r="T101" s="230">
        <f>S101*H101</f>
        <v>0</v>
      </c>
      <c r="AR101" s="22" t="s">
        <v>649</v>
      </c>
      <c r="AT101" s="22" t="s">
        <v>203</v>
      </c>
      <c r="AU101" s="22" t="s">
        <v>83</v>
      </c>
      <c r="AY101" s="22" t="s">
        <v>201</v>
      </c>
      <c r="BE101" s="231">
        <f>IF(N101="základní",J101,0)</f>
        <v>0</v>
      </c>
      <c r="BF101" s="231">
        <f>IF(N101="snížená",J101,0)</f>
        <v>0</v>
      </c>
      <c r="BG101" s="231">
        <f>IF(N101="zákl. přenesená",J101,0)</f>
        <v>0</v>
      </c>
      <c r="BH101" s="231">
        <f>IF(N101="sníž. přenesená",J101,0)</f>
        <v>0</v>
      </c>
      <c r="BI101" s="231">
        <f>IF(N101="nulová",J101,0)</f>
        <v>0</v>
      </c>
      <c r="BJ101" s="22" t="s">
        <v>81</v>
      </c>
      <c r="BK101" s="231">
        <f>ROUND(I101*H101,2)</f>
        <v>0</v>
      </c>
      <c r="BL101" s="22" t="s">
        <v>649</v>
      </c>
      <c r="BM101" s="22" t="s">
        <v>706</v>
      </c>
    </row>
    <row r="102" s="1" customFormat="1" ht="16.5" customHeight="1">
      <c r="B102" s="44"/>
      <c r="C102" s="220" t="s">
        <v>298</v>
      </c>
      <c r="D102" s="220" t="s">
        <v>203</v>
      </c>
      <c r="E102" s="221" t="s">
        <v>707</v>
      </c>
      <c r="F102" s="222" t="s">
        <v>708</v>
      </c>
      <c r="G102" s="223" t="s">
        <v>648</v>
      </c>
      <c r="H102" s="224">
        <v>1</v>
      </c>
      <c r="I102" s="225"/>
      <c r="J102" s="226">
        <f>ROUND(I102*H102,2)</f>
        <v>0</v>
      </c>
      <c r="K102" s="222" t="s">
        <v>21</v>
      </c>
      <c r="L102" s="70"/>
      <c r="M102" s="227" t="s">
        <v>21</v>
      </c>
      <c r="N102" s="228" t="s">
        <v>44</v>
      </c>
      <c r="O102" s="45"/>
      <c r="P102" s="229">
        <f>O102*H102</f>
        <v>0</v>
      </c>
      <c r="Q102" s="229">
        <v>0</v>
      </c>
      <c r="R102" s="229">
        <f>Q102*H102</f>
        <v>0</v>
      </c>
      <c r="S102" s="229">
        <v>0</v>
      </c>
      <c r="T102" s="230">
        <f>S102*H102</f>
        <v>0</v>
      </c>
      <c r="AR102" s="22" t="s">
        <v>649</v>
      </c>
      <c r="AT102" s="22" t="s">
        <v>203</v>
      </c>
      <c r="AU102" s="22" t="s">
        <v>83</v>
      </c>
      <c r="AY102" s="22" t="s">
        <v>201</v>
      </c>
      <c r="BE102" s="231">
        <f>IF(N102="základní",J102,0)</f>
        <v>0</v>
      </c>
      <c r="BF102" s="231">
        <f>IF(N102="snížená",J102,0)</f>
        <v>0</v>
      </c>
      <c r="BG102" s="231">
        <f>IF(N102="zákl. přenesená",J102,0)</f>
        <v>0</v>
      </c>
      <c r="BH102" s="231">
        <f>IF(N102="sníž. přenesená",J102,0)</f>
        <v>0</v>
      </c>
      <c r="BI102" s="231">
        <f>IF(N102="nulová",J102,0)</f>
        <v>0</v>
      </c>
      <c r="BJ102" s="22" t="s">
        <v>81</v>
      </c>
      <c r="BK102" s="231">
        <f>ROUND(I102*H102,2)</f>
        <v>0</v>
      </c>
      <c r="BL102" s="22" t="s">
        <v>649</v>
      </c>
      <c r="BM102" s="22" t="s">
        <v>709</v>
      </c>
    </row>
    <row r="103" s="1" customFormat="1" ht="25.5" customHeight="1">
      <c r="B103" s="44"/>
      <c r="C103" s="220" t="s">
        <v>9</v>
      </c>
      <c r="D103" s="220" t="s">
        <v>203</v>
      </c>
      <c r="E103" s="221" t="s">
        <v>710</v>
      </c>
      <c r="F103" s="222" t="s">
        <v>711</v>
      </c>
      <c r="G103" s="223" t="s">
        <v>648</v>
      </c>
      <c r="H103" s="224">
        <v>1</v>
      </c>
      <c r="I103" s="225"/>
      <c r="J103" s="226">
        <f>ROUND(I103*H103,2)</f>
        <v>0</v>
      </c>
      <c r="K103" s="222" t="s">
        <v>21</v>
      </c>
      <c r="L103" s="70"/>
      <c r="M103" s="227" t="s">
        <v>21</v>
      </c>
      <c r="N103" s="228" t="s">
        <v>44</v>
      </c>
      <c r="O103" s="45"/>
      <c r="P103" s="229">
        <f>O103*H103</f>
        <v>0</v>
      </c>
      <c r="Q103" s="229">
        <v>0</v>
      </c>
      <c r="R103" s="229">
        <f>Q103*H103</f>
        <v>0</v>
      </c>
      <c r="S103" s="229">
        <v>0</v>
      </c>
      <c r="T103" s="230">
        <f>S103*H103</f>
        <v>0</v>
      </c>
      <c r="AR103" s="22" t="s">
        <v>649</v>
      </c>
      <c r="AT103" s="22" t="s">
        <v>203</v>
      </c>
      <c r="AU103" s="22" t="s">
        <v>83</v>
      </c>
      <c r="AY103" s="22" t="s">
        <v>201</v>
      </c>
      <c r="BE103" s="231">
        <f>IF(N103="základní",J103,0)</f>
        <v>0</v>
      </c>
      <c r="BF103" s="231">
        <f>IF(N103="snížená",J103,0)</f>
        <v>0</v>
      </c>
      <c r="BG103" s="231">
        <f>IF(N103="zákl. přenesená",J103,0)</f>
        <v>0</v>
      </c>
      <c r="BH103" s="231">
        <f>IF(N103="sníž. přenesená",J103,0)</f>
        <v>0</v>
      </c>
      <c r="BI103" s="231">
        <f>IF(N103="nulová",J103,0)</f>
        <v>0</v>
      </c>
      <c r="BJ103" s="22" t="s">
        <v>81</v>
      </c>
      <c r="BK103" s="231">
        <f>ROUND(I103*H103,2)</f>
        <v>0</v>
      </c>
      <c r="BL103" s="22" t="s">
        <v>649</v>
      </c>
      <c r="BM103" s="22" t="s">
        <v>712</v>
      </c>
    </row>
    <row r="104" s="1" customFormat="1" ht="16.5" customHeight="1">
      <c r="B104" s="44"/>
      <c r="C104" s="220" t="s">
        <v>307</v>
      </c>
      <c r="D104" s="220" t="s">
        <v>203</v>
      </c>
      <c r="E104" s="221" t="s">
        <v>713</v>
      </c>
      <c r="F104" s="222" t="s">
        <v>714</v>
      </c>
      <c r="G104" s="223" t="s">
        <v>648</v>
      </c>
      <c r="H104" s="224">
        <v>6</v>
      </c>
      <c r="I104" s="225"/>
      <c r="J104" s="226">
        <f>ROUND(I104*H104,2)</f>
        <v>0</v>
      </c>
      <c r="K104" s="222" t="s">
        <v>21</v>
      </c>
      <c r="L104" s="70"/>
      <c r="M104" s="227" t="s">
        <v>21</v>
      </c>
      <c r="N104" s="228" t="s">
        <v>44</v>
      </c>
      <c r="O104" s="45"/>
      <c r="P104" s="229">
        <f>O104*H104</f>
        <v>0</v>
      </c>
      <c r="Q104" s="229">
        <v>0</v>
      </c>
      <c r="R104" s="229">
        <f>Q104*H104</f>
        <v>0</v>
      </c>
      <c r="S104" s="229">
        <v>0</v>
      </c>
      <c r="T104" s="230">
        <f>S104*H104</f>
        <v>0</v>
      </c>
      <c r="AR104" s="22" t="s">
        <v>649</v>
      </c>
      <c r="AT104" s="22" t="s">
        <v>203</v>
      </c>
      <c r="AU104" s="22" t="s">
        <v>83</v>
      </c>
      <c r="AY104" s="22" t="s">
        <v>201</v>
      </c>
      <c r="BE104" s="231">
        <f>IF(N104="základní",J104,0)</f>
        <v>0</v>
      </c>
      <c r="BF104" s="231">
        <f>IF(N104="snížená",J104,0)</f>
        <v>0</v>
      </c>
      <c r="BG104" s="231">
        <f>IF(N104="zákl. přenesená",J104,0)</f>
        <v>0</v>
      </c>
      <c r="BH104" s="231">
        <f>IF(N104="sníž. přenesená",J104,0)</f>
        <v>0</v>
      </c>
      <c r="BI104" s="231">
        <f>IF(N104="nulová",J104,0)</f>
        <v>0</v>
      </c>
      <c r="BJ104" s="22" t="s">
        <v>81</v>
      </c>
      <c r="BK104" s="231">
        <f>ROUND(I104*H104,2)</f>
        <v>0</v>
      </c>
      <c r="BL104" s="22" t="s">
        <v>649</v>
      </c>
      <c r="BM104" s="22" t="s">
        <v>715</v>
      </c>
    </row>
    <row r="105" s="1" customFormat="1" ht="16.5" customHeight="1">
      <c r="B105" s="44"/>
      <c r="C105" s="220" t="s">
        <v>311</v>
      </c>
      <c r="D105" s="220" t="s">
        <v>203</v>
      </c>
      <c r="E105" s="221" t="s">
        <v>716</v>
      </c>
      <c r="F105" s="222" t="s">
        <v>717</v>
      </c>
      <c r="G105" s="223" t="s">
        <v>648</v>
      </c>
      <c r="H105" s="224">
        <v>1</v>
      </c>
      <c r="I105" s="225"/>
      <c r="J105" s="226">
        <f>ROUND(I105*H105,2)</f>
        <v>0</v>
      </c>
      <c r="K105" s="222" t="s">
        <v>21</v>
      </c>
      <c r="L105" s="70"/>
      <c r="M105" s="227" t="s">
        <v>21</v>
      </c>
      <c r="N105" s="228" t="s">
        <v>44</v>
      </c>
      <c r="O105" s="45"/>
      <c r="P105" s="229">
        <f>O105*H105</f>
        <v>0</v>
      </c>
      <c r="Q105" s="229">
        <v>0</v>
      </c>
      <c r="R105" s="229">
        <f>Q105*H105</f>
        <v>0</v>
      </c>
      <c r="S105" s="229">
        <v>0</v>
      </c>
      <c r="T105" s="230">
        <f>S105*H105</f>
        <v>0</v>
      </c>
      <c r="AR105" s="22" t="s">
        <v>649</v>
      </c>
      <c r="AT105" s="22" t="s">
        <v>203</v>
      </c>
      <c r="AU105" s="22" t="s">
        <v>83</v>
      </c>
      <c r="AY105" s="22" t="s">
        <v>201</v>
      </c>
      <c r="BE105" s="231">
        <f>IF(N105="základní",J105,0)</f>
        <v>0</v>
      </c>
      <c r="BF105" s="231">
        <f>IF(N105="snížená",J105,0)</f>
        <v>0</v>
      </c>
      <c r="BG105" s="231">
        <f>IF(N105="zákl. přenesená",J105,0)</f>
        <v>0</v>
      </c>
      <c r="BH105" s="231">
        <f>IF(N105="sníž. přenesená",J105,0)</f>
        <v>0</v>
      </c>
      <c r="BI105" s="231">
        <f>IF(N105="nulová",J105,0)</f>
        <v>0</v>
      </c>
      <c r="BJ105" s="22" t="s">
        <v>81</v>
      </c>
      <c r="BK105" s="231">
        <f>ROUND(I105*H105,2)</f>
        <v>0</v>
      </c>
      <c r="BL105" s="22" t="s">
        <v>649</v>
      </c>
      <c r="BM105" s="22" t="s">
        <v>718</v>
      </c>
    </row>
    <row r="106" s="1" customFormat="1" ht="16.5" customHeight="1">
      <c r="B106" s="44"/>
      <c r="C106" s="220" t="s">
        <v>315</v>
      </c>
      <c r="D106" s="220" t="s">
        <v>203</v>
      </c>
      <c r="E106" s="221" t="s">
        <v>719</v>
      </c>
      <c r="F106" s="222" t="s">
        <v>720</v>
      </c>
      <c r="G106" s="223" t="s">
        <v>648</v>
      </c>
      <c r="H106" s="224">
        <v>1</v>
      </c>
      <c r="I106" s="225"/>
      <c r="J106" s="226">
        <f>ROUND(I106*H106,2)</f>
        <v>0</v>
      </c>
      <c r="K106" s="222" t="s">
        <v>21</v>
      </c>
      <c r="L106" s="70"/>
      <c r="M106" s="227" t="s">
        <v>21</v>
      </c>
      <c r="N106" s="268" t="s">
        <v>44</v>
      </c>
      <c r="O106" s="269"/>
      <c r="P106" s="270">
        <f>O106*H106</f>
        <v>0</v>
      </c>
      <c r="Q106" s="270">
        <v>0</v>
      </c>
      <c r="R106" s="270">
        <f>Q106*H106</f>
        <v>0</v>
      </c>
      <c r="S106" s="270">
        <v>0</v>
      </c>
      <c r="T106" s="271">
        <f>S106*H106</f>
        <v>0</v>
      </c>
      <c r="AR106" s="22" t="s">
        <v>649</v>
      </c>
      <c r="AT106" s="22" t="s">
        <v>203</v>
      </c>
      <c r="AU106" s="22" t="s">
        <v>83</v>
      </c>
      <c r="AY106" s="22" t="s">
        <v>201</v>
      </c>
      <c r="BE106" s="231">
        <f>IF(N106="základní",J106,0)</f>
        <v>0</v>
      </c>
      <c r="BF106" s="231">
        <f>IF(N106="snížená",J106,0)</f>
        <v>0</v>
      </c>
      <c r="BG106" s="231">
        <f>IF(N106="zákl. přenesená",J106,0)</f>
        <v>0</v>
      </c>
      <c r="BH106" s="231">
        <f>IF(N106="sníž. přenesená",J106,0)</f>
        <v>0</v>
      </c>
      <c r="BI106" s="231">
        <f>IF(N106="nulová",J106,0)</f>
        <v>0</v>
      </c>
      <c r="BJ106" s="22" t="s">
        <v>81</v>
      </c>
      <c r="BK106" s="231">
        <f>ROUND(I106*H106,2)</f>
        <v>0</v>
      </c>
      <c r="BL106" s="22" t="s">
        <v>649</v>
      </c>
      <c r="BM106" s="22" t="s">
        <v>721</v>
      </c>
    </row>
    <row r="107" s="1" customFormat="1" ht="6.96" customHeight="1">
      <c r="B107" s="65"/>
      <c r="C107" s="66"/>
      <c r="D107" s="66"/>
      <c r="E107" s="66"/>
      <c r="F107" s="66"/>
      <c r="G107" s="66"/>
      <c r="H107" s="66"/>
      <c r="I107" s="165"/>
      <c r="J107" s="66"/>
      <c r="K107" s="66"/>
      <c r="L107" s="70"/>
    </row>
  </sheetData>
  <sheetProtection sheet="1" autoFilter="0" formatColumns="0" formatRows="0" objects="1" scenarios="1" spinCount="100000" saltValue="jtNSxbKv0Gg+Gu74FYk4pnrDAYel5HcyEbELhbE8PQI/n1Id56e02dIGg6oV9g9BdpvOwRKBcEPWGURQdTjzNw==" hashValue="ZKM41dqxx2H5TFmSVcq12hgz35ZM9YUD+nY92mdiuYoLe6XMX6anpHuv3OG74oj0LRweApWmSbaOakPQLHYACA==" algorithmName="SHA-512" password="CC35"/>
  <autoFilter ref="C78:K106"/>
  <mergeCells count="10">
    <mergeCell ref="E7:H7"/>
    <mergeCell ref="E9:H9"/>
    <mergeCell ref="E24:H24"/>
    <mergeCell ref="E45:H45"/>
    <mergeCell ref="E47:H47"/>
    <mergeCell ref="J51:J52"/>
    <mergeCell ref="E69:H69"/>
    <mergeCell ref="E71:H71"/>
    <mergeCell ref="G1:H1"/>
    <mergeCell ref="L2:V2"/>
  </mergeCells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72" customWidth="1"/>
    <col min="2" max="2" width="1.664063" style="272" customWidth="1"/>
    <col min="3" max="4" width="5" style="272" customWidth="1"/>
    <col min="5" max="5" width="11.67" style="272" customWidth="1"/>
    <col min="6" max="6" width="9.17" style="272" customWidth="1"/>
    <col min="7" max="7" width="5" style="272" customWidth="1"/>
    <col min="8" max="8" width="77.83" style="272" customWidth="1"/>
    <col min="9" max="10" width="20" style="272" customWidth="1"/>
    <col min="11" max="11" width="1.664063" style="272" customWidth="1"/>
  </cols>
  <sheetData>
    <row r="1" ht="37.5" customHeight="1"/>
    <row r="2" ht="7.5" customHeight="1">
      <c r="B2" s="273"/>
      <c r="C2" s="274"/>
      <c r="D2" s="274"/>
      <c r="E2" s="274"/>
      <c r="F2" s="274"/>
      <c r="G2" s="274"/>
      <c r="H2" s="274"/>
      <c r="I2" s="274"/>
      <c r="J2" s="274"/>
      <c r="K2" s="275"/>
    </row>
    <row r="3" s="13" customFormat="1" ht="45" customHeight="1">
      <c r="B3" s="276"/>
      <c r="C3" s="277" t="s">
        <v>722</v>
      </c>
      <c r="D3" s="277"/>
      <c r="E3" s="277"/>
      <c r="F3" s="277"/>
      <c r="G3" s="277"/>
      <c r="H3" s="277"/>
      <c r="I3" s="277"/>
      <c r="J3" s="277"/>
      <c r="K3" s="278"/>
    </row>
    <row r="4" ht="25.5" customHeight="1">
      <c r="B4" s="279"/>
      <c r="C4" s="280" t="s">
        <v>723</v>
      </c>
      <c r="D4" s="280"/>
      <c r="E4" s="280"/>
      <c r="F4" s="280"/>
      <c r="G4" s="280"/>
      <c r="H4" s="280"/>
      <c r="I4" s="280"/>
      <c r="J4" s="280"/>
      <c r="K4" s="281"/>
    </row>
    <row r="5" ht="5.25" customHeight="1">
      <c r="B5" s="279"/>
      <c r="C5" s="282"/>
      <c r="D5" s="282"/>
      <c r="E5" s="282"/>
      <c r="F5" s="282"/>
      <c r="G5" s="282"/>
      <c r="H5" s="282"/>
      <c r="I5" s="282"/>
      <c r="J5" s="282"/>
      <c r="K5" s="281"/>
    </row>
    <row r="6" ht="15" customHeight="1">
      <c r="B6" s="279"/>
      <c r="C6" s="283" t="s">
        <v>724</v>
      </c>
      <c r="D6" s="283"/>
      <c r="E6" s="283"/>
      <c r="F6" s="283"/>
      <c r="G6" s="283"/>
      <c r="H6" s="283"/>
      <c r="I6" s="283"/>
      <c r="J6" s="283"/>
      <c r="K6" s="281"/>
    </row>
    <row r="7" ht="15" customHeight="1">
      <c r="B7" s="284"/>
      <c r="C7" s="283" t="s">
        <v>725</v>
      </c>
      <c r="D7" s="283"/>
      <c r="E7" s="283"/>
      <c r="F7" s="283"/>
      <c r="G7" s="283"/>
      <c r="H7" s="283"/>
      <c r="I7" s="283"/>
      <c r="J7" s="283"/>
      <c r="K7" s="281"/>
    </row>
    <row r="8" ht="12.75" customHeight="1">
      <c r="B8" s="284"/>
      <c r="C8" s="283"/>
      <c r="D8" s="283"/>
      <c r="E8" s="283"/>
      <c r="F8" s="283"/>
      <c r="G8" s="283"/>
      <c r="H8" s="283"/>
      <c r="I8" s="283"/>
      <c r="J8" s="283"/>
      <c r="K8" s="281"/>
    </row>
    <row r="9" ht="15" customHeight="1">
      <c r="B9" s="284"/>
      <c r="C9" s="283" t="s">
        <v>726</v>
      </c>
      <c r="D9" s="283"/>
      <c r="E9" s="283"/>
      <c r="F9" s="283"/>
      <c r="G9" s="283"/>
      <c r="H9" s="283"/>
      <c r="I9" s="283"/>
      <c r="J9" s="283"/>
      <c r="K9" s="281"/>
    </row>
    <row r="10" ht="15" customHeight="1">
      <c r="B10" s="284"/>
      <c r="C10" s="283"/>
      <c r="D10" s="283" t="s">
        <v>727</v>
      </c>
      <c r="E10" s="283"/>
      <c r="F10" s="283"/>
      <c r="G10" s="283"/>
      <c r="H10" s="283"/>
      <c r="I10" s="283"/>
      <c r="J10" s="283"/>
      <c r="K10" s="281"/>
    </row>
    <row r="11" ht="15" customHeight="1">
      <c r="B11" s="284"/>
      <c r="C11" s="285"/>
      <c r="D11" s="283" t="s">
        <v>728</v>
      </c>
      <c r="E11" s="283"/>
      <c r="F11" s="283"/>
      <c r="G11" s="283"/>
      <c r="H11" s="283"/>
      <c r="I11" s="283"/>
      <c r="J11" s="283"/>
      <c r="K11" s="281"/>
    </row>
    <row r="12" ht="12.75" customHeight="1">
      <c r="B12" s="284"/>
      <c r="C12" s="285"/>
      <c r="D12" s="285"/>
      <c r="E12" s="285"/>
      <c r="F12" s="285"/>
      <c r="G12" s="285"/>
      <c r="H12" s="285"/>
      <c r="I12" s="285"/>
      <c r="J12" s="285"/>
      <c r="K12" s="281"/>
    </row>
    <row r="13" ht="15" customHeight="1">
      <c r="B13" s="284"/>
      <c r="C13" s="285"/>
      <c r="D13" s="283" t="s">
        <v>729</v>
      </c>
      <c r="E13" s="283"/>
      <c r="F13" s="283"/>
      <c r="G13" s="283"/>
      <c r="H13" s="283"/>
      <c r="I13" s="283"/>
      <c r="J13" s="283"/>
      <c r="K13" s="281"/>
    </row>
    <row r="14" ht="15" customHeight="1">
      <c r="B14" s="284"/>
      <c r="C14" s="285"/>
      <c r="D14" s="283" t="s">
        <v>730</v>
      </c>
      <c r="E14" s="283"/>
      <c r="F14" s="283"/>
      <c r="G14" s="283"/>
      <c r="H14" s="283"/>
      <c r="I14" s="283"/>
      <c r="J14" s="283"/>
      <c r="K14" s="281"/>
    </row>
    <row r="15" ht="15" customHeight="1">
      <c r="B15" s="284"/>
      <c r="C15" s="285"/>
      <c r="D15" s="283" t="s">
        <v>731</v>
      </c>
      <c r="E15" s="283"/>
      <c r="F15" s="283"/>
      <c r="G15" s="283"/>
      <c r="H15" s="283"/>
      <c r="I15" s="283"/>
      <c r="J15" s="283"/>
      <c r="K15" s="281"/>
    </row>
    <row r="16" ht="15" customHeight="1">
      <c r="B16" s="284"/>
      <c r="C16" s="285"/>
      <c r="D16" s="285"/>
      <c r="E16" s="286" t="s">
        <v>116</v>
      </c>
      <c r="F16" s="283" t="s">
        <v>732</v>
      </c>
      <c r="G16" s="283"/>
      <c r="H16" s="283"/>
      <c r="I16" s="283"/>
      <c r="J16" s="283"/>
      <c r="K16" s="281"/>
    </row>
    <row r="17" ht="15" customHeight="1">
      <c r="B17" s="284"/>
      <c r="C17" s="285"/>
      <c r="D17" s="285"/>
      <c r="E17" s="286" t="s">
        <v>80</v>
      </c>
      <c r="F17" s="283" t="s">
        <v>733</v>
      </c>
      <c r="G17" s="283"/>
      <c r="H17" s="283"/>
      <c r="I17" s="283"/>
      <c r="J17" s="283"/>
      <c r="K17" s="281"/>
    </row>
    <row r="18" ht="15" customHeight="1">
      <c r="B18" s="284"/>
      <c r="C18" s="285"/>
      <c r="D18" s="285"/>
      <c r="E18" s="286" t="s">
        <v>734</v>
      </c>
      <c r="F18" s="283" t="s">
        <v>735</v>
      </c>
      <c r="G18" s="283"/>
      <c r="H18" s="283"/>
      <c r="I18" s="283"/>
      <c r="J18" s="283"/>
      <c r="K18" s="281"/>
    </row>
    <row r="19" ht="15" customHeight="1">
      <c r="B19" s="284"/>
      <c r="C19" s="285"/>
      <c r="D19" s="285"/>
      <c r="E19" s="286" t="s">
        <v>736</v>
      </c>
      <c r="F19" s="283" t="s">
        <v>737</v>
      </c>
      <c r="G19" s="283"/>
      <c r="H19" s="283"/>
      <c r="I19" s="283"/>
      <c r="J19" s="283"/>
      <c r="K19" s="281"/>
    </row>
    <row r="20" ht="15" customHeight="1">
      <c r="B20" s="284"/>
      <c r="C20" s="285"/>
      <c r="D20" s="285"/>
      <c r="E20" s="286" t="s">
        <v>537</v>
      </c>
      <c r="F20" s="283" t="s">
        <v>738</v>
      </c>
      <c r="G20" s="283"/>
      <c r="H20" s="283"/>
      <c r="I20" s="283"/>
      <c r="J20" s="283"/>
      <c r="K20" s="281"/>
    </row>
    <row r="21" ht="15" customHeight="1">
      <c r="B21" s="284"/>
      <c r="C21" s="285"/>
      <c r="D21" s="285"/>
      <c r="E21" s="286" t="s">
        <v>739</v>
      </c>
      <c r="F21" s="283" t="s">
        <v>740</v>
      </c>
      <c r="G21" s="283"/>
      <c r="H21" s="283"/>
      <c r="I21" s="283"/>
      <c r="J21" s="283"/>
      <c r="K21" s="281"/>
    </row>
    <row r="22" ht="12.75" customHeight="1">
      <c r="B22" s="284"/>
      <c r="C22" s="285"/>
      <c r="D22" s="285"/>
      <c r="E22" s="285"/>
      <c r="F22" s="285"/>
      <c r="G22" s="285"/>
      <c r="H22" s="285"/>
      <c r="I22" s="285"/>
      <c r="J22" s="285"/>
      <c r="K22" s="281"/>
    </row>
    <row r="23" ht="15" customHeight="1">
      <c r="B23" s="284"/>
      <c r="C23" s="283" t="s">
        <v>741</v>
      </c>
      <c r="D23" s="283"/>
      <c r="E23" s="283"/>
      <c r="F23" s="283"/>
      <c r="G23" s="283"/>
      <c r="H23" s="283"/>
      <c r="I23" s="283"/>
      <c r="J23" s="283"/>
      <c r="K23" s="281"/>
    </row>
    <row r="24" ht="15" customHeight="1">
      <c r="B24" s="284"/>
      <c r="C24" s="283" t="s">
        <v>742</v>
      </c>
      <c r="D24" s="283"/>
      <c r="E24" s="283"/>
      <c r="F24" s="283"/>
      <c r="G24" s="283"/>
      <c r="H24" s="283"/>
      <c r="I24" s="283"/>
      <c r="J24" s="283"/>
      <c r="K24" s="281"/>
    </row>
    <row r="25" ht="15" customHeight="1">
      <c r="B25" s="284"/>
      <c r="C25" s="283"/>
      <c r="D25" s="283" t="s">
        <v>743</v>
      </c>
      <c r="E25" s="283"/>
      <c r="F25" s="283"/>
      <c r="G25" s="283"/>
      <c r="H25" s="283"/>
      <c r="I25" s="283"/>
      <c r="J25" s="283"/>
      <c r="K25" s="281"/>
    </row>
    <row r="26" ht="15" customHeight="1">
      <c r="B26" s="284"/>
      <c r="C26" s="285"/>
      <c r="D26" s="283" t="s">
        <v>744</v>
      </c>
      <c r="E26" s="283"/>
      <c r="F26" s="283"/>
      <c r="G26" s="283"/>
      <c r="H26" s="283"/>
      <c r="I26" s="283"/>
      <c r="J26" s="283"/>
      <c r="K26" s="281"/>
    </row>
    <row r="27" ht="12.75" customHeight="1">
      <c r="B27" s="284"/>
      <c r="C27" s="285"/>
      <c r="D27" s="285"/>
      <c r="E27" s="285"/>
      <c r="F27" s="285"/>
      <c r="G27" s="285"/>
      <c r="H27" s="285"/>
      <c r="I27" s="285"/>
      <c r="J27" s="285"/>
      <c r="K27" s="281"/>
    </row>
    <row r="28" ht="15" customHeight="1">
      <c r="B28" s="284"/>
      <c r="C28" s="285"/>
      <c r="D28" s="283" t="s">
        <v>745</v>
      </c>
      <c r="E28" s="283"/>
      <c r="F28" s="283"/>
      <c r="G28" s="283"/>
      <c r="H28" s="283"/>
      <c r="I28" s="283"/>
      <c r="J28" s="283"/>
      <c r="K28" s="281"/>
    </row>
    <row r="29" ht="15" customHeight="1">
      <c r="B29" s="284"/>
      <c r="C29" s="285"/>
      <c r="D29" s="283" t="s">
        <v>746</v>
      </c>
      <c r="E29" s="283"/>
      <c r="F29" s="283"/>
      <c r="G29" s="283"/>
      <c r="H29" s="283"/>
      <c r="I29" s="283"/>
      <c r="J29" s="283"/>
      <c r="K29" s="281"/>
    </row>
    <row r="30" ht="12.75" customHeight="1">
      <c r="B30" s="284"/>
      <c r="C30" s="285"/>
      <c r="D30" s="285"/>
      <c r="E30" s="285"/>
      <c r="F30" s="285"/>
      <c r="G30" s="285"/>
      <c r="H30" s="285"/>
      <c r="I30" s="285"/>
      <c r="J30" s="285"/>
      <c r="K30" s="281"/>
    </row>
    <row r="31" ht="15" customHeight="1">
      <c r="B31" s="284"/>
      <c r="C31" s="285"/>
      <c r="D31" s="283" t="s">
        <v>747</v>
      </c>
      <c r="E31" s="283"/>
      <c r="F31" s="283"/>
      <c r="G31" s="283"/>
      <c r="H31" s="283"/>
      <c r="I31" s="283"/>
      <c r="J31" s="283"/>
      <c r="K31" s="281"/>
    </row>
    <row r="32" ht="15" customHeight="1">
      <c r="B32" s="284"/>
      <c r="C32" s="285"/>
      <c r="D32" s="283" t="s">
        <v>748</v>
      </c>
      <c r="E32" s="283"/>
      <c r="F32" s="283"/>
      <c r="G32" s="283"/>
      <c r="H32" s="283"/>
      <c r="I32" s="283"/>
      <c r="J32" s="283"/>
      <c r="K32" s="281"/>
    </row>
    <row r="33" ht="15" customHeight="1">
      <c r="B33" s="284"/>
      <c r="C33" s="285"/>
      <c r="D33" s="283" t="s">
        <v>749</v>
      </c>
      <c r="E33" s="283"/>
      <c r="F33" s="283"/>
      <c r="G33" s="283"/>
      <c r="H33" s="283"/>
      <c r="I33" s="283"/>
      <c r="J33" s="283"/>
      <c r="K33" s="281"/>
    </row>
    <row r="34" ht="15" customHeight="1">
      <c r="B34" s="284"/>
      <c r="C34" s="285"/>
      <c r="D34" s="283"/>
      <c r="E34" s="287" t="s">
        <v>186</v>
      </c>
      <c r="F34" s="283"/>
      <c r="G34" s="283" t="s">
        <v>750</v>
      </c>
      <c r="H34" s="283"/>
      <c r="I34" s="283"/>
      <c r="J34" s="283"/>
      <c r="K34" s="281"/>
    </row>
    <row r="35" ht="30.75" customHeight="1">
      <c r="B35" s="284"/>
      <c r="C35" s="285"/>
      <c r="D35" s="283"/>
      <c r="E35" s="287" t="s">
        <v>751</v>
      </c>
      <c r="F35" s="283"/>
      <c r="G35" s="283" t="s">
        <v>752</v>
      </c>
      <c r="H35" s="283"/>
      <c r="I35" s="283"/>
      <c r="J35" s="283"/>
      <c r="K35" s="281"/>
    </row>
    <row r="36" ht="15" customHeight="1">
      <c r="B36" s="284"/>
      <c r="C36" s="285"/>
      <c r="D36" s="283"/>
      <c r="E36" s="287" t="s">
        <v>54</v>
      </c>
      <c r="F36" s="283"/>
      <c r="G36" s="283" t="s">
        <v>753</v>
      </c>
      <c r="H36" s="283"/>
      <c r="I36" s="283"/>
      <c r="J36" s="283"/>
      <c r="K36" s="281"/>
    </row>
    <row r="37" ht="15" customHeight="1">
      <c r="B37" s="284"/>
      <c r="C37" s="285"/>
      <c r="D37" s="283"/>
      <c r="E37" s="287" t="s">
        <v>187</v>
      </c>
      <c r="F37" s="283"/>
      <c r="G37" s="283" t="s">
        <v>754</v>
      </c>
      <c r="H37" s="283"/>
      <c r="I37" s="283"/>
      <c r="J37" s="283"/>
      <c r="K37" s="281"/>
    </row>
    <row r="38" ht="15" customHeight="1">
      <c r="B38" s="284"/>
      <c r="C38" s="285"/>
      <c r="D38" s="283"/>
      <c r="E38" s="287" t="s">
        <v>188</v>
      </c>
      <c r="F38" s="283"/>
      <c r="G38" s="283" t="s">
        <v>755</v>
      </c>
      <c r="H38" s="283"/>
      <c r="I38" s="283"/>
      <c r="J38" s="283"/>
      <c r="K38" s="281"/>
    </row>
    <row r="39" ht="15" customHeight="1">
      <c r="B39" s="284"/>
      <c r="C39" s="285"/>
      <c r="D39" s="283"/>
      <c r="E39" s="287" t="s">
        <v>189</v>
      </c>
      <c r="F39" s="283"/>
      <c r="G39" s="283" t="s">
        <v>756</v>
      </c>
      <c r="H39" s="283"/>
      <c r="I39" s="283"/>
      <c r="J39" s="283"/>
      <c r="K39" s="281"/>
    </row>
    <row r="40" ht="15" customHeight="1">
      <c r="B40" s="284"/>
      <c r="C40" s="285"/>
      <c r="D40" s="283"/>
      <c r="E40" s="287" t="s">
        <v>757</v>
      </c>
      <c r="F40" s="283"/>
      <c r="G40" s="283" t="s">
        <v>758</v>
      </c>
      <c r="H40" s="283"/>
      <c r="I40" s="283"/>
      <c r="J40" s="283"/>
      <c r="K40" s="281"/>
    </row>
    <row r="41" ht="15" customHeight="1">
      <c r="B41" s="284"/>
      <c r="C41" s="285"/>
      <c r="D41" s="283"/>
      <c r="E41" s="287"/>
      <c r="F41" s="283"/>
      <c r="G41" s="283" t="s">
        <v>759</v>
      </c>
      <c r="H41" s="283"/>
      <c r="I41" s="283"/>
      <c r="J41" s="283"/>
      <c r="K41" s="281"/>
    </row>
    <row r="42" ht="15" customHeight="1">
      <c r="B42" s="284"/>
      <c r="C42" s="285"/>
      <c r="D42" s="283"/>
      <c r="E42" s="287" t="s">
        <v>760</v>
      </c>
      <c r="F42" s="283"/>
      <c r="G42" s="283" t="s">
        <v>761</v>
      </c>
      <c r="H42" s="283"/>
      <c r="I42" s="283"/>
      <c r="J42" s="283"/>
      <c r="K42" s="281"/>
    </row>
    <row r="43" ht="15" customHeight="1">
      <c r="B43" s="284"/>
      <c r="C43" s="285"/>
      <c r="D43" s="283"/>
      <c r="E43" s="287" t="s">
        <v>191</v>
      </c>
      <c r="F43" s="283"/>
      <c r="G43" s="283" t="s">
        <v>762</v>
      </c>
      <c r="H43" s="283"/>
      <c r="I43" s="283"/>
      <c r="J43" s="283"/>
      <c r="K43" s="281"/>
    </row>
    <row r="44" ht="12.75" customHeight="1">
      <c r="B44" s="284"/>
      <c r="C44" s="285"/>
      <c r="D44" s="283"/>
      <c r="E44" s="283"/>
      <c r="F44" s="283"/>
      <c r="G44" s="283"/>
      <c r="H44" s="283"/>
      <c r="I44" s="283"/>
      <c r="J44" s="283"/>
      <c r="K44" s="281"/>
    </row>
    <row r="45" ht="15" customHeight="1">
      <c r="B45" s="284"/>
      <c r="C45" s="285"/>
      <c r="D45" s="283" t="s">
        <v>763</v>
      </c>
      <c r="E45" s="283"/>
      <c r="F45" s="283"/>
      <c r="G45" s="283"/>
      <c r="H45" s="283"/>
      <c r="I45" s="283"/>
      <c r="J45" s="283"/>
      <c r="K45" s="281"/>
    </row>
    <row r="46" ht="15" customHeight="1">
      <c r="B46" s="284"/>
      <c r="C46" s="285"/>
      <c r="D46" s="285"/>
      <c r="E46" s="283" t="s">
        <v>764</v>
      </c>
      <c r="F46" s="283"/>
      <c r="G46" s="283"/>
      <c r="H46" s="283"/>
      <c r="I46" s="283"/>
      <c r="J46" s="283"/>
      <c r="K46" s="281"/>
    </row>
    <row r="47" ht="15" customHeight="1">
      <c r="B47" s="284"/>
      <c r="C47" s="285"/>
      <c r="D47" s="285"/>
      <c r="E47" s="283" t="s">
        <v>765</v>
      </c>
      <c r="F47" s="283"/>
      <c r="G47" s="283"/>
      <c r="H47" s="283"/>
      <c r="I47" s="283"/>
      <c r="J47" s="283"/>
      <c r="K47" s="281"/>
    </row>
    <row r="48" ht="15" customHeight="1">
      <c r="B48" s="284"/>
      <c r="C48" s="285"/>
      <c r="D48" s="285"/>
      <c r="E48" s="283" t="s">
        <v>766</v>
      </c>
      <c r="F48" s="283"/>
      <c r="G48" s="283"/>
      <c r="H48" s="283"/>
      <c r="I48" s="283"/>
      <c r="J48" s="283"/>
      <c r="K48" s="281"/>
    </row>
    <row r="49" ht="15" customHeight="1">
      <c r="B49" s="284"/>
      <c r="C49" s="285"/>
      <c r="D49" s="283" t="s">
        <v>767</v>
      </c>
      <c r="E49" s="283"/>
      <c r="F49" s="283"/>
      <c r="G49" s="283"/>
      <c r="H49" s="283"/>
      <c r="I49" s="283"/>
      <c r="J49" s="283"/>
      <c r="K49" s="281"/>
    </row>
    <row r="50" ht="25.5" customHeight="1">
      <c r="B50" s="279"/>
      <c r="C50" s="280" t="s">
        <v>768</v>
      </c>
      <c r="D50" s="280"/>
      <c r="E50" s="280"/>
      <c r="F50" s="280"/>
      <c r="G50" s="280"/>
      <c r="H50" s="280"/>
      <c r="I50" s="280"/>
      <c r="J50" s="280"/>
      <c r="K50" s="281"/>
    </row>
    <row r="51" ht="5.25" customHeight="1">
      <c r="B51" s="279"/>
      <c r="C51" s="282"/>
      <c r="D51" s="282"/>
      <c r="E51" s="282"/>
      <c r="F51" s="282"/>
      <c r="G51" s="282"/>
      <c r="H51" s="282"/>
      <c r="I51" s="282"/>
      <c r="J51" s="282"/>
      <c r="K51" s="281"/>
    </row>
    <row r="52" ht="15" customHeight="1">
      <c r="B52" s="279"/>
      <c r="C52" s="283" t="s">
        <v>769</v>
      </c>
      <c r="D52" s="283"/>
      <c r="E52" s="283"/>
      <c r="F52" s="283"/>
      <c r="G52" s="283"/>
      <c r="H52" s="283"/>
      <c r="I52" s="283"/>
      <c r="J52" s="283"/>
      <c r="K52" s="281"/>
    </row>
    <row r="53" ht="15" customHeight="1">
      <c r="B53" s="279"/>
      <c r="C53" s="283" t="s">
        <v>770</v>
      </c>
      <c r="D53" s="283"/>
      <c r="E53" s="283"/>
      <c r="F53" s="283"/>
      <c r="G53" s="283"/>
      <c r="H53" s="283"/>
      <c r="I53" s="283"/>
      <c r="J53" s="283"/>
      <c r="K53" s="281"/>
    </row>
    <row r="54" ht="12.75" customHeight="1">
      <c r="B54" s="279"/>
      <c r="C54" s="283"/>
      <c r="D54" s="283"/>
      <c r="E54" s="283"/>
      <c r="F54" s="283"/>
      <c r="G54" s="283"/>
      <c r="H54" s="283"/>
      <c r="I54" s="283"/>
      <c r="J54" s="283"/>
      <c r="K54" s="281"/>
    </row>
    <row r="55" ht="15" customHeight="1">
      <c r="B55" s="279"/>
      <c r="C55" s="283" t="s">
        <v>771</v>
      </c>
      <c r="D55" s="283"/>
      <c r="E55" s="283"/>
      <c r="F55" s="283"/>
      <c r="G55" s="283"/>
      <c r="H55" s="283"/>
      <c r="I55" s="283"/>
      <c r="J55" s="283"/>
      <c r="K55" s="281"/>
    </row>
    <row r="56" ht="15" customHeight="1">
      <c r="B56" s="279"/>
      <c r="C56" s="285"/>
      <c r="D56" s="283" t="s">
        <v>772</v>
      </c>
      <c r="E56" s="283"/>
      <c r="F56" s="283"/>
      <c r="G56" s="283"/>
      <c r="H56" s="283"/>
      <c r="I56" s="283"/>
      <c r="J56" s="283"/>
      <c r="K56" s="281"/>
    </row>
    <row r="57" ht="15" customHeight="1">
      <c r="B57" s="279"/>
      <c r="C57" s="285"/>
      <c r="D57" s="283" t="s">
        <v>773</v>
      </c>
      <c r="E57" s="283"/>
      <c r="F57" s="283"/>
      <c r="G57" s="283"/>
      <c r="H57" s="283"/>
      <c r="I57" s="283"/>
      <c r="J57" s="283"/>
      <c r="K57" s="281"/>
    </row>
    <row r="58" ht="15" customHeight="1">
      <c r="B58" s="279"/>
      <c r="C58" s="285"/>
      <c r="D58" s="283" t="s">
        <v>774</v>
      </c>
      <c r="E58" s="283"/>
      <c r="F58" s="283"/>
      <c r="G58" s="283"/>
      <c r="H58" s="283"/>
      <c r="I58" s="283"/>
      <c r="J58" s="283"/>
      <c r="K58" s="281"/>
    </row>
    <row r="59" ht="15" customHeight="1">
      <c r="B59" s="279"/>
      <c r="C59" s="285"/>
      <c r="D59" s="283" t="s">
        <v>775</v>
      </c>
      <c r="E59" s="283"/>
      <c r="F59" s="283"/>
      <c r="G59" s="283"/>
      <c r="H59" s="283"/>
      <c r="I59" s="283"/>
      <c r="J59" s="283"/>
      <c r="K59" s="281"/>
    </row>
    <row r="60" ht="15" customHeight="1">
      <c r="B60" s="279"/>
      <c r="C60" s="285"/>
      <c r="D60" s="288" t="s">
        <v>776</v>
      </c>
      <c r="E60" s="288"/>
      <c r="F60" s="288"/>
      <c r="G60" s="288"/>
      <c r="H60" s="288"/>
      <c r="I60" s="288"/>
      <c r="J60" s="288"/>
      <c r="K60" s="281"/>
    </row>
    <row r="61" ht="15" customHeight="1">
      <c r="B61" s="279"/>
      <c r="C61" s="285"/>
      <c r="D61" s="283" t="s">
        <v>777</v>
      </c>
      <c r="E61" s="283"/>
      <c r="F61" s="283"/>
      <c r="G61" s="283"/>
      <c r="H61" s="283"/>
      <c r="I61" s="283"/>
      <c r="J61" s="283"/>
      <c r="K61" s="281"/>
    </row>
    <row r="62" ht="12.75" customHeight="1">
      <c r="B62" s="279"/>
      <c r="C62" s="285"/>
      <c r="D62" s="285"/>
      <c r="E62" s="289"/>
      <c r="F62" s="285"/>
      <c r="G62" s="285"/>
      <c r="H62" s="285"/>
      <c r="I62" s="285"/>
      <c r="J62" s="285"/>
      <c r="K62" s="281"/>
    </row>
    <row r="63" ht="15" customHeight="1">
      <c r="B63" s="279"/>
      <c r="C63" s="285"/>
      <c r="D63" s="283" t="s">
        <v>778</v>
      </c>
      <c r="E63" s="283"/>
      <c r="F63" s="283"/>
      <c r="G63" s="283"/>
      <c r="H63" s="283"/>
      <c r="I63" s="283"/>
      <c r="J63" s="283"/>
      <c r="K63" s="281"/>
    </row>
    <row r="64" ht="15" customHeight="1">
      <c r="B64" s="279"/>
      <c r="C64" s="285"/>
      <c r="D64" s="288" t="s">
        <v>779</v>
      </c>
      <c r="E64" s="288"/>
      <c r="F64" s="288"/>
      <c r="G64" s="288"/>
      <c r="H64" s="288"/>
      <c r="I64" s="288"/>
      <c r="J64" s="288"/>
      <c r="K64" s="281"/>
    </row>
    <row r="65" ht="15" customHeight="1">
      <c r="B65" s="279"/>
      <c r="C65" s="285"/>
      <c r="D65" s="283" t="s">
        <v>780</v>
      </c>
      <c r="E65" s="283"/>
      <c r="F65" s="283"/>
      <c r="G65" s="283"/>
      <c r="H65" s="283"/>
      <c r="I65" s="283"/>
      <c r="J65" s="283"/>
      <c r="K65" s="281"/>
    </row>
    <row r="66" ht="15" customHeight="1">
      <c r="B66" s="279"/>
      <c r="C66" s="285"/>
      <c r="D66" s="283" t="s">
        <v>781</v>
      </c>
      <c r="E66" s="283"/>
      <c r="F66" s="283"/>
      <c r="G66" s="283"/>
      <c r="H66" s="283"/>
      <c r="I66" s="283"/>
      <c r="J66" s="283"/>
      <c r="K66" s="281"/>
    </row>
    <row r="67" ht="15" customHeight="1">
      <c r="B67" s="279"/>
      <c r="C67" s="285"/>
      <c r="D67" s="283" t="s">
        <v>782</v>
      </c>
      <c r="E67" s="283"/>
      <c r="F67" s="283"/>
      <c r="G67" s="283"/>
      <c r="H67" s="283"/>
      <c r="I67" s="283"/>
      <c r="J67" s="283"/>
      <c r="K67" s="281"/>
    </row>
    <row r="68" ht="15" customHeight="1">
      <c r="B68" s="279"/>
      <c r="C68" s="285"/>
      <c r="D68" s="283" t="s">
        <v>783</v>
      </c>
      <c r="E68" s="283"/>
      <c r="F68" s="283"/>
      <c r="G68" s="283"/>
      <c r="H68" s="283"/>
      <c r="I68" s="283"/>
      <c r="J68" s="283"/>
      <c r="K68" s="281"/>
    </row>
    <row r="69" ht="12.75" customHeight="1">
      <c r="B69" s="290"/>
      <c r="C69" s="291"/>
      <c r="D69" s="291"/>
      <c r="E69" s="291"/>
      <c r="F69" s="291"/>
      <c r="G69" s="291"/>
      <c r="H69" s="291"/>
      <c r="I69" s="291"/>
      <c r="J69" s="291"/>
      <c r="K69" s="292"/>
    </row>
    <row r="70" ht="18.75" customHeight="1">
      <c r="B70" s="293"/>
      <c r="C70" s="293"/>
      <c r="D70" s="293"/>
      <c r="E70" s="293"/>
      <c r="F70" s="293"/>
      <c r="G70" s="293"/>
      <c r="H70" s="293"/>
      <c r="I70" s="293"/>
      <c r="J70" s="293"/>
      <c r="K70" s="294"/>
    </row>
    <row r="71" ht="18.75" customHeight="1">
      <c r="B71" s="294"/>
      <c r="C71" s="294"/>
      <c r="D71" s="294"/>
      <c r="E71" s="294"/>
      <c r="F71" s="294"/>
      <c r="G71" s="294"/>
      <c r="H71" s="294"/>
      <c r="I71" s="294"/>
      <c r="J71" s="294"/>
      <c r="K71" s="294"/>
    </row>
    <row r="72" ht="7.5" customHeight="1">
      <c r="B72" s="295"/>
      <c r="C72" s="296"/>
      <c r="D72" s="296"/>
      <c r="E72" s="296"/>
      <c r="F72" s="296"/>
      <c r="G72" s="296"/>
      <c r="H72" s="296"/>
      <c r="I72" s="296"/>
      <c r="J72" s="296"/>
      <c r="K72" s="297"/>
    </row>
    <row r="73" ht="45" customHeight="1">
      <c r="B73" s="298"/>
      <c r="C73" s="299" t="s">
        <v>122</v>
      </c>
      <c r="D73" s="299"/>
      <c r="E73" s="299"/>
      <c r="F73" s="299"/>
      <c r="G73" s="299"/>
      <c r="H73" s="299"/>
      <c r="I73" s="299"/>
      <c r="J73" s="299"/>
      <c r="K73" s="300"/>
    </row>
    <row r="74" ht="17.25" customHeight="1">
      <c r="B74" s="298"/>
      <c r="C74" s="301" t="s">
        <v>784</v>
      </c>
      <c r="D74" s="301"/>
      <c r="E74" s="301"/>
      <c r="F74" s="301" t="s">
        <v>785</v>
      </c>
      <c r="G74" s="302"/>
      <c r="H74" s="301" t="s">
        <v>187</v>
      </c>
      <c r="I74" s="301" t="s">
        <v>58</v>
      </c>
      <c r="J74" s="301" t="s">
        <v>786</v>
      </c>
      <c r="K74" s="300"/>
    </row>
    <row r="75" ht="17.25" customHeight="1">
      <c r="B75" s="298"/>
      <c r="C75" s="303" t="s">
        <v>787</v>
      </c>
      <c r="D75" s="303"/>
      <c r="E75" s="303"/>
      <c r="F75" s="304" t="s">
        <v>788</v>
      </c>
      <c r="G75" s="305"/>
      <c r="H75" s="303"/>
      <c r="I75" s="303"/>
      <c r="J75" s="303" t="s">
        <v>789</v>
      </c>
      <c r="K75" s="300"/>
    </row>
    <row r="76" ht="5.25" customHeight="1">
      <c r="B76" s="298"/>
      <c r="C76" s="306"/>
      <c r="D76" s="306"/>
      <c r="E76" s="306"/>
      <c r="F76" s="306"/>
      <c r="G76" s="307"/>
      <c r="H76" s="306"/>
      <c r="I76" s="306"/>
      <c r="J76" s="306"/>
      <c r="K76" s="300"/>
    </row>
    <row r="77" ht="15" customHeight="1">
      <c r="B77" s="298"/>
      <c r="C77" s="287" t="s">
        <v>54</v>
      </c>
      <c r="D77" s="306"/>
      <c r="E77" s="306"/>
      <c r="F77" s="308" t="s">
        <v>790</v>
      </c>
      <c r="G77" s="307"/>
      <c r="H77" s="287" t="s">
        <v>791</v>
      </c>
      <c r="I77" s="287" t="s">
        <v>792</v>
      </c>
      <c r="J77" s="287">
        <v>20</v>
      </c>
      <c r="K77" s="300"/>
    </row>
    <row r="78" ht="15" customHeight="1">
      <c r="B78" s="298"/>
      <c r="C78" s="287" t="s">
        <v>793</v>
      </c>
      <c r="D78" s="287"/>
      <c r="E78" s="287"/>
      <c r="F78" s="308" t="s">
        <v>790</v>
      </c>
      <c r="G78" s="307"/>
      <c r="H78" s="287" t="s">
        <v>794</v>
      </c>
      <c r="I78" s="287" t="s">
        <v>792</v>
      </c>
      <c r="J78" s="287">
        <v>120</v>
      </c>
      <c r="K78" s="300"/>
    </row>
    <row r="79" ht="15" customHeight="1">
      <c r="B79" s="309"/>
      <c r="C79" s="287" t="s">
        <v>795</v>
      </c>
      <c r="D79" s="287"/>
      <c r="E79" s="287"/>
      <c r="F79" s="308" t="s">
        <v>796</v>
      </c>
      <c r="G79" s="307"/>
      <c r="H79" s="287" t="s">
        <v>797</v>
      </c>
      <c r="I79" s="287" t="s">
        <v>792</v>
      </c>
      <c r="J79" s="287">
        <v>50</v>
      </c>
      <c r="K79" s="300"/>
    </row>
    <row r="80" ht="15" customHeight="1">
      <c r="B80" s="309"/>
      <c r="C80" s="287" t="s">
        <v>798</v>
      </c>
      <c r="D80" s="287"/>
      <c r="E80" s="287"/>
      <c r="F80" s="308" t="s">
        <v>790</v>
      </c>
      <c r="G80" s="307"/>
      <c r="H80" s="287" t="s">
        <v>799</v>
      </c>
      <c r="I80" s="287" t="s">
        <v>800</v>
      </c>
      <c r="J80" s="287"/>
      <c r="K80" s="300"/>
    </row>
    <row r="81" ht="15" customHeight="1">
      <c r="B81" s="309"/>
      <c r="C81" s="310" t="s">
        <v>801</v>
      </c>
      <c r="D81" s="310"/>
      <c r="E81" s="310"/>
      <c r="F81" s="311" t="s">
        <v>796</v>
      </c>
      <c r="G81" s="310"/>
      <c r="H81" s="310" t="s">
        <v>802</v>
      </c>
      <c r="I81" s="310" t="s">
        <v>792</v>
      </c>
      <c r="J81" s="310">
        <v>15</v>
      </c>
      <c r="K81" s="300"/>
    </row>
    <row r="82" ht="15" customHeight="1">
      <c r="B82" s="309"/>
      <c r="C82" s="310" t="s">
        <v>803</v>
      </c>
      <c r="D82" s="310"/>
      <c r="E82" s="310"/>
      <c r="F82" s="311" t="s">
        <v>796</v>
      </c>
      <c r="G82" s="310"/>
      <c r="H82" s="310" t="s">
        <v>804</v>
      </c>
      <c r="I82" s="310" t="s">
        <v>792</v>
      </c>
      <c r="J82" s="310">
        <v>15</v>
      </c>
      <c r="K82" s="300"/>
    </row>
    <row r="83" ht="15" customHeight="1">
      <c r="B83" s="309"/>
      <c r="C83" s="310" t="s">
        <v>805</v>
      </c>
      <c r="D83" s="310"/>
      <c r="E83" s="310"/>
      <c r="F83" s="311" t="s">
        <v>796</v>
      </c>
      <c r="G83" s="310"/>
      <c r="H83" s="310" t="s">
        <v>806</v>
      </c>
      <c r="I83" s="310" t="s">
        <v>792</v>
      </c>
      <c r="J83" s="310">
        <v>20</v>
      </c>
      <c r="K83" s="300"/>
    </row>
    <row r="84" ht="15" customHeight="1">
      <c r="B84" s="309"/>
      <c r="C84" s="310" t="s">
        <v>807</v>
      </c>
      <c r="D84" s="310"/>
      <c r="E84" s="310"/>
      <c r="F84" s="311" t="s">
        <v>796</v>
      </c>
      <c r="G84" s="310"/>
      <c r="H84" s="310" t="s">
        <v>808</v>
      </c>
      <c r="I84" s="310" t="s">
        <v>792</v>
      </c>
      <c r="J84" s="310">
        <v>20</v>
      </c>
      <c r="K84" s="300"/>
    </row>
    <row r="85" ht="15" customHeight="1">
      <c r="B85" s="309"/>
      <c r="C85" s="287" t="s">
        <v>809</v>
      </c>
      <c r="D85" s="287"/>
      <c r="E85" s="287"/>
      <c r="F85" s="308" t="s">
        <v>796</v>
      </c>
      <c r="G85" s="307"/>
      <c r="H85" s="287" t="s">
        <v>810</v>
      </c>
      <c r="I85" s="287" t="s">
        <v>792</v>
      </c>
      <c r="J85" s="287">
        <v>50</v>
      </c>
      <c r="K85" s="300"/>
    </row>
    <row r="86" ht="15" customHeight="1">
      <c r="B86" s="309"/>
      <c r="C86" s="287" t="s">
        <v>811</v>
      </c>
      <c r="D86" s="287"/>
      <c r="E86" s="287"/>
      <c r="F86" s="308" t="s">
        <v>796</v>
      </c>
      <c r="G86" s="307"/>
      <c r="H86" s="287" t="s">
        <v>812</v>
      </c>
      <c r="I86" s="287" t="s">
        <v>792</v>
      </c>
      <c r="J86" s="287">
        <v>20</v>
      </c>
      <c r="K86" s="300"/>
    </row>
    <row r="87" ht="15" customHeight="1">
      <c r="B87" s="309"/>
      <c r="C87" s="287" t="s">
        <v>813</v>
      </c>
      <c r="D87" s="287"/>
      <c r="E87" s="287"/>
      <c r="F87" s="308" t="s">
        <v>796</v>
      </c>
      <c r="G87" s="307"/>
      <c r="H87" s="287" t="s">
        <v>814</v>
      </c>
      <c r="I87" s="287" t="s">
        <v>792</v>
      </c>
      <c r="J87" s="287">
        <v>20</v>
      </c>
      <c r="K87" s="300"/>
    </row>
    <row r="88" ht="15" customHeight="1">
      <c r="B88" s="309"/>
      <c r="C88" s="287" t="s">
        <v>815</v>
      </c>
      <c r="D88" s="287"/>
      <c r="E88" s="287"/>
      <c r="F88" s="308" t="s">
        <v>796</v>
      </c>
      <c r="G88" s="307"/>
      <c r="H88" s="287" t="s">
        <v>816</v>
      </c>
      <c r="I88" s="287" t="s">
        <v>792</v>
      </c>
      <c r="J88" s="287">
        <v>50</v>
      </c>
      <c r="K88" s="300"/>
    </row>
    <row r="89" ht="15" customHeight="1">
      <c r="B89" s="309"/>
      <c r="C89" s="287" t="s">
        <v>817</v>
      </c>
      <c r="D89" s="287"/>
      <c r="E89" s="287"/>
      <c r="F89" s="308" t="s">
        <v>796</v>
      </c>
      <c r="G89" s="307"/>
      <c r="H89" s="287" t="s">
        <v>817</v>
      </c>
      <c r="I89" s="287" t="s">
        <v>792</v>
      </c>
      <c r="J89" s="287">
        <v>50</v>
      </c>
      <c r="K89" s="300"/>
    </row>
    <row r="90" ht="15" customHeight="1">
      <c r="B90" s="309"/>
      <c r="C90" s="287" t="s">
        <v>192</v>
      </c>
      <c r="D90" s="287"/>
      <c r="E90" s="287"/>
      <c r="F90" s="308" t="s">
        <v>796</v>
      </c>
      <c r="G90" s="307"/>
      <c r="H90" s="287" t="s">
        <v>818</v>
      </c>
      <c r="I90" s="287" t="s">
        <v>792</v>
      </c>
      <c r="J90" s="287">
        <v>255</v>
      </c>
      <c r="K90" s="300"/>
    </row>
    <row r="91" ht="15" customHeight="1">
      <c r="B91" s="309"/>
      <c r="C91" s="287" t="s">
        <v>819</v>
      </c>
      <c r="D91" s="287"/>
      <c r="E91" s="287"/>
      <c r="F91" s="308" t="s">
        <v>790</v>
      </c>
      <c r="G91" s="307"/>
      <c r="H91" s="287" t="s">
        <v>820</v>
      </c>
      <c r="I91" s="287" t="s">
        <v>821</v>
      </c>
      <c r="J91" s="287"/>
      <c r="K91" s="300"/>
    </row>
    <row r="92" ht="15" customHeight="1">
      <c r="B92" s="309"/>
      <c r="C92" s="287" t="s">
        <v>822</v>
      </c>
      <c r="D92" s="287"/>
      <c r="E92" s="287"/>
      <c r="F92" s="308" t="s">
        <v>790</v>
      </c>
      <c r="G92" s="307"/>
      <c r="H92" s="287" t="s">
        <v>823</v>
      </c>
      <c r="I92" s="287" t="s">
        <v>824</v>
      </c>
      <c r="J92" s="287"/>
      <c r="K92" s="300"/>
    </row>
    <row r="93" ht="15" customHeight="1">
      <c r="B93" s="309"/>
      <c r="C93" s="287" t="s">
        <v>825</v>
      </c>
      <c r="D93" s="287"/>
      <c r="E93" s="287"/>
      <c r="F93" s="308" t="s">
        <v>790</v>
      </c>
      <c r="G93" s="307"/>
      <c r="H93" s="287" t="s">
        <v>825</v>
      </c>
      <c r="I93" s="287" t="s">
        <v>824</v>
      </c>
      <c r="J93" s="287"/>
      <c r="K93" s="300"/>
    </row>
    <row r="94" ht="15" customHeight="1">
      <c r="B94" s="309"/>
      <c r="C94" s="287" t="s">
        <v>39</v>
      </c>
      <c r="D94" s="287"/>
      <c r="E94" s="287"/>
      <c r="F94" s="308" t="s">
        <v>790</v>
      </c>
      <c r="G94" s="307"/>
      <c r="H94" s="287" t="s">
        <v>826</v>
      </c>
      <c r="I94" s="287" t="s">
        <v>824</v>
      </c>
      <c r="J94" s="287"/>
      <c r="K94" s="300"/>
    </row>
    <row r="95" ht="15" customHeight="1">
      <c r="B95" s="309"/>
      <c r="C95" s="287" t="s">
        <v>49</v>
      </c>
      <c r="D95" s="287"/>
      <c r="E95" s="287"/>
      <c r="F95" s="308" t="s">
        <v>790</v>
      </c>
      <c r="G95" s="307"/>
      <c r="H95" s="287" t="s">
        <v>827</v>
      </c>
      <c r="I95" s="287" t="s">
        <v>824</v>
      </c>
      <c r="J95" s="287"/>
      <c r="K95" s="300"/>
    </row>
    <row r="96" ht="15" customHeight="1">
      <c r="B96" s="312"/>
      <c r="C96" s="313"/>
      <c r="D96" s="313"/>
      <c r="E96" s="313"/>
      <c r="F96" s="313"/>
      <c r="G96" s="313"/>
      <c r="H96" s="313"/>
      <c r="I96" s="313"/>
      <c r="J96" s="313"/>
      <c r="K96" s="314"/>
    </row>
    <row r="97" ht="18.75" customHeight="1">
      <c r="B97" s="315"/>
      <c r="C97" s="316"/>
      <c r="D97" s="316"/>
      <c r="E97" s="316"/>
      <c r="F97" s="316"/>
      <c r="G97" s="316"/>
      <c r="H97" s="316"/>
      <c r="I97" s="316"/>
      <c r="J97" s="316"/>
      <c r="K97" s="315"/>
    </row>
    <row r="98" ht="18.75" customHeight="1">
      <c r="B98" s="294"/>
      <c r="C98" s="294"/>
      <c r="D98" s="294"/>
      <c r="E98" s="294"/>
      <c r="F98" s="294"/>
      <c r="G98" s="294"/>
      <c r="H98" s="294"/>
      <c r="I98" s="294"/>
      <c r="J98" s="294"/>
      <c r="K98" s="294"/>
    </row>
    <row r="99" ht="7.5" customHeight="1">
      <c r="B99" s="295"/>
      <c r="C99" s="296"/>
      <c r="D99" s="296"/>
      <c r="E99" s="296"/>
      <c r="F99" s="296"/>
      <c r="G99" s="296"/>
      <c r="H99" s="296"/>
      <c r="I99" s="296"/>
      <c r="J99" s="296"/>
      <c r="K99" s="297"/>
    </row>
    <row r="100" ht="45" customHeight="1">
      <c r="B100" s="298"/>
      <c r="C100" s="299" t="s">
        <v>828</v>
      </c>
      <c r="D100" s="299"/>
      <c r="E100" s="299"/>
      <c r="F100" s="299"/>
      <c r="G100" s="299"/>
      <c r="H100" s="299"/>
      <c r="I100" s="299"/>
      <c r="J100" s="299"/>
      <c r="K100" s="300"/>
    </row>
    <row r="101" ht="17.25" customHeight="1">
      <c r="B101" s="298"/>
      <c r="C101" s="301" t="s">
        <v>784</v>
      </c>
      <c r="D101" s="301"/>
      <c r="E101" s="301"/>
      <c r="F101" s="301" t="s">
        <v>785</v>
      </c>
      <c r="G101" s="302"/>
      <c r="H101" s="301" t="s">
        <v>187</v>
      </c>
      <c r="I101" s="301" t="s">
        <v>58</v>
      </c>
      <c r="J101" s="301" t="s">
        <v>786</v>
      </c>
      <c r="K101" s="300"/>
    </row>
    <row r="102" ht="17.25" customHeight="1">
      <c r="B102" s="298"/>
      <c r="C102" s="303" t="s">
        <v>787</v>
      </c>
      <c r="D102" s="303"/>
      <c r="E102" s="303"/>
      <c r="F102" s="304" t="s">
        <v>788</v>
      </c>
      <c r="G102" s="305"/>
      <c r="H102" s="303"/>
      <c r="I102" s="303"/>
      <c r="J102" s="303" t="s">
        <v>789</v>
      </c>
      <c r="K102" s="300"/>
    </row>
    <row r="103" ht="5.25" customHeight="1">
      <c r="B103" s="298"/>
      <c r="C103" s="301"/>
      <c r="D103" s="301"/>
      <c r="E103" s="301"/>
      <c r="F103" s="301"/>
      <c r="G103" s="317"/>
      <c r="H103" s="301"/>
      <c r="I103" s="301"/>
      <c r="J103" s="301"/>
      <c r="K103" s="300"/>
    </row>
    <row r="104" ht="15" customHeight="1">
      <c r="B104" s="298"/>
      <c r="C104" s="287" t="s">
        <v>54</v>
      </c>
      <c r="D104" s="306"/>
      <c r="E104" s="306"/>
      <c r="F104" s="308" t="s">
        <v>790</v>
      </c>
      <c r="G104" s="317"/>
      <c r="H104" s="287" t="s">
        <v>829</v>
      </c>
      <c r="I104" s="287" t="s">
        <v>792</v>
      </c>
      <c r="J104" s="287">
        <v>20</v>
      </c>
      <c r="K104" s="300"/>
    </row>
    <row r="105" ht="15" customHeight="1">
      <c r="B105" s="298"/>
      <c r="C105" s="287" t="s">
        <v>793</v>
      </c>
      <c r="D105" s="287"/>
      <c r="E105" s="287"/>
      <c r="F105" s="308" t="s">
        <v>790</v>
      </c>
      <c r="G105" s="287"/>
      <c r="H105" s="287" t="s">
        <v>829</v>
      </c>
      <c r="I105" s="287" t="s">
        <v>792</v>
      </c>
      <c r="J105" s="287">
        <v>120</v>
      </c>
      <c r="K105" s="300"/>
    </row>
    <row r="106" ht="15" customHeight="1">
      <c r="B106" s="309"/>
      <c r="C106" s="287" t="s">
        <v>795</v>
      </c>
      <c r="D106" s="287"/>
      <c r="E106" s="287"/>
      <c r="F106" s="308" t="s">
        <v>796</v>
      </c>
      <c r="G106" s="287"/>
      <c r="H106" s="287" t="s">
        <v>829</v>
      </c>
      <c r="I106" s="287" t="s">
        <v>792</v>
      </c>
      <c r="J106" s="287">
        <v>50</v>
      </c>
      <c r="K106" s="300"/>
    </row>
    <row r="107" ht="15" customHeight="1">
      <c r="B107" s="309"/>
      <c r="C107" s="287" t="s">
        <v>798</v>
      </c>
      <c r="D107" s="287"/>
      <c r="E107" s="287"/>
      <c r="F107" s="308" t="s">
        <v>790</v>
      </c>
      <c r="G107" s="287"/>
      <c r="H107" s="287" t="s">
        <v>829</v>
      </c>
      <c r="I107" s="287" t="s">
        <v>800</v>
      </c>
      <c r="J107" s="287"/>
      <c r="K107" s="300"/>
    </row>
    <row r="108" ht="15" customHeight="1">
      <c r="B108" s="309"/>
      <c r="C108" s="287" t="s">
        <v>809</v>
      </c>
      <c r="D108" s="287"/>
      <c r="E108" s="287"/>
      <c r="F108" s="308" t="s">
        <v>796</v>
      </c>
      <c r="G108" s="287"/>
      <c r="H108" s="287" t="s">
        <v>829</v>
      </c>
      <c r="I108" s="287" t="s">
        <v>792</v>
      </c>
      <c r="J108" s="287">
        <v>50</v>
      </c>
      <c r="K108" s="300"/>
    </row>
    <row r="109" ht="15" customHeight="1">
      <c r="B109" s="309"/>
      <c r="C109" s="287" t="s">
        <v>817</v>
      </c>
      <c r="D109" s="287"/>
      <c r="E109" s="287"/>
      <c r="F109" s="308" t="s">
        <v>796</v>
      </c>
      <c r="G109" s="287"/>
      <c r="H109" s="287" t="s">
        <v>829</v>
      </c>
      <c r="I109" s="287" t="s">
        <v>792</v>
      </c>
      <c r="J109" s="287">
        <v>50</v>
      </c>
      <c r="K109" s="300"/>
    </row>
    <row r="110" ht="15" customHeight="1">
      <c r="B110" s="309"/>
      <c r="C110" s="287" t="s">
        <v>815</v>
      </c>
      <c r="D110" s="287"/>
      <c r="E110" s="287"/>
      <c r="F110" s="308" t="s">
        <v>796</v>
      </c>
      <c r="G110" s="287"/>
      <c r="H110" s="287" t="s">
        <v>829</v>
      </c>
      <c r="I110" s="287" t="s">
        <v>792</v>
      </c>
      <c r="J110" s="287">
        <v>50</v>
      </c>
      <c r="K110" s="300"/>
    </row>
    <row r="111" ht="15" customHeight="1">
      <c r="B111" s="309"/>
      <c r="C111" s="287" t="s">
        <v>54</v>
      </c>
      <c r="D111" s="287"/>
      <c r="E111" s="287"/>
      <c r="F111" s="308" t="s">
        <v>790</v>
      </c>
      <c r="G111" s="287"/>
      <c r="H111" s="287" t="s">
        <v>830</v>
      </c>
      <c r="I111" s="287" t="s">
        <v>792</v>
      </c>
      <c r="J111" s="287">
        <v>20</v>
      </c>
      <c r="K111" s="300"/>
    </row>
    <row r="112" ht="15" customHeight="1">
      <c r="B112" s="309"/>
      <c r="C112" s="287" t="s">
        <v>831</v>
      </c>
      <c r="D112" s="287"/>
      <c r="E112" s="287"/>
      <c r="F112" s="308" t="s">
        <v>790</v>
      </c>
      <c r="G112" s="287"/>
      <c r="H112" s="287" t="s">
        <v>832</v>
      </c>
      <c r="I112" s="287" t="s">
        <v>792</v>
      </c>
      <c r="J112" s="287">
        <v>120</v>
      </c>
      <c r="K112" s="300"/>
    </row>
    <row r="113" ht="15" customHeight="1">
      <c r="B113" s="309"/>
      <c r="C113" s="287" t="s">
        <v>39</v>
      </c>
      <c r="D113" s="287"/>
      <c r="E113" s="287"/>
      <c r="F113" s="308" t="s">
        <v>790</v>
      </c>
      <c r="G113" s="287"/>
      <c r="H113" s="287" t="s">
        <v>833</v>
      </c>
      <c r="I113" s="287" t="s">
        <v>824</v>
      </c>
      <c r="J113" s="287"/>
      <c r="K113" s="300"/>
    </row>
    <row r="114" ht="15" customHeight="1">
      <c r="B114" s="309"/>
      <c r="C114" s="287" t="s">
        <v>49</v>
      </c>
      <c r="D114" s="287"/>
      <c r="E114" s="287"/>
      <c r="F114" s="308" t="s">
        <v>790</v>
      </c>
      <c r="G114" s="287"/>
      <c r="H114" s="287" t="s">
        <v>834</v>
      </c>
      <c r="I114" s="287" t="s">
        <v>824</v>
      </c>
      <c r="J114" s="287"/>
      <c r="K114" s="300"/>
    </row>
    <row r="115" ht="15" customHeight="1">
      <c r="B115" s="309"/>
      <c r="C115" s="287" t="s">
        <v>58</v>
      </c>
      <c r="D115" s="287"/>
      <c r="E115" s="287"/>
      <c r="F115" s="308" t="s">
        <v>790</v>
      </c>
      <c r="G115" s="287"/>
      <c r="H115" s="287" t="s">
        <v>835</v>
      </c>
      <c r="I115" s="287" t="s">
        <v>836</v>
      </c>
      <c r="J115" s="287"/>
      <c r="K115" s="300"/>
    </row>
    <row r="116" ht="15" customHeight="1">
      <c r="B116" s="312"/>
      <c r="C116" s="318"/>
      <c r="D116" s="318"/>
      <c r="E116" s="318"/>
      <c r="F116" s="318"/>
      <c r="G116" s="318"/>
      <c r="H116" s="318"/>
      <c r="I116" s="318"/>
      <c r="J116" s="318"/>
      <c r="K116" s="314"/>
    </row>
    <row r="117" ht="18.75" customHeight="1">
      <c r="B117" s="319"/>
      <c r="C117" s="283"/>
      <c r="D117" s="283"/>
      <c r="E117" s="283"/>
      <c r="F117" s="320"/>
      <c r="G117" s="283"/>
      <c r="H117" s="283"/>
      <c r="I117" s="283"/>
      <c r="J117" s="283"/>
      <c r="K117" s="319"/>
    </row>
    <row r="118" ht="18.75" customHeight="1">
      <c r="B118" s="294"/>
      <c r="C118" s="294"/>
      <c r="D118" s="294"/>
      <c r="E118" s="294"/>
      <c r="F118" s="294"/>
      <c r="G118" s="294"/>
      <c r="H118" s="294"/>
      <c r="I118" s="294"/>
      <c r="J118" s="294"/>
      <c r="K118" s="294"/>
    </row>
    <row r="119" ht="7.5" customHeight="1">
      <c r="B119" s="321"/>
      <c r="C119" s="322"/>
      <c r="D119" s="322"/>
      <c r="E119" s="322"/>
      <c r="F119" s="322"/>
      <c r="G119" s="322"/>
      <c r="H119" s="322"/>
      <c r="I119" s="322"/>
      <c r="J119" s="322"/>
      <c r="K119" s="323"/>
    </row>
    <row r="120" ht="45" customHeight="1">
      <c r="B120" s="324"/>
      <c r="C120" s="277" t="s">
        <v>837</v>
      </c>
      <c r="D120" s="277"/>
      <c r="E120" s="277"/>
      <c r="F120" s="277"/>
      <c r="G120" s="277"/>
      <c r="H120" s="277"/>
      <c r="I120" s="277"/>
      <c r="J120" s="277"/>
      <c r="K120" s="325"/>
    </row>
    <row r="121" ht="17.25" customHeight="1">
      <c r="B121" s="326"/>
      <c r="C121" s="301" t="s">
        <v>784</v>
      </c>
      <c r="D121" s="301"/>
      <c r="E121" s="301"/>
      <c r="F121" s="301" t="s">
        <v>785</v>
      </c>
      <c r="G121" s="302"/>
      <c r="H121" s="301" t="s">
        <v>187</v>
      </c>
      <c r="I121" s="301" t="s">
        <v>58</v>
      </c>
      <c r="J121" s="301" t="s">
        <v>786</v>
      </c>
      <c r="K121" s="327"/>
    </row>
    <row r="122" ht="17.25" customHeight="1">
      <c r="B122" s="326"/>
      <c r="C122" s="303" t="s">
        <v>787</v>
      </c>
      <c r="D122" s="303"/>
      <c r="E122" s="303"/>
      <c r="F122" s="304" t="s">
        <v>788</v>
      </c>
      <c r="G122" s="305"/>
      <c r="H122" s="303"/>
      <c r="I122" s="303"/>
      <c r="J122" s="303" t="s">
        <v>789</v>
      </c>
      <c r="K122" s="327"/>
    </row>
    <row r="123" ht="5.25" customHeight="1">
      <c r="B123" s="328"/>
      <c r="C123" s="306"/>
      <c r="D123" s="306"/>
      <c r="E123" s="306"/>
      <c r="F123" s="306"/>
      <c r="G123" s="287"/>
      <c r="H123" s="306"/>
      <c r="I123" s="306"/>
      <c r="J123" s="306"/>
      <c r="K123" s="329"/>
    </row>
    <row r="124" ht="15" customHeight="1">
      <c r="B124" s="328"/>
      <c r="C124" s="287" t="s">
        <v>793</v>
      </c>
      <c r="D124" s="306"/>
      <c r="E124" s="306"/>
      <c r="F124" s="308" t="s">
        <v>790</v>
      </c>
      <c r="G124" s="287"/>
      <c r="H124" s="287" t="s">
        <v>829</v>
      </c>
      <c r="I124" s="287" t="s">
        <v>792</v>
      </c>
      <c r="J124" s="287">
        <v>120</v>
      </c>
      <c r="K124" s="330"/>
    </row>
    <row r="125" ht="15" customHeight="1">
      <c r="B125" s="328"/>
      <c r="C125" s="287" t="s">
        <v>838</v>
      </c>
      <c r="D125" s="287"/>
      <c r="E125" s="287"/>
      <c r="F125" s="308" t="s">
        <v>790</v>
      </c>
      <c r="G125" s="287"/>
      <c r="H125" s="287" t="s">
        <v>839</v>
      </c>
      <c r="I125" s="287" t="s">
        <v>792</v>
      </c>
      <c r="J125" s="287" t="s">
        <v>840</v>
      </c>
      <c r="K125" s="330"/>
    </row>
    <row r="126" ht="15" customHeight="1">
      <c r="B126" s="328"/>
      <c r="C126" s="287" t="s">
        <v>739</v>
      </c>
      <c r="D126" s="287"/>
      <c r="E126" s="287"/>
      <c r="F126" s="308" t="s">
        <v>790</v>
      </c>
      <c r="G126" s="287"/>
      <c r="H126" s="287" t="s">
        <v>841</v>
      </c>
      <c r="I126" s="287" t="s">
        <v>792</v>
      </c>
      <c r="J126" s="287" t="s">
        <v>840</v>
      </c>
      <c r="K126" s="330"/>
    </row>
    <row r="127" ht="15" customHeight="1">
      <c r="B127" s="328"/>
      <c r="C127" s="287" t="s">
        <v>801</v>
      </c>
      <c r="D127" s="287"/>
      <c r="E127" s="287"/>
      <c r="F127" s="308" t="s">
        <v>796</v>
      </c>
      <c r="G127" s="287"/>
      <c r="H127" s="287" t="s">
        <v>802</v>
      </c>
      <c r="I127" s="287" t="s">
        <v>792</v>
      </c>
      <c r="J127" s="287">
        <v>15</v>
      </c>
      <c r="K127" s="330"/>
    </row>
    <row r="128" ht="15" customHeight="1">
      <c r="B128" s="328"/>
      <c r="C128" s="310" t="s">
        <v>803</v>
      </c>
      <c r="D128" s="310"/>
      <c r="E128" s="310"/>
      <c r="F128" s="311" t="s">
        <v>796</v>
      </c>
      <c r="G128" s="310"/>
      <c r="H128" s="310" t="s">
        <v>804</v>
      </c>
      <c r="I128" s="310" t="s">
        <v>792</v>
      </c>
      <c r="J128" s="310">
        <v>15</v>
      </c>
      <c r="K128" s="330"/>
    </row>
    <row r="129" ht="15" customHeight="1">
      <c r="B129" s="328"/>
      <c r="C129" s="310" t="s">
        <v>805</v>
      </c>
      <c r="D129" s="310"/>
      <c r="E129" s="310"/>
      <c r="F129" s="311" t="s">
        <v>796</v>
      </c>
      <c r="G129" s="310"/>
      <c r="H129" s="310" t="s">
        <v>806</v>
      </c>
      <c r="I129" s="310" t="s">
        <v>792</v>
      </c>
      <c r="J129" s="310">
        <v>20</v>
      </c>
      <c r="K129" s="330"/>
    </row>
    <row r="130" ht="15" customHeight="1">
      <c r="B130" s="328"/>
      <c r="C130" s="310" t="s">
        <v>807</v>
      </c>
      <c r="D130" s="310"/>
      <c r="E130" s="310"/>
      <c r="F130" s="311" t="s">
        <v>796</v>
      </c>
      <c r="G130" s="310"/>
      <c r="H130" s="310" t="s">
        <v>808</v>
      </c>
      <c r="I130" s="310" t="s">
        <v>792</v>
      </c>
      <c r="J130" s="310">
        <v>20</v>
      </c>
      <c r="K130" s="330"/>
    </row>
    <row r="131" ht="15" customHeight="1">
      <c r="B131" s="328"/>
      <c r="C131" s="287" t="s">
        <v>795</v>
      </c>
      <c r="D131" s="287"/>
      <c r="E131" s="287"/>
      <c r="F131" s="308" t="s">
        <v>796</v>
      </c>
      <c r="G131" s="287"/>
      <c r="H131" s="287" t="s">
        <v>829</v>
      </c>
      <c r="I131" s="287" t="s">
        <v>792</v>
      </c>
      <c r="J131" s="287">
        <v>50</v>
      </c>
      <c r="K131" s="330"/>
    </row>
    <row r="132" ht="15" customHeight="1">
      <c r="B132" s="328"/>
      <c r="C132" s="287" t="s">
        <v>809</v>
      </c>
      <c r="D132" s="287"/>
      <c r="E132" s="287"/>
      <c r="F132" s="308" t="s">
        <v>796</v>
      </c>
      <c r="G132" s="287"/>
      <c r="H132" s="287" t="s">
        <v>829</v>
      </c>
      <c r="I132" s="287" t="s">
        <v>792</v>
      </c>
      <c r="J132" s="287">
        <v>50</v>
      </c>
      <c r="K132" s="330"/>
    </row>
    <row r="133" ht="15" customHeight="1">
      <c r="B133" s="328"/>
      <c r="C133" s="287" t="s">
        <v>815</v>
      </c>
      <c r="D133" s="287"/>
      <c r="E133" s="287"/>
      <c r="F133" s="308" t="s">
        <v>796</v>
      </c>
      <c r="G133" s="287"/>
      <c r="H133" s="287" t="s">
        <v>829</v>
      </c>
      <c r="I133" s="287" t="s">
        <v>792</v>
      </c>
      <c r="J133" s="287">
        <v>50</v>
      </c>
      <c r="K133" s="330"/>
    </row>
    <row r="134" ht="15" customHeight="1">
      <c r="B134" s="328"/>
      <c r="C134" s="287" t="s">
        <v>817</v>
      </c>
      <c r="D134" s="287"/>
      <c r="E134" s="287"/>
      <c r="F134" s="308" t="s">
        <v>796</v>
      </c>
      <c r="G134" s="287"/>
      <c r="H134" s="287" t="s">
        <v>829</v>
      </c>
      <c r="I134" s="287" t="s">
        <v>792</v>
      </c>
      <c r="J134" s="287">
        <v>50</v>
      </c>
      <c r="K134" s="330"/>
    </row>
    <row r="135" ht="15" customHeight="1">
      <c r="B135" s="328"/>
      <c r="C135" s="287" t="s">
        <v>192</v>
      </c>
      <c r="D135" s="287"/>
      <c r="E135" s="287"/>
      <c r="F135" s="308" t="s">
        <v>796</v>
      </c>
      <c r="G135" s="287"/>
      <c r="H135" s="287" t="s">
        <v>842</v>
      </c>
      <c r="I135" s="287" t="s">
        <v>792</v>
      </c>
      <c r="J135" s="287">
        <v>255</v>
      </c>
      <c r="K135" s="330"/>
    </row>
    <row r="136" ht="15" customHeight="1">
      <c r="B136" s="328"/>
      <c r="C136" s="287" t="s">
        <v>819</v>
      </c>
      <c r="D136" s="287"/>
      <c r="E136" s="287"/>
      <c r="F136" s="308" t="s">
        <v>790</v>
      </c>
      <c r="G136" s="287"/>
      <c r="H136" s="287" t="s">
        <v>843</v>
      </c>
      <c r="I136" s="287" t="s">
        <v>821</v>
      </c>
      <c r="J136" s="287"/>
      <c r="K136" s="330"/>
    </row>
    <row r="137" ht="15" customHeight="1">
      <c r="B137" s="328"/>
      <c r="C137" s="287" t="s">
        <v>822</v>
      </c>
      <c r="D137" s="287"/>
      <c r="E137" s="287"/>
      <c r="F137" s="308" t="s">
        <v>790</v>
      </c>
      <c r="G137" s="287"/>
      <c r="H137" s="287" t="s">
        <v>844</v>
      </c>
      <c r="I137" s="287" t="s">
        <v>824</v>
      </c>
      <c r="J137" s="287"/>
      <c r="K137" s="330"/>
    </row>
    <row r="138" ht="15" customHeight="1">
      <c r="B138" s="328"/>
      <c r="C138" s="287" t="s">
        <v>825</v>
      </c>
      <c r="D138" s="287"/>
      <c r="E138" s="287"/>
      <c r="F138" s="308" t="s">
        <v>790</v>
      </c>
      <c r="G138" s="287"/>
      <c r="H138" s="287" t="s">
        <v>825</v>
      </c>
      <c r="I138" s="287" t="s">
        <v>824</v>
      </c>
      <c r="J138" s="287"/>
      <c r="K138" s="330"/>
    </row>
    <row r="139" ht="15" customHeight="1">
      <c r="B139" s="328"/>
      <c r="C139" s="287" t="s">
        <v>39</v>
      </c>
      <c r="D139" s="287"/>
      <c r="E139" s="287"/>
      <c r="F139" s="308" t="s">
        <v>790</v>
      </c>
      <c r="G139" s="287"/>
      <c r="H139" s="287" t="s">
        <v>845</v>
      </c>
      <c r="I139" s="287" t="s">
        <v>824</v>
      </c>
      <c r="J139" s="287"/>
      <c r="K139" s="330"/>
    </row>
    <row r="140" ht="15" customHeight="1">
      <c r="B140" s="328"/>
      <c r="C140" s="287" t="s">
        <v>846</v>
      </c>
      <c r="D140" s="287"/>
      <c r="E140" s="287"/>
      <c r="F140" s="308" t="s">
        <v>790</v>
      </c>
      <c r="G140" s="287"/>
      <c r="H140" s="287" t="s">
        <v>847</v>
      </c>
      <c r="I140" s="287" t="s">
        <v>824</v>
      </c>
      <c r="J140" s="287"/>
      <c r="K140" s="330"/>
    </row>
    <row r="141" ht="15" customHeight="1">
      <c r="B141" s="331"/>
      <c r="C141" s="332"/>
      <c r="D141" s="332"/>
      <c r="E141" s="332"/>
      <c r="F141" s="332"/>
      <c r="G141" s="332"/>
      <c r="H141" s="332"/>
      <c r="I141" s="332"/>
      <c r="J141" s="332"/>
      <c r="K141" s="333"/>
    </row>
    <row r="142" ht="18.75" customHeight="1">
      <c r="B142" s="283"/>
      <c r="C142" s="283"/>
      <c r="D142" s="283"/>
      <c r="E142" s="283"/>
      <c r="F142" s="320"/>
      <c r="G142" s="283"/>
      <c r="H142" s="283"/>
      <c r="I142" s="283"/>
      <c r="J142" s="283"/>
      <c r="K142" s="283"/>
    </row>
    <row r="143" ht="18.75" customHeight="1">
      <c r="B143" s="294"/>
      <c r="C143" s="294"/>
      <c r="D143" s="294"/>
      <c r="E143" s="294"/>
      <c r="F143" s="294"/>
      <c r="G143" s="294"/>
      <c r="H143" s="294"/>
      <c r="I143" s="294"/>
      <c r="J143" s="294"/>
      <c r="K143" s="294"/>
    </row>
    <row r="144" ht="7.5" customHeight="1">
      <c r="B144" s="295"/>
      <c r="C144" s="296"/>
      <c r="D144" s="296"/>
      <c r="E144" s="296"/>
      <c r="F144" s="296"/>
      <c r="G144" s="296"/>
      <c r="H144" s="296"/>
      <c r="I144" s="296"/>
      <c r="J144" s="296"/>
      <c r="K144" s="297"/>
    </row>
    <row r="145" ht="45" customHeight="1">
      <c r="B145" s="298"/>
      <c r="C145" s="299" t="s">
        <v>848</v>
      </c>
      <c r="D145" s="299"/>
      <c r="E145" s="299"/>
      <c r="F145" s="299"/>
      <c r="G145" s="299"/>
      <c r="H145" s="299"/>
      <c r="I145" s="299"/>
      <c r="J145" s="299"/>
      <c r="K145" s="300"/>
    </row>
    <row r="146" ht="17.25" customHeight="1">
      <c r="B146" s="298"/>
      <c r="C146" s="301" t="s">
        <v>784</v>
      </c>
      <c r="D146" s="301"/>
      <c r="E146" s="301"/>
      <c r="F146" s="301" t="s">
        <v>785</v>
      </c>
      <c r="G146" s="302"/>
      <c r="H146" s="301" t="s">
        <v>187</v>
      </c>
      <c r="I146" s="301" t="s">
        <v>58</v>
      </c>
      <c r="J146" s="301" t="s">
        <v>786</v>
      </c>
      <c r="K146" s="300"/>
    </row>
    <row r="147" ht="17.25" customHeight="1">
      <c r="B147" s="298"/>
      <c r="C147" s="303" t="s">
        <v>787</v>
      </c>
      <c r="D147" s="303"/>
      <c r="E147" s="303"/>
      <c r="F147" s="304" t="s">
        <v>788</v>
      </c>
      <c r="G147" s="305"/>
      <c r="H147" s="303"/>
      <c r="I147" s="303"/>
      <c r="J147" s="303" t="s">
        <v>789</v>
      </c>
      <c r="K147" s="300"/>
    </row>
    <row r="148" ht="5.25" customHeight="1">
      <c r="B148" s="309"/>
      <c r="C148" s="306"/>
      <c r="D148" s="306"/>
      <c r="E148" s="306"/>
      <c r="F148" s="306"/>
      <c r="G148" s="307"/>
      <c r="H148" s="306"/>
      <c r="I148" s="306"/>
      <c r="J148" s="306"/>
      <c r="K148" s="330"/>
    </row>
    <row r="149" ht="15" customHeight="1">
      <c r="B149" s="309"/>
      <c r="C149" s="334" t="s">
        <v>793</v>
      </c>
      <c r="D149" s="287"/>
      <c r="E149" s="287"/>
      <c r="F149" s="335" t="s">
        <v>790</v>
      </c>
      <c r="G149" s="287"/>
      <c r="H149" s="334" t="s">
        <v>829</v>
      </c>
      <c r="I149" s="334" t="s">
        <v>792</v>
      </c>
      <c r="J149" s="334">
        <v>120</v>
      </c>
      <c r="K149" s="330"/>
    </row>
    <row r="150" ht="15" customHeight="1">
      <c r="B150" s="309"/>
      <c r="C150" s="334" t="s">
        <v>838</v>
      </c>
      <c r="D150" s="287"/>
      <c r="E150" s="287"/>
      <c r="F150" s="335" t="s">
        <v>790</v>
      </c>
      <c r="G150" s="287"/>
      <c r="H150" s="334" t="s">
        <v>849</v>
      </c>
      <c r="I150" s="334" t="s">
        <v>792</v>
      </c>
      <c r="J150" s="334" t="s">
        <v>840</v>
      </c>
      <c r="K150" s="330"/>
    </row>
    <row r="151" ht="15" customHeight="1">
      <c r="B151" s="309"/>
      <c r="C151" s="334" t="s">
        <v>739</v>
      </c>
      <c r="D151" s="287"/>
      <c r="E151" s="287"/>
      <c r="F151" s="335" t="s">
        <v>790</v>
      </c>
      <c r="G151" s="287"/>
      <c r="H151" s="334" t="s">
        <v>850</v>
      </c>
      <c r="I151" s="334" t="s">
        <v>792</v>
      </c>
      <c r="J151" s="334" t="s">
        <v>840</v>
      </c>
      <c r="K151" s="330"/>
    </row>
    <row r="152" ht="15" customHeight="1">
      <c r="B152" s="309"/>
      <c r="C152" s="334" t="s">
        <v>795</v>
      </c>
      <c r="D152" s="287"/>
      <c r="E152" s="287"/>
      <c r="F152" s="335" t="s">
        <v>796</v>
      </c>
      <c r="G152" s="287"/>
      <c r="H152" s="334" t="s">
        <v>829</v>
      </c>
      <c r="I152" s="334" t="s">
        <v>792</v>
      </c>
      <c r="J152" s="334">
        <v>50</v>
      </c>
      <c r="K152" s="330"/>
    </row>
    <row r="153" ht="15" customHeight="1">
      <c r="B153" s="309"/>
      <c r="C153" s="334" t="s">
        <v>798</v>
      </c>
      <c r="D153" s="287"/>
      <c r="E153" s="287"/>
      <c r="F153" s="335" t="s">
        <v>790</v>
      </c>
      <c r="G153" s="287"/>
      <c r="H153" s="334" t="s">
        <v>829</v>
      </c>
      <c r="I153" s="334" t="s">
        <v>800</v>
      </c>
      <c r="J153" s="334"/>
      <c r="K153" s="330"/>
    </row>
    <row r="154" ht="15" customHeight="1">
      <c r="B154" s="309"/>
      <c r="C154" s="334" t="s">
        <v>809</v>
      </c>
      <c r="D154" s="287"/>
      <c r="E154" s="287"/>
      <c r="F154" s="335" t="s">
        <v>796</v>
      </c>
      <c r="G154" s="287"/>
      <c r="H154" s="334" t="s">
        <v>829</v>
      </c>
      <c r="I154" s="334" t="s">
        <v>792</v>
      </c>
      <c r="J154" s="334">
        <v>50</v>
      </c>
      <c r="K154" s="330"/>
    </row>
    <row r="155" ht="15" customHeight="1">
      <c r="B155" s="309"/>
      <c r="C155" s="334" t="s">
        <v>817</v>
      </c>
      <c r="D155" s="287"/>
      <c r="E155" s="287"/>
      <c r="F155" s="335" t="s">
        <v>796</v>
      </c>
      <c r="G155" s="287"/>
      <c r="H155" s="334" t="s">
        <v>829</v>
      </c>
      <c r="I155" s="334" t="s">
        <v>792</v>
      </c>
      <c r="J155" s="334">
        <v>50</v>
      </c>
      <c r="K155" s="330"/>
    </row>
    <row r="156" ht="15" customHeight="1">
      <c r="B156" s="309"/>
      <c r="C156" s="334" t="s">
        <v>815</v>
      </c>
      <c r="D156" s="287"/>
      <c r="E156" s="287"/>
      <c r="F156" s="335" t="s">
        <v>796</v>
      </c>
      <c r="G156" s="287"/>
      <c r="H156" s="334" t="s">
        <v>829</v>
      </c>
      <c r="I156" s="334" t="s">
        <v>792</v>
      </c>
      <c r="J156" s="334">
        <v>50</v>
      </c>
      <c r="K156" s="330"/>
    </row>
    <row r="157" ht="15" customHeight="1">
      <c r="B157" s="309"/>
      <c r="C157" s="334" t="s">
        <v>171</v>
      </c>
      <c r="D157" s="287"/>
      <c r="E157" s="287"/>
      <c r="F157" s="335" t="s">
        <v>790</v>
      </c>
      <c r="G157" s="287"/>
      <c r="H157" s="334" t="s">
        <v>851</v>
      </c>
      <c r="I157" s="334" t="s">
        <v>792</v>
      </c>
      <c r="J157" s="334" t="s">
        <v>852</v>
      </c>
      <c r="K157" s="330"/>
    </row>
    <row r="158" ht="15" customHeight="1">
      <c r="B158" s="309"/>
      <c r="C158" s="334" t="s">
        <v>853</v>
      </c>
      <c r="D158" s="287"/>
      <c r="E158" s="287"/>
      <c r="F158" s="335" t="s">
        <v>790</v>
      </c>
      <c r="G158" s="287"/>
      <c r="H158" s="334" t="s">
        <v>854</v>
      </c>
      <c r="I158" s="334" t="s">
        <v>824</v>
      </c>
      <c r="J158" s="334"/>
      <c r="K158" s="330"/>
    </row>
    <row r="159" ht="15" customHeight="1">
      <c r="B159" s="336"/>
      <c r="C159" s="318"/>
      <c r="D159" s="318"/>
      <c r="E159" s="318"/>
      <c r="F159" s="318"/>
      <c r="G159" s="318"/>
      <c r="H159" s="318"/>
      <c r="I159" s="318"/>
      <c r="J159" s="318"/>
      <c r="K159" s="337"/>
    </row>
    <row r="160" ht="18.75" customHeight="1">
      <c r="B160" s="283"/>
      <c r="C160" s="287"/>
      <c r="D160" s="287"/>
      <c r="E160" s="287"/>
      <c r="F160" s="308"/>
      <c r="G160" s="287"/>
      <c r="H160" s="287"/>
      <c r="I160" s="287"/>
      <c r="J160" s="287"/>
      <c r="K160" s="283"/>
    </row>
    <row r="161" ht="18.75" customHeight="1">
      <c r="B161" s="294"/>
      <c r="C161" s="294"/>
      <c r="D161" s="294"/>
      <c r="E161" s="294"/>
      <c r="F161" s="294"/>
      <c r="G161" s="294"/>
      <c r="H161" s="294"/>
      <c r="I161" s="294"/>
      <c r="J161" s="294"/>
      <c r="K161" s="294"/>
    </row>
    <row r="162" ht="7.5" customHeight="1">
      <c r="B162" s="273"/>
      <c r="C162" s="274"/>
      <c r="D162" s="274"/>
      <c r="E162" s="274"/>
      <c r="F162" s="274"/>
      <c r="G162" s="274"/>
      <c r="H162" s="274"/>
      <c r="I162" s="274"/>
      <c r="J162" s="274"/>
      <c r="K162" s="275"/>
    </row>
    <row r="163" ht="45" customHeight="1">
      <c r="B163" s="276"/>
      <c r="C163" s="277" t="s">
        <v>855</v>
      </c>
      <c r="D163" s="277"/>
      <c r="E163" s="277"/>
      <c r="F163" s="277"/>
      <c r="G163" s="277"/>
      <c r="H163" s="277"/>
      <c r="I163" s="277"/>
      <c r="J163" s="277"/>
      <c r="K163" s="278"/>
    </row>
    <row r="164" ht="17.25" customHeight="1">
      <c r="B164" s="276"/>
      <c r="C164" s="301" t="s">
        <v>784</v>
      </c>
      <c r="D164" s="301"/>
      <c r="E164" s="301"/>
      <c r="F164" s="301" t="s">
        <v>785</v>
      </c>
      <c r="G164" s="338"/>
      <c r="H164" s="339" t="s">
        <v>187</v>
      </c>
      <c r="I164" s="339" t="s">
        <v>58</v>
      </c>
      <c r="J164" s="301" t="s">
        <v>786</v>
      </c>
      <c r="K164" s="278"/>
    </row>
    <row r="165" ht="17.25" customHeight="1">
      <c r="B165" s="279"/>
      <c r="C165" s="303" t="s">
        <v>787</v>
      </c>
      <c r="D165" s="303"/>
      <c r="E165" s="303"/>
      <c r="F165" s="304" t="s">
        <v>788</v>
      </c>
      <c r="G165" s="340"/>
      <c r="H165" s="341"/>
      <c r="I165" s="341"/>
      <c r="J165" s="303" t="s">
        <v>789</v>
      </c>
      <c r="K165" s="281"/>
    </row>
    <row r="166" ht="5.25" customHeight="1">
      <c r="B166" s="309"/>
      <c r="C166" s="306"/>
      <c r="D166" s="306"/>
      <c r="E166" s="306"/>
      <c r="F166" s="306"/>
      <c r="G166" s="307"/>
      <c r="H166" s="306"/>
      <c r="I166" s="306"/>
      <c r="J166" s="306"/>
      <c r="K166" s="330"/>
    </row>
    <row r="167" ht="15" customHeight="1">
      <c r="B167" s="309"/>
      <c r="C167" s="287" t="s">
        <v>793</v>
      </c>
      <c r="D167" s="287"/>
      <c r="E167" s="287"/>
      <c r="F167" s="308" t="s">
        <v>790</v>
      </c>
      <c r="G167" s="287"/>
      <c r="H167" s="287" t="s">
        <v>829</v>
      </c>
      <c r="I167" s="287" t="s">
        <v>792</v>
      </c>
      <c r="J167" s="287">
        <v>120</v>
      </c>
      <c r="K167" s="330"/>
    </row>
    <row r="168" ht="15" customHeight="1">
      <c r="B168" s="309"/>
      <c r="C168" s="287" t="s">
        <v>838</v>
      </c>
      <c r="D168" s="287"/>
      <c r="E168" s="287"/>
      <c r="F168" s="308" t="s">
        <v>790</v>
      </c>
      <c r="G168" s="287"/>
      <c r="H168" s="287" t="s">
        <v>839</v>
      </c>
      <c r="I168" s="287" t="s">
        <v>792</v>
      </c>
      <c r="J168" s="287" t="s">
        <v>840</v>
      </c>
      <c r="K168" s="330"/>
    </row>
    <row r="169" ht="15" customHeight="1">
      <c r="B169" s="309"/>
      <c r="C169" s="287" t="s">
        <v>739</v>
      </c>
      <c r="D169" s="287"/>
      <c r="E169" s="287"/>
      <c r="F169" s="308" t="s">
        <v>790</v>
      </c>
      <c r="G169" s="287"/>
      <c r="H169" s="287" t="s">
        <v>856</v>
      </c>
      <c r="I169" s="287" t="s">
        <v>792</v>
      </c>
      <c r="J169" s="287" t="s">
        <v>840</v>
      </c>
      <c r="K169" s="330"/>
    </row>
    <row r="170" ht="15" customHeight="1">
      <c r="B170" s="309"/>
      <c r="C170" s="287" t="s">
        <v>795</v>
      </c>
      <c r="D170" s="287"/>
      <c r="E170" s="287"/>
      <c r="F170" s="308" t="s">
        <v>796</v>
      </c>
      <c r="G170" s="287"/>
      <c r="H170" s="287" t="s">
        <v>856</v>
      </c>
      <c r="I170" s="287" t="s">
        <v>792</v>
      </c>
      <c r="J170" s="287">
        <v>50</v>
      </c>
      <c r="K170" s="330"/>
    </row>
    <row r="171" ht="15" customHeight="1">
      <c r="B171" s="309"/>
      <c r="C171" s="287" t="s">
        <v>798</v>
      </c>
      <c r="D171" s="287"/>
      <c r="E171" s="287"/>
      <c r="F171" s="308" t="s">
        <v>790</v>
      </c>
      <c r="G171" s="287"/>
      <c r="H171" s="287" t="s">
        <v>856</v>
      </c>
      <c r="I171" s="287" t="s">
        <v>800</v>
      </c>
      <c r="J171" s="287"/>
      <c r="K171" s="330"/>
    </row>
    <row r="172" ht="15" customHeight="1">
      <c r="B172" s="309"/>
      <c r="C172" s="287" t="s">
        <v>809</v>
      </c>
      <c r="D172" s="287"/>
      <c r="E172" s="287"/>
      <c r="F172" s="308" t="s">
        <v>796</v>
      </c>
      <c r="G172" s="287"/>
      <c r="H172" s="287" t="s">
        <v>856</v>
      </c>
      <c r="I172" s="287" t="s">
        <v>792</v>
      </c>
      <c r="J172" s="287">
        <v>50</v>
      </c>
      <c r="K172" s="330"/>
    </row>
    <row r="173" ht="15" customHeight="1">
      <c r="B173" s="309"/>
      <c r="C173" s="287" t="s">
        <v>817</v>
      </c>
      <c r="D173" s="287"/>
      <c r="E173" s="287"/>
      <c r="F173" s="308" t="s">
        <v>796</v>
      </c>
      <c r="G173" s="287"/>
      <c r="H173" s="287" t="s">
        <v>856</v>
      </c>
      <c r="I173" s="287" t="s">
        <v>792</v>
      </c>
      <c r="J173" s="287">
        <v>50</v>
      </c>
      <c r="K173" s="330"/>
    </row>
    <row r="174" ht="15" customHeight="1">
      <c r="B174" s="309"/>
      <c r="C174" s="287" t="s">
        <v>815</v>
      </c>
      <c r="D174" s="287"/>
      <c r="E174" s="287"/>
      <c r="F174" s="308" t="s">
        <v>796</v>
      </c>
      <c r="G174" s="287"/>
      <c r="H174" s="287" t="s">
        <v>856</v>
      </c>
      <c r="I174" s="287" t="s">
        <v>792</v>
      </c>
      <c r="J174" s="287">
        <v>50</v>
      </c>
      <c r="K174" s="330"/>
    </row>
    <row r="175" ht="15" customHeight="1">
      <c r="B175" s="309"/>
      <c r="C175" s="287" t="s">
        <v>186</v>
      </c>
      <c r="D175" s="287"/>
      <c r="E175" s="287"/>
      <c r="F175" s="308" t="s">
        <v>790</v>
      </c>
      <c r="G175" s="287"/>
      <c r="H175" s="287" t="s">
        <v>857</v>
      </c>
      <c r="I175" s="287" t="s">
        <v>858</v>
      </c>
      <c r="J175" s="287"/>
      <c r="K175" s="330"/>
    </row>
    <row r="176" ht="15" customHeight="1">
      <c r="B176" s="309"/>
      <c r="C176" s="287" t="s">
        <v>58</v>
      </c>
      <c r="D176" s="287"/>
      <c r="E176" s="287"/>
      <c r="F176" s="308" t="s">
        <v>790</v>
      </c>
      <c r="G176" s="287"/>
      <c r="H176" s="287" t="s">
        <v>859</v>
      </c>
      <c r="I176" s="287" t="s">
        <v>860</v>
      </c>
      <c r="J176" s="287">
        <v>1</v>
      </c>
      <c r="K176" s="330"/>
    </row>
    <row r="177" ht="15" customHeight="1">
      <c r="B177" s="309"/>
      <c r="C177" s="287" t="s">
        <v>54</v>
      </c>
      <c r="D177" s="287"/>
      <c r="E177" s="287"/>
      <c r="F177" s="308" t="s">
        <v>790</v>
      </c>
      <c r="G177" s="287"/>
      <c r="H177" s="287" t="s">
        <v>861</v>
      </c>
      <c r="I177" s="287" t="s">
        <v>792</v>
      </c>
      <c r="J177" s="287">
        <v>20</v>
      </c>
      <c r="K177" s="330"/>
    </row>
    <row r="178" ht="15" customHeight="1">
      <c r="B178" s="309"/>
      <c r="C178" s="287" t="s">
        <v>187</v>
      </c>
      <c r="D178" s="287"/>
      <c r="E178" s="287"/>
      <c r="F178" s="308" t="s">
        <v>790</v>
      </c>
      <c r="G178" s="287"/>
      <c r="H178" s="287" t="s">
        <v>862</v>
      </c>
      <c r="I178" s="287" t="s">
        <v>792</v>
      </c>
      <c r="J178" s="287">
        <v>255</v>
      </c>
      <c r="K178" s="330"/>
    </row>
    <row r="179" ht="15" customHeight="1">
      <c r="B179" s="309"/>
      <c r="C179" s="287" t="s">
        <v>188</v>
      </c>
      <c r="D179" s="287"/>
      <c r="E179" s="287"/>
      <c r="F179" s="308" t="s">
        <v>790</v>
      </c>
      <c r="G179" s="287"/>
      <c r="H179" s="287" t="s">
        <v>755</v>
      </c>
      <c r="I179" s="287" t="s">
        <v>792</v>
      </c>
      <c r="J179" s="287">
        <v>10</v>
      </c>
      <c r="K179" s="330"/>
    </row>
    <row r="180" ht="15" customHeight="1">
      <c r="B180" s="309"/>
      <c r="C180" s="287" t="s">
        <v>189</v>
      </c>
      <c r="D180" s="287"/>
      <c r="E180" s="287"/>
      <c r="F180" s="308" t="s">
        <v>790</v>
      </c>
      <c r="G180" s="287"/>
      <c r="H180" s="287" t="s">
        <v>863</v>
      </c>
      <c r="I180" s="287" t="s">
        <v>824</v>
      </c>
      <c r="J180" s="287"/>
      <c r="K180" s="330"/>
    </row>
    <row r="181" ht="15" customHeight="1">
      <c r="B181" s="309"/>
      <c r="C181" s="287" t="s">
        <v>864</v>
      </c>
      <c r="D181" s="287"/>
      <c r="E181" s="287"/>
      <c r="F181" s="308" t="s">
        <v>790</v>
      </c>
      <c r="G181" s="287"/>
      <c r="H181" s="287" t="s">
        <v>865</v>
      </c>
      <c r="I181" s="287" t="s">
        <v>824</v>
      </c>
      <c r="J181" s="287"/>
      <c r="K181" s="330"/>
    </row>
    <row r="182" ht="15" customHeight="1">
      <c r="B182" s="309"/>
      <c r="C182" s="287" t="s">
        <v>853</v>
      </c>
      <c r="D182" s="287"/>
      <c r="E182" s="287"/>
      <c r="F182" s="308" t="s">
        <v>790</v>
      </c>
      <c r="G182" s="287"/>
      <c r="H182" s="287" t="s">
        <v>866</v>
      </c>
      <c r="I182" s="287" t="s">
        <v>824</v>
      </c>
      <c r="J182" s="287"/>
      <c r="K182" s="330"/>
    </row>
    <row r="183" ht="15" customHeight="1">
      <c r="B183" s="309"/>
      <c r="C183" s="287" t="s">
        <v>191</v>
      </c>
      <c r="D183" s="287"/>
      <c r="E183" s="287"/>
      <c r="F183" s="308" t="s">
        <v>796</v>
      </c>
      <c r="G183" s="287"/>
      <c r="H183" s="287" t="s">
        <v>867</v>
      </c>
      <c r="I183" s="287" t="s">
        <v>792</v>
      </c>
      <c r="J183" s="287">
        <v>50</v>
      </c>
      <c r="K183" s="330"/>
    </row>
    <row r="184" ht="15" customHeight="1">
      <c r="B184" s="309"/>
      <c r="C184" s="287" t="s">
        <v>868</v>
      </c>
      <c r="D184" s="287"/>
      <c r="E184" s="287"/>
      <c r="F184" s="308" t="s">
        <v>796</v>
      </c>
      <c r="G184" s="287"/>
      <c r="H184" s="287" t="s">
        <v>869</v>
      </c>
      <c r="I184" s="287" t="s">
        <v>870</v>
      </c>
      <c r="J184" s="287"/>
      <c r="K184" s="330"/>
    </row>
    <row r="185" ht="15" customHeight="1">
      <c r="B185" s="309"/>
      <c r="C185" s="287" t="s">
        <v>871</v>
      </c>
      <c r="D185" s="287"/>
      <c r="E185" s="287"/>
      <c r="F185" s="308" t="s">
        <v>796</v>
      </c>
      <c r="G185" s="287"/>
      <c r="H185" s="287" t="s">
        <v>872</v>
      </c>
      <c r="I185" s="287" t="s">
        <v>870</v>
      </c>
      <c r="J185" s="287"/>
      <c r="K185" s="330"/>
    </row>
    <row r="186" ht="15" customHeight="1">
      <c r="B186" s="309"/>
      <c r="C186" s="287" t="s">
        <v>873</v>
      </c>
      <c r="D186" s="287"/>
      <c r="E186" s="287"/>
      <c r="F186" s="308" t="s">
        <v>796</v>
      </c>
      <c r="G186" s="287"/>
      <c r="H186" s="287" t="s">
        <v>874</v>
      </c>
      <c r="I186" s="287" t="s">
        <v>870</v>
      </c>
      <c r="J186" s="287"/>
      <c r="K186" s="330"/>
    </row>
    <row r="187" ht="15" customHeight="1">
      <c r="B187" s="309"/>
      <c r="C187" s="342" t="s">
        <v>875</v>
      </c>
      <c r="D187" s="287"/>
      <c r="E187" s="287"/>
      <c r="F187" s="308" t="s">
        <v>796</v>
      </c>
      <c r="G187" s="287"/>
      <c r="H187" s="287" t="s">
        <v>876</v>
      </c>
      <c r="I187" s="287" t="s">
        <v>877</v>
      </c>
      <c r="J187" s="343" t="s">
        <v>878</v>
      </c>
      <c r="K187" s="330"/>
    </row>
    <row r="188" ht="15" customHeight="1">
      <c r="B188" s="309"/>
      <c r="C188" s="293" t="s">
        <v>43</v>
      </c>
      <c r="D188" s="287"/>
      <c r="E188" s="287"/>
      <c r="F188" s="308" t="s">
        <v>790</v>
      </c>
      <c r="G188" s="287"/>
      <c r="H188" s="283" t="s">
        <v>879</v>
      </c>
      <c r="I188" s="287" t="s">
        <v>880</v>
      </c>
      <c r="J188" s="287"/>
      <c r="K188" s="330"/>
    </row>
    <row r="189" ht="15" customHeight="1">
      <c r="B189" s="309"/>
      <c r="C189" s="293" t="s">
        <v>881</v>
      </c>
      <c r="D189" s="287"/>
      <c r="E189" s="287"/>
      <c r="F189" s="308" t="s">
        <v>790</v>
      </c>
      <c r="G189" s="287"/>
      <c r="H189" s="287" t="s">
        <v>882</v>
      </c>
      <c r="I189" s="287" t="s">
        <v>824</v>
      </c>
      <c r="J189" s="287"/>
      <c r="K189" s="330"/>
    </row>
    <row r="190" ht="15" customHeight="1">
      <c r="B190" s="309"/>
      <c r="C190" s="293" t="s">
        <v>883</v>
      </c>
      <c r="D190" s="287"/>
      <c r="E190" s="287"/>
      <c r="F190" s="308" t="s">
        <v>790</v>
      </c>
      <c r="G190" s="287"/>
      <c r="H190" s="287" t="s">
        <v>884</v>
      </c>
      <c r="I190" s="287" t="s">
        <v>824</v>
      </c>
      <c r="J190" s="287"/>
      <c r="K190" s="330"/>
    </row>
    <row r="191" ht="15" customHeight="1">
      <c r="B191" s="309"/>
      <c r="C191" s="293" t="s">
        <v>467</v>
      </c>
      <c r="D191" s="287"/>
      <c r="E191" s="287"/>
      <c r="F191" s="308" t="s">
        <v>796</v>
      </c>
      <c r="G191" s="287"/>
      <c r="H191" s="287" t="s">
        <v>885</v>
      </c>
      <c r="I191" s="287" t="s">
        <v>824</v>
      </c>
      <c r="J191" s="287"/>
      <c r="K191" s="330"/>
    </row>
    <row r="192" ht="15" customHeight="1">
      <c r="B192" s="336"/>
      <c r="C192" s="344"/>
      <c r="D192" s="318"/>
      <c r="E192" s="318"/>
      <c r="F192" s="318"/>
      <c r="G192" s="318"/>
      <c r="H192" s="318"/>
      <c r="I192" s="318"/>
      <c r="J192" s="318"/>
      <c r="K192" s="337"/>
    </row>
    <row r="193" ht="18.75" customHeight="1">
      <c r="B193" s="283"/>
      <c r="C193" s="287"/>
      <c r="D193" s="287"/>
      <c r="E193" s="287"/>
      <c r="F193" s="308"/>
      <c r="G193" s="287"/>
      <c r="H193" s="287"/>
      <c r="I193" s="287"/>
      <c r="J193" s="287"/>
      <c r="K193" s="283"/>
    </row>
    <row r="194" ht="18.75" customHeight="1">
      <c r="B194" s="283"/>
      <c r="C194" s="287"/>
      <c r="D194" s="287"/>
      <c r="E194" s="287"/>
      <c r="F194" s="308"/>
      <c r="G194" s="287"/>
      <c r="H194" s="287"/>
      <c r="I194" s="287"/>
      <c r="J194" s="287"/>
      <c r="K194" s="283"/>
    </row>
    <row r="195" ht="18.75" customHeight="1">
      <c r="B195" s="294"/>
      <c r="C195" s="294"/>
      <c r="D195" s="294"/>
      <c r="E195" s="294"/>
      <c r="F195" s="294"/>
      <c r="G195" s="294"/>
      <c r="H195" s="294"/>
      <c r="I195" s="294"/>
      <c r="J195" s="294"/>
      <c r="K195" s="294"/>
    </row>
    <row r="196" ht="13.5">
      <c r="B196" s="273"/>
      <c r="C196" s="274"/>
      <c r="D196" s="274"/>
      <c r="E196" s="274"/>
      <c r="F196" s="274"/>
      <c r="G196" s="274"/>
      <c r="H196" s="274"/>
      <c r="I196" s="274"/>
      <c r="J196" s="274"/>
      <c r="K196" s="275"/>
    </row>
    <row r="197" ht="21">
      <c r="B197" s="276"/>
      <c r="C197" s="277" t="s">
        <v>886</v>
      </c>
      <c r="D197" s="277"/>
      <c r="E197" s="277"/>
      <c r="F197" s="277"/>
      <c r="G197" s="277"/>
      <c r="H197" s="277"/>
      <c r="I197" s="277"/>
      <c r="J197" s="277"/>
      <c r="K197" s="278"/>
    </row>
    <row r="198" ht="25.5" customHeight="1">
      <c r="B198" s="276"/>
      <c r="C198" s="345" t="s">
        <v>887</v>
      </c>
      <c r="D198" s="345"/>
      <c r="E198" s="345"/>
      <c r="F198" s="345" t="s">
        <v>888</v>
      </c>
      <c r="G198" s="346"/>
      <c r="H198" s="345" t="s">
        <v>889</v>
      </c>
      <c r="I198" s="345"/>
      <c r="J198" s="345"/>
      <c r="K198" s="278"/>
    </row>
    <row r="199" ht="5.25" customHeight="1">
      <c r="B199" s="309"/>
      <c r="C199" s="306"/>
      <c r="D199" s="306"/>
      <c r="E199" s="306"/>
      <c r="F199" s="306"/>
      <c r="G199" s="287"/>
      <c r="H199" s="306"/>
      <c r="I199" s="306"/>
      <c r="J199" s="306"/>
      <c r="K199" s="330"/>
    </row>
    <row r="200" ht="15" customHeight="1">
      <c r="B200" s="309"/>
      <c r="C200" s="287" t="s">
        <v>880</v>
      </c>
      <c r="D200" s="287"/>
      <c r="E200" s="287"/>
      <c r="F200" s="308" t="s">
        <v>44</v>
      </c>
      <c r="G200" s="287"/>
      <c r="H200" s="287" t="s">
        <v>890</v>
      </c>
      <c r="I200" s="287"/>
      <c r="J200" s="287"/>
      <c r="K200" s="330"/>
    </row>
    <row r="201" ht="15" customHeight="1">
      <c r="B201" s="309"/>
      <c r="C201" s="315"/>
      <c r="D201" s="287"/>
      <c r="E201" s="287"/>
      <c r="F201" s="308" t="s">
        <v>45</v>
      </c>
      <c r="G201" s="287"/>
      <c r="H201" s="287" t="s">
        <v>891</v>
      </c>
      <c r="I201" s="287"/>
      <c r="J201" s="287"/>
      <c r="K201" s="330"/>
    </row>
    <row r="202" ht="15" customHeight="1">
      <c r="B202" s="309"/>
      <c r="C202" s="315"/>
      <c r="D202" s="287"/>
      <c r="E202" s="287"/>
      <c r="F202" s="308" t="s">
        <v>48</v>
      </c>
      <c r="G202" s="287"/>
      <c r="H202" s="287" t="s">
        <v>892</v>
      </c>
      <c r="I202" s="287"/>
      <c r="J202" s="287"/>
      <c r="K202" s="330"/>
    </row>
    <row r="203" ht="15" customHeight="1">
      <c r="B203" s="309"/>
      <c r="C203" s="287"/>
      <c r="D203" s="287"/>
      <c r="E203" s="287"/>
      <c r="F203" s="308" t="s">
        <v>46</v>
      </c>
      <c r="G203" s="287"/>
      <c r="H203" s="287" t="s">
        <v>893</v>
      </c>
      <c r="I203" s="287"/>
      <c r="J203" s="287"/>
      <c r="K203" s="330"/>
    </row>
    <row r="204" ht="15" customHeight="1">
      <c r="B204" s="309"/>
      <c r="C204" s="287"/>
      <c r="D204" s="287"/>
      <c r="E204" s="287"/>
      <c r="F204" s="308" t="s">
        <v>47</v>
      </c>
      <c r="G204" s="287"/>
      <c r="H204" s="287" t="s">
        <v>894</v>
      </c>
      <c r="I204" s="287"/>
      <c r="J204" s="287"/>
      <c r="K204" s="330"/>
    </row>
    <row r="205" ht="15" customHeight="1">
      <c r="B205" s="309"/>
      <c r="C205" s="287"/>
      <c r="D205" s="287"/>
      <c r="E205" s="287"/>
      <c r="F205" s="308"/>
      <c r="G205" s="287"/>
      <c r="H205" s="287"/>
      <c r="I205" s="287"/>
      <c r="J205" s="287"/>
      <c r="K205" s="330"/>
    </row>
    <row r="206" ht="15" customHeight="1">
      <c r="B206" s="309"/>
      <c r="C206" s="287" t="s">
        <v>836</v>
      </c>
      <c r="D206" s="287"/>
      <c r="E206" s="287"/>
      <c r="F206" s="308" t="s">
        <v>116</v>
      </c>
      <c r="G206" s="287"/>
      <c r="H206" s="287" t="s">
        <v>895</v>
      </c>
      <c r="I206" s="287"/>
      <c r="J206" s="287"/>
      <c r="K206" s="330"/>
    </row>
    <row r="207" ht="15" customHeight="1">
      <c r="B207" s="309"/>
      <c r="C207" s="315"/>
      <c r="D207" s="287"/>
      <c r="E207" s="287"/>
      <c r="F207" s="308" t="s">
        <v>734</v>
      </c>
      <c r="G207" s="287"/>
      <c r="H207" s="287" t="s">
        <v>735</v>
      </c>
      <c r="I207" s="287"/>
      <c r="J207" s="287"/>
      <c r="K207" s="330"/>
    </row>
    <row r="208" ht="15" customHeight="1">
      <c r="B208" s="309"/>
      <c r="C208" s="287"/>
      <c r="D208" s="287"/>
      <c r="E208" s="287"/>
      <c r="F208" s="308" t="s">
        <v>80</v>
      </c>
      <c r="G208" s="287"/>
      <c r="H208" s="287" t="s">
        <v>896</v>
      </c>
      <c r="I208" s="287"/>
      <c r="J208" s="287"/>
      <c r="K208" s="330"/>
    </row>
    <row r="209" ht="15" customHeight="1">
      <c r="B209" s="347"/>
      <c r="C209" s="315"/>
      <c r="D209" s="315"/>
      <c r="E209" s="315"/>
      <c r="F209" s="308" t="s">
        <v>736</v>
      </c>
      <c r="G209" s="293"/>
      <c r="H209" s="334" t="s">
        <v>737</v>
      </c>
      <c r="I209" s="334"/>
      <c r="J209" s="334"/>
      <c r="K209" s="348"/>
    </row>
    <row r="210" ht="15" customHeight="1">
      <c r="B210" s="347"/>
      <c r="C210" s="315"/>
      <c r="D210" s="315"/>
      <c r="E210" s="315"/>
      <c r="F210" s="308" t="s">
        <v>537</v>
      </c>
      <c r="G210" s="293"/>
      <c r="H210" s="334" t="s">
        <v>897</v>
      </c>
      <c r="I210" s="334"/>
      <c r="J210" s="334"/>
      <c r="K210" s="348"/>
    </row>
    <row r="211" ht="15" customHeight="1">
      <c r="B211" s="347"/>
      <c r="C211" s="315"/>
      <c r="D211" s="315"/>
      <c r="E211" s="315"/>
      <c r="F211" s="349"/>
      <c r="G211" s="293"/>
      <c r="H211" s="350"/>
      <c r="I211" s="350"/>
      <c r="J211" s="350"/>
      <c r="K211" s="348"/>
    </row>
    <row r="212" ht="15" customHeight="1">
      <c r="B212" s="347"/>
      <c r="C212" s="287" t="s">
        <v>860</v>
      </c>
      <c r="D212" s="315"/>
      <c r="E212" s="315"/>
      <c r="F212" s="308">
        <v>1</v>
      </c>
      <c r="G212" s="293"/>
      <c r="H212" s="334" t="s">
        <v>898</v>
      </c>
      <c r="I212" s="334"/>
      <c r="J212" s="334"/>
      <c r="K212" s="348"/>
    </row>
    <row r="213" ht="15" customHeight="1">
      <c r="B213" s="347"/>
      <c r="C213" s="315"/>
      <c r="D213" s="315"/>
      <c r="E213" s="315"/>
      <c r="F213" s="308">
        <v>2</v>
      </c>
      <c r="G213" s="293"/>
      <c r="H213" s="334" t="s">
        <v>899</v>
      </c>
      <c r="I213" s="334"/>
      <c r="J213" s="334"/>
      <c r="K213" s="348"/>
    </row>
    <row r="214" ht="15" customHeight="1">
      <c r="B214" s="347"/>
      <c r="C214" s="315"/>
      <c r="D214" s="315"/>
      <c r="E214" s="315"/>
      <c r="F214" s="308">
        <v>3</v>
      </c>
      <c r="G214" s="293"/>
      <c r="H214" s="334" t="s">
        <v>900</v>
      </c>
      <c r="I214" s="334"/>
      <c r="J214" s="334"/>
      <c r="K214" s="348"/>
    </row>
    <row r="215" ht="15" customHeight="1">
      <c r="B215" s="347"/>
      <c r="C215" s="315"/>
      <c r="D215" s="315"/>
      <c r="E215" s="315"/>
      <c r="F215" s="308">
        <v>4</v>
      </c>
      <c r="G215" s="293"/>
      <c r="H215" s="334" t="s">
        <v>901</v>
      </c>
      <c r="I215" s="334"/>
      <c r="J215" s="334"/>
      <c r="K215" s="348"/>
    </row>
    <row r="216" ht="12.75" customHeight="1">
      <c r="B216" s="351"/>
      <c r="C216" s="352"/>
      <c r="D216" s="352"/>
      <c r="E216" s="352"/>
      <c r="F216" s="352"/>
      <c r="G216" s="352"/>
      <c r="H216" s="352"/>
      <c r="I216" s="352"/>
      <c r="J216" s="352"/>
      <c r="K216" s="353"/>
    </row>
  </sheetData>
  <sheetProtection autoFilter="0" deleteColumns="0" deleteRows="0" formatCells="0" formatColumns="0" formatRows="0" insertColumns="0" insertHyperlinks="0" insertRows="0" pivotTables="0" sort="0"/>
  <mergeCells count="77">
    <mergeCell ref="H208:J208"/>
    <mergeCell ref="H203:J203"/>
    <mergeCell ref="H201:J201"/>
    <mergeCell ref="H212:J212"/>
    <mergeCell ref="H214:J214"/>
    <mergeCell ref="H215:J215"/>
    <mergeCell ref="H213:J213"/>
    <mergeCell ref="H210:J210"/>
    <mergeCell ref="H209:J209"/>
    <mergeCell ref="H207:J207"/>
    <mergeCell ref="H198:J198"/>
    <mergeCell ref="C163:J163"/>
    <mergeCell ref="C120:J120"/>
    <mergeCell ref="C145:J145"/>
    <mergeCell ref="C197:J197"/>
    <mergeCell ref="H206:J206"/>
    <mergeCell ref="H204:J204"/>
    <mergeCell ref="H202:J202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C52:J52"/>
    <mergeCell ref="C53:J53"/>
    <mergeCell ref="C55:J55"/>
    <mergeCell ref="D56:J56"/>
    <mergeCell ref="D57:J5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D33:J33"/>
    <mergeCell ref="G34:J34"/>
    <mergeCell ref="G35:J35"/>
    <mergeCell ref="D49:J49"/>
    <mergeCell ref="E48:J48"/>
    <mergeCell ref="G36:J36"/>
    <mergeCell ref="G37:J37"/>
    <mergeCell ref="C23:J23"/>
    <mergeCell ref="D25:J25"/>
    <mergeCell ref="D26:J26"/>
    <mergeCell ref="D28:J28"/>
    <mergeCell ref="D29:J29"/>
    <mergeCell ref="D31:J31"/>
    <mergeCell ref="C24:J24"/>
    <mergeCell ref="D32:J32"/>
    <mergeCell ref="F18:J18"/>
    <mergeCell ref="F21:J21"/>
    <mergeCell ref="D11:J11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</mergeCells>
  <pageMargins left="0.5902778" right="0.5902778" top="0.5902778" bottom="0.5902778" header="0" footer="0"/>
  <pageSetup paperSize="9" orientation="portrait" scale="77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9"/>
      <c r="B1" s="135"/>
      <c r="C1" s="135"/>
      <c r="D1" s="136" t="s">
        <v>1</v>
      </c>
      <c r="E1" s="135"/>
      <c r="F1" s="137" t="s">
        <v>118</v>
      </c>
      <c r="G1" s="137" t="s">
        <v>119</v>
      </c>
      <c r="H1" s="137"/>
      <c r="I1" s="138"/>
      <c r="J1" s="137" t="s">
        <v>120</v>
      </c>
      <c r="K1" s="136" t="s">
        <v>121</v>
      </c>
      <c r="L1" s="137" t="s">
        <v>122</v>
      </c>
      <c r="M1" s="137"/>
      <c r="N1" s="137"/>
      <c r="O1" s="137"/>
      <c r="P1" s="137"/>
      <c r="Q1" s="137"/>
      <c r="R1" s="137"/>
      <c r="S1" s="137"/>
      <c r="T1" s="137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ht="36.96" customHeight="1">
      <c r="L2"/>
      <c r="AT2" s="22" t="s">
        <v>82</v>
      </c>
      <c r="AZ2" s="139" t="s">
        <v>123</v>
      </c>
      <c r="BA2" s="139" t="s">
        <v>124</v>
      </c>
      <c r="BB2" s="139" t="s">
        <v>125</v>
      </c>
      <c r="BC2" s="139" t="s">
        <v>126</v>
      </c>
      <c r="BD2" s="139" t="s">
        <v>83</v>
      </c>
    </row>
    <row r="3" ht="6.96" customHeight="1">
      <c r="B3" s="23"/>
      <c r="C3" s="24"/>
      <c r="D3" s="24"/>
      <c r="E3" s="24"/>
      <c r="F3" s="24"/>
      <c r="G3" s="24"/>
      <c r="H3" s="24"/>
      <c r="I3" s="140"/>
      <c r="J3" s="24"/>
      <c r="K3" s="25"/>
      <c r="AT3" s="22" t="s">
        <v>83</v>
      </c>
      <c r="AZ3" s="139" t="s">
        <v>127</v>
      </c>
      <c r="BA3" s="139" t="s">
        <v>128</v>
      </c>
      <c r="BB3" s="139" t="s">
        <v>129</v>
      </c>
      <c r="BC3" s="139" t="s">
        <v>130</v>
      </c>
      <c r="BD3" s="139" t="s">
        <v>83</v>
      </c>
    </row>
    <row r="4" ht="36.96" customHeight="1">
      <c r="B4" s="26"/>
      <c r="C4" s="27"/>
      <c r="D4" s="28" t="s">
        <v>131</v>
      </c>
      <c r="E4" s="27"/>
      <c r="F4" s="27"/>
      <c r="G4" s="27"/>
      <c r="H4" s="27"/>
      <c r="I4" s="141"/>
      <c r="J4" s="27"/>
      <c r="K4" s="29"/>
      <c r="M4" s="30" t="s">
        <v>12</v>
      </c>
      <c r="AT4" s="22" t="s">
        <v>6</v>
      </c>
      <c r="AZ4" s="139" t="s">
        <v>132</v>
      </c>
      <c r="BA4" s="139" t="s">
        <v>133</v>
      </c>
      <c r="BB4" s="139" t="s">
        <v>129</v>
      </c>
      <c r="BC4" s="139" t="s">
        <v>134</v>
      </c>
      <c r="BD4" s="139" t="s">
        <v>83</v>
      </c>
    </row>
    <row r="5" ht="6.96" customHeight="1">
      <c r="B5" s="26"/>
      <c r="C5" s="27"/>
      <c r="D5" s="27"/>
      <c r="E5" s="27"/>
      <c r="F5" s="27"/>
      <c r="G5" s="27"/>
      <c r="H5" s="27"/>
      <c r="I5" s="141"/>
      <c r="J5" s="27"/>
      <c r="K5" s="29"/>
      <c r="AZ5" s="139" t="s">
        <v>135</v>
      </c>
      <c r="BA5" s="139" t="s">
        <v>136</v>
      </c>
      <c r="BB5" s="139" t="s">
        <v>137</v>
      </c>
      <c r="BC5" s="139" t="s">
        <v>138</v>
      </c>
      <c r="BD5" s="139" t="s">
        <v>83</v>
      </c>
    </row>
    <row r="6">
      <c r="B6" s="26"/>
      <c r="C6" s="27"/>
      <c r="D6" s="38" t="s">
        <v>18</v>
      </c>
      <c r="E6" s="27"/>
      <c r="F6" s="27"/>
      <c r="G6" s="27"/>
      <c r="H6" s="27"/>
      <c r="I6" s="141"/>
      <c r="J6" s="27"/>
      <c r="K6" s="29"/>
      <c r="AZ6" s="139" t="s">
        <v>139</v>
      </c>
      <c r="BA6" s="139" t="s">
        <v>140</v>
      </c>
      <c r="BB6" s="139" t="s">
        <v>137</v>
      </c>
      <c r="BC6" s="139" t="s">
        <v>141</v>
      </c>
      <c r="BD6" s="139" t="s">
        <v>83</v>
      </c>
    </row>
    <row r="7" ht="16.5" customHeight="1">
      <c r="B7" s="26"/>
      <c r="C7" s="27"/>
      <c r="D7" s="27"/>
      <c r="E7" s="142" t="str">
        <f>'Rekapitulace stavby'!K6</f>
        <v>Komunikace a inženýrské sítě - lokalita Skrbovická 2</v>
      </c>
      <c r="F7" s="38"/>
      <c r="G7" s="38"/>
      <c r="H7" s="38"/>
      <c r="I7" s="141"/>
      <c r="J7" s="27"/>
      <c r="K7" s="29"/>
      <c r="AZ7" s="139" t="s">
        <v>142</v>
      </c>
      <c r="BA7" s="139" t="s">
        <v>143</v>
      </c>
      <c r="BB7" s="139" t="s">
        <v>144</v>
      </c>
      <c r="BC7" s="139" t="s">
        <v>145</v>
      </c>
      <c r="BD7" s="139" t="s">
        <v>83</v>
      </c>
    </row>
    <row r="8" s="1" customFormat="1">
      <c r="B8" s="44"/>
      <c r="C8" s="45"/>
      <c r="D8" s="38" t="s">
        <v>146</v>
      </c>
      <c r="E8" s="45"/>
      <c r="F8" s="45"/>
      <c r="G8" s="45"/>
      <c r="H8" s="45"/>
      <c r="I8" s="143"/>
      <c r="J8" s="45"/>
      <c r="K8" s="49"/>
      <c r="AZ8" s="139" t="s">
        <v>147</v>
      </c>
      <c r="BA8" s="139" t="s">
        <v>147</v>
      </c>
      <c r="BB8" s="139" t="s">
        <v>129</v>
      </c>
      <c r="BC8" s="139" t="s">
        <v>148</v>
      </c>
      <c r="BD8" s="139" t="s">
        <v>83</v>
      </c>
    </row>
    <row r="9" s="1" customFormat="1" ht="36.96" customHeight="1">
      <c r="B9" s="44"/>
      <c r="C9" s="45"/>
      <c r="D9" s="45"/>
      <c r="E9" s="144" t="s">
        <v>149</v>
      </c>
      <c r="F9" s="45"/>
      <c r="G9" s="45"/>
      <c r="H9" s="45"/>
      <c r="I9" s="143"/>
      <c r="J9" s="45"/>
      <c r="K9" s="49"/>
      <c r="AZ9" s="139" t="s">
        <v>150</v>
      </c>
      <c r="BA9" s="139" t="s">
        <v>151</v>
      </c>
      <c r="BB9" s="139" t="s">
        <v>137</v>
      </c>
      <c r="BC9" s="139" t="s">
        <v>152</v>
      </c>
      <c r="BD9" s="139" t="s">
        <v>83</v>
      </c>
    </row>
    <row r="10" s="1" customFormat="1">
      <c r="B10" s="44"/>
      <c r="C10" s="45"/>
      <c r="D10" s="45"/>
      <c r="E10" s="45"/>
      <c r="F10" s="45"/>
      <c r="G10" s="45"/>
      <c r="H10" s="45"/>
      <c r="I10" s="143"/>
      <c r="J10" s="45"/>
      <c r="K10" s="49"/>
      <c r="AZ10" s="139" t="s">
        <v>153</v>
      </c>
      <c r="BA10" s="139" t="s">
        <v>154</v>
      </c>
      <c r="BB10" s="139" t="s">
        <v>144</v>
      </c>
      <c r="BC10" s="139" t="s">
        <v>155</v>
      </c>
      <c r="BD10" s="139" t="s">
        <v>83</v>
      </c>
    </row>
    <row r="11" s="1" customFormat="1" ht="14.4" customHeight="1">
      <c r="B11" s="44"/>
      <c r="C11" s="45"/>
      <c r="D11" s="38" t="s">
        <v>20</v>
      </c>
      <c r="E11" s="45"/>
      <c r="F11" s="33" t="s">
        <v>21</v>
      </c>
      <c r="G11" s="45"/>
      <c r="H11" s="45"/>
      <c r="I11" s="145" t="s">
        <v>22</v>
      </c>
      <c r="J11" s="33" t="s">
        <v>21</v>
      </c>
      <c r="K11" s="49"/>
      <c r="AZ11" s="139" t="s">
        <v>156</v>
      </c>
      <c r="BA11" s="139" t="s">
        <v>157</v>
      </c>
      <c r="BB11" s="139" t="s">
        <v>144</v>
      </c>
      <c r="BC11" s="139" t="s">
        <v>158</v>
      </c>
      <c r="BD11" s="139" t="s">
        <v>83</v>
      </c>
    </row>
    <row r="12" s="1" customFormat="1" ht="14.4" customHeight="1">
      <c r="B12" s="44"/>
      <c r="C12" s="45"/>
      <c r="D12" s="38" t="s">
        <v>23</v>
      </c>
      <c r="E12" s="45"/>
      <c r="F12" s="33" t="s">
        <v>24</v>
      </c>
      <c r="G12" s="45"/>
      <c r="H12" s="45"/>
      <c r="I12" s="145" t="s">
        <v>25</v>
      </c>
      <c r="J12" s="146" t="str">
        <f>'Rekapitulace stavby'!AN8</f>
        <v>18. 6. 2018</v>
      </c>
      <c r="K12" s="49"/>
      <c r="AZ12" s="139" t="s">
        <v>159</v>
      </c>
      <c r="BA12" s="139" t="s">
        <v>160</v>
      </c>
      <c r="BB12" s="139" t="s">
        <v>144</v>
      </c>
      <c r="BC12" s="139" t="s">
        <v>161</v>
      </c>
      <c r="BD12" s="139" t="s">
        <v>83</v>
      </c>
    </row>
    <row r="13" s="1" customFormat="1" ht="10.8" customHeight="1">
      <c r="B13" s="44"/>
      <c r="C13" s="45"/>
      <c r="D13" s="45"/>
      <c r="E13" s="45"/>
      <c r="F13" s="45"/>
      <c r="G13" s="45"/>
      <c r="H13" s="45"/>
      <c r="I13" s="143"/>
      <c r="J13" s="45"/>
      <c r="K13" s="49"/>
      <c r="AZ13" s="139" t="s">
        <v>162</v>
      </c>
      <c r="BA13" s="139" t="s">
        <v>162</v>
      </c>
      <c r="BB13" s="139" t="s">
        <v>144</v>
      </c>
      <c r="BC13" s="139" t="s">
        <v>163</v>
      </c>
      <c r="BD13" s="139" t="s">
        <v>83</v>
      </c>
    </row>
    <row r="14" s="1" customFormat="1" ht="14.4" customHeight="1">
      <c r="B14" s="44"/>
      <c r="C14" s="45"/>
      <c r="D14" s="38" t="s">
        <v>27</v>
      </c>
      <c r="E14" s="45"/>
      <c r="F14" s="45"/>
      <c r="G14" s="45"/>
      <c r="H14" s="45"/>
      <c r="I14" s="145" t="s">
        <v>28</v>
      </c>
      <c r="J14" s="33" t="s">
        <v>21</v>
      </c>
      <c r="K14" s="49"/>
      <c r="AZ14" s="139" t="s">
        <v>164</v>
      </c>
      <c r="BA14" s="139" t="s">
        <v>165</v>
      </c>
      <c r="BB14" s="139" t="s">
        <v>144</v>
      </c>
      <c r="BC14" s="139" t="s">
        <v>166</v>
      </c>
      <c r="BD14" s="139" t="s">
        <v>83</v>
      </c>
    </row>
    <row r="15" s="1" customFormat="1" ht="18" customHeight="1">
      <c r="B15" s="44"/>
      <c r="C15" s="45"/>
      <c r="D15" s="45"/>
      <c r="E15" s="33" t="s">
        <v>29</v>
      </c>
      <c r="F15" s="45"/>
      <c r="G15" s="45"/>
      <c r="H15" s="45"/>
      <c r="I15" s="145" t="s">
        <v>30</v>
      </c>
      <c r="J15" s="33" t="s">
        <v>21</v>
      </c>
      <c r="K15" s="49"/>
      <c r="AZ15" s="139" t="s">
        <v>167</v>
      </c>
      <c r="BA15" s="139" t="s">
        <v>168</v>
      </c>
      <c r="BB15" s="139" t="s">
        <v>144</v>
      </c>
      <c r="BC15" s="139" t="s">
        <v>169</v>
      </c>
      <c r="BD15" s="139" t="s">
        <v>83</v>
      </c>
    </row>
    <row r="16" s="1" customFormat="1" ht="6.96" customHeight="1">
      <c r="B16" s="44"/>
      <c r="C16" s="45"/>
      <c r="D16" s="45"/>
      <c r="E16" s="45"/>
      <c r="F16" s="45"/>
      <c r="G16" s="45"/>
      <c r="H16" s="45"/>
      <c r="I16" s="143"/>
      <c r="J16" s="45"/>
      <c r="K16" s="49"/>
    </row>
    <row r="17" s="1" customFormat="1" ht="14.4" customHeight="1">
      <c r="B17" s="44"/>
      <c r="C17" s="45"/>
      <c r="D17" s="38" t="s">
        <v>31</v>
      </c>
      <c r="E17" s="45"/>
      <c r="F17" s="45"/>
      <c r="G17" s="45"/>
      <c r="H17" s="45"/>
      <c r="I17" s="145" t="s">
        <v>28</v>
      </c>
      <c r="J17" s="33" t="str">
        <f>IF('Rekapitulace stavby'!AN13="Vyplň údaj","",IF('Rekapitulace stavby'!AN13="","",'Rekapitulace stavby'!AN13))</f>
        <v/>
      </c>
      <c r="K17" s="49"/>
    </row>
    <row r="18" s="1" customFormat="1" ht="18" customHeight="1">
      <c r="B18" s="44"/>
      <c r="C18" s="45"/>
      <c r="D18" s="45"/>
      <c r="E18" s="33" t="str">
        <f>IF('Rekapitulace stavby'!E14="Vyplň údaj","",IF('Rekapitulace stavby'!E14="","",'Rekapitulace stavby'!E14))</f>
        <v/>
      </c>
      <c r="F18" s="45"/>
      <c r="G18" s="45"/>
      <c r="H18" s="45"/>
      <c r="I18" s="145" t="s">
        <v>30</v>
      </c>
      <c r="J18" s="33" t="str">
        <f>IF('Rekapitulace stavby'!AN14="Vyplň údaj","",IF('Rekapitulace stavby'!AN14="","",'Rekapitulace stavby'!AN14))</f>
        <v/>
      </c>
      <c r="K18" s="49"/>
    </row>
    <row r="19" s="1" customFormat="1" ht="6.96" customHeight="1">
      <c r="B19" s="44"/>
      <c r="C19" s="45"/>
      <c r="D19" s="45"/>
      <c r="E19" s="45"/>
      <c r="F19" s="45"/>
      <c r="G19" s="45"/>
      <c r="H19" s="45"/>
      <c r="I19" s="143"/>
      <c r="J19" s="45"/>
      <c r="K19" s="49"/>
    </row>
    <row r="20" s="1" customFormat="1" ht="14.4" customHeight="1">
      <c r="B20" s="44"/>
      <c r="C20" s="45"/>
      <c r="D20" s="38" t="s">
        <v>33</v>
      </c>
      <c r="E20" s="45"/>
      <c r="F20" s="45"/>
      <c r="G20" s="45"/>
      <c r="H20" s="45"/>
      <c r="I20" s="145" t="s">
        <v>28</v>
      </c>
      <c r="J20" s="33" t="s">
        <v>34</v>
      </c>
      <c r="K20" s="49"/>
    </row>
    <row r="21" s="1" customFormat="1" ht="18" customHeight="1">
      <c r="B21" s="44"/>
      <c r="C21" s="45"/>
      <c r="D21" s="45"/>
      <c r="E21" s="33" t="s">
        <v>35</v>
      </c>
      <c r="F21" s="45"/>
      <c r="G21" s="45"/>
      <c r="H21" s="45"/>
      <c r="I21" s="145" t="s">
        <v>30</v>
      </c>
      <c r="J21" s="33" t="s">
        <v>21</v>
      </c>
      <c r="K21" s="49"/>
    </row>
    <row r="22" s="1" customFormat="1" ht="6.96" customHeight="1">
      <c r="B22" s="44"/>
      <c r="C22" s="45"/>
      <c r="D22" s="45"/>
      <c r="E22" s="45"/>
      <c r="F22" s="45"/>
      <c r="G22" s="45"/>
      <c r="H22" s="45"/>
      <c r="I22" s="143"/>
      <c r="J22" s="45"/>
      <c r="K22" s="49"/>
    </row>
    <row r="23" s="1" customFormat="1" ht="14.4" customHeight="1">
      <c r="B23" s="44"/>
      <c r="C23" s="45"/>
      <c r="D23" s="38" t="s">
        <v>37</v>
      </c>
      <c r="E23" s="45"/>
      <c r="F23" s="45"/>
      <c r="G23" s="45"/>
      <c r="H23" s="45"/>
      <c r="I23" s="143"/>
      <c r="J23" s="45"/>
      <c r="K23" s="49"/>
    </row>
    <row r="24" s="6" customFormat="1" ht="16.5" customHeight="1">
      <c r="B24" s="147"/>
      <c r="C24" s="148"/>
      <c r="D24" s="148"/>
      <c r="E24" s="42" t="s">
        <v>21</v>
      </c>
      <c r="F24" s="42"/>
      <c r="G24" s="42"/>
      <c r="H24" s="42"/>
      <c r="I24" s="149"/>
      <c r="J24" s="148"/>
      <c r="K24" s="150"/>
    </row>
    <row r="25" s="1" customFormat="1" ht="6.96" customHeight="1">
      <c r="B25" s="44"/>
      <c r="C25" s="45"/>
      <c r="D25" s="45"/>
      <c r="E25" s="45"/>
      <c r="F25" s="45"/>
      <c r="G25" s="45"/>
      <c r="H25" s="45"/>
      <c r="I25" s="143"/>
      <c r="J25" s="45"/>
      <c r="K25" s="49"/>
    </row>
    <row r="26" s="1" customFormat="1" ht="6.96" customHeight="1">
      <c r="B26" s="44"/>
      <c r="C26" s="45"/>
      <c r="D26" s="104"/>
      <c r="E26" s="104"/>
      <c r="F26" s="104"/>
      <c r="G26" s="104"/>
      <c r="H26" s="104"/>
      <c r="I26" s="151"/>
      <c r="J26" s="104"/>
      <c r="K26" s="152"/>
    </row>
    <row r="27" s="1" customFormat="1" ht="25.44" customHeight="1">
      <c r="B27" s="44"/>
      <c r="C27" s="45"/>
      <c r="D27" s="153" t="s">
        <v>39</v>
      </c>
      <c r="E27" s="45"/>
      <c r="F27" s="45"/>
      <c r="G27" s="45"/>
      <c r="H27" s="45"/>
      <c r="I27" s="143"/>
      <c r="J27" s="154">
        <f>ROUND(J86,2)</f>
        <v>0</v>
      </c>
      <c r="K27" s="49"/>
    </row>
    <row r="28" s="1" customFormat="1" ht="6.96" customHeight="1">
      <c r="B28" s="44"/>
      <c r="C28" s="45"/>
      <c r="D28" s="104"/>
      <c r="E28" s="104"/>
      <c r="F28" s="104"/>
      <c r="G28" s="104"/>
      <c r="H28" s="104"/>
      <c r="I28" s="151"/>
      <c r="J28" s="104"/>
      <c r="K28" s="152"/>
    </row>
    <row r="29" s="1" customFormat="1" ht="14.4" customHeight="1">
      <c r="B29" s="44"/>
      <c r="C29" s="45"/>
      <c r="D29" s="45"/>
      <c r="E29" s="45"/>
      <c r="F29" s="50" t="s">
        <v>41</v>
      </c>
      <c r="G29" s="45"/>
      <c r="H29" s="45"/>
      <c r="I29" s="155" t="s">
        <v>40</v>
      </c>
      <c r="J29" s="50" t="s">
        <v>42</v>
      </c>
      <c r="K29" s="49"/>
    </row>
    <row r="30" s="1" customFormat="1" ht="14.4" customHeight="1">
      <c r="B30" s="44"/>
      <c r="C30" s="45"/>
      <c r="D30" s="53" t="s">
        <v>43</v>
      </c>
      <c r="E30" s="53" t="s">
        <v>44</v>
      </c>
      <c r="F30" s="156">
        <f>ROUND(SUM(BE86:BE246), 2)</f>
        <v>0</v>
      </c>
      <c r="G30" s="45"/>
      <c r="H30" s="45"/>
      <c r="I30" s="157">
        <v>0.20999999999999999</v>
      </c>
      <c r="J30" s="156">
        <f>ROUND(ROUND((SUM(BE86:BE246)), 2)*I30, 2)</f>
        <v>0</v>
      </c>
      <c r="K30" s="49"/>
    </row>
    <row r="31" s="1" customFormat="1" ht="14.4" customHeight="1">
      <c r="B31" s="44"/>
      <c r="C31" s="45"/>
      <c r="D31" s="45"/>
      <c r="E31" s="53" t="s">
        <v>45</v>
      </c>
      <c r="F31" s="156">
        <f>ROUND(SUM(BF86:BF246), 2)</f>
        <v>0</v>
      </c>
      <c r="G31" s="45"/>
      <c r="H31" s="45"/>
      <c r="I31" s="157">
        <v>0.14999999999999999</v>
      </c>
      <c r="J31" s="156">
        <f>ROUND(ROUND((SUM(BF86:BF246)), 2)*I31, 2)</f>
        <v>0</v>
      </c>
      <c r="K31" s="49"/>
    </row>
    <row r="32" hidden="1" s="1" customFormat="1" ht="14.4" customHeight="1">
      <c r="B32" s="44"/>
      <c r="C32" s="45"/>
      <c r="D32" s="45"/>
      <c r="E32" s="53" t="s">
        <v>46</v>
      </c>
      <c r="F32" s="156">
        <f>ROUND(SUM(BG86:BG246), 2)</f>
        <v>0</v>
      </c>
      <c r="G32" s="45"/>
      <c r="H32" s="45"/>
      <c r="I32" s="157">
        <v>0.20999999999999999</v>
      </c>
      <c r="J32" s="156">
        <v>0</v>
      </c>
      <c r="K32" s="49"/>
    </row>
    <row r="33" hidden="1" s="1" customFormat="1" ht="14.4" customHeight="1">
      <c r="B33" s="44"/>
      <c r="C33" s="45"/>
      <c r="D33" s="45"/>
      <c r="E33" s="53" t="s">
        <v>47</v>
      </c>
      <c r="F33" s="156">
        <f>ROUND(SUM(BH86:BH246), 2)</f>
        <v>0</v>
      </c>
      <c r="G33" s="45"/>
      <c r="H33" s="45"/>
      <c r="I33" s="157">
        <v>0.14999999999999999</v>
      </c>
      <c r="J33" s="156">
        <v>0</v>
      </c>
      <c r="K33" s="49"/>
    </row>
    <row r="34" hidden="1" s="1" customFormat="1" ht="14.4" customHeight="1">
      <c r="B34" s="44"/>
      <c r="C34" s="45"/>
      <c r="D34" s="45"/>
      <c r="E34" s="53" t="s">
        <v>48</v>
      </c>
      <c r="F34" s="156">
        <f>ROUND(SUM(BI86:BI246), 2)</f>
        <v>0</v>
      </c>
      <c r="G34" s="45"/>
      <c r="H34" s="45"/>
      <c r="I34" s="157">
        <v>0</v>
      </c>
      <c r="J34" s="156">
        <v>0</v>
      </c>
      <c r="K34" s="49"/>
    </row>
    <row r="35" s="1" customFormat="1" ht="6.96" customHeight="1">
      <c r="B35" s="44"/>
      <c r="C35" s="45"/>
      <c r="D35" s="45"/>
      <c r="E35" s="45"/>
      <c r="F35" s="45"/>
      <c r="G35" s="45"/>
      <c r="H35" s="45"/>
      <c r="I35" s="143"/>
      <c r="J35" s="45"/>
      <c r="K35" s="49"/>
    </row>
    <row r="36" s="1" customFormat="1" ht="25.44" customHeight="1">
      <c r="B36" s="44"/>
      <c r="C36" s="158"/>
      <c r="D36" s="159" t="s">
        <v>49</v>
      </c>
      <c r="E36" s="96"/>
      <c r="F36" s="96"/>
      <c r="G36" s="160" t="s">
        <v>50</v>
      </c>
      <c r="H36" s="161" t="s">
        <v>51</v>
      </c>
      <c r="I36" s="162"/>
      <c r="J36" s="163">
        <f>SUM(J27:J34)</f>
        <v>0</v>
      </c>
      <c r="K36" s="164"/>
    </row>
    <row r="37" s="1" customFormat="1" ht="14.4" customHeight="1">
      <c r="B37" s="65"/>
      <c r="C37" s="66"/>
      <c r="D37" s="66"/>
      <c r="E37" s="66"/>
      <c r="F37" s="66"/>
      <c r="G37" s="66"/>
      <c r="H37" s="66"/>
      <c r="I37" s="165"/>
      <c r="J37" s="66"/>
      <c r="K37" s="67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4"/>
      <c r="C42" s="28" t="s">
        <v>170</v>
      </c>
      <c r="D42" s="45"/>
      <c r="E42" s="45"/>
      <c r="F42" s="45"/>
      <c r="G42" s="45"/>
      <c r="H42" s="45"/>
      <c r="I42" s="143"/>
      <c r="J42" s="45"/>
      <c r="K42" s="49"/>
    </row>
    <row r="43" s="1" customFormat="1" ht="6.96" customHeight="1">
      <c r="B43" s="44"/>
      <c r="C43" s="45"/>
      <c r="D43" s="45"/>
      <c r="E43" s="45"/>
      <c r="F43" s="45"/>
      <c r="G43" s="45"/>
      <c r="H43" s="45"/>
      <c r="I43" s="143"/>
      <c r="J43" s="45"/>
      <c r="K43" s="49"/>
    </row>
    <row r="44" s="1" customFormat="1" ht="14.4" customHeight="1">
      <c r="B44" s="44"/>
      <c r="C44" s="38" t="s">
        <v>18</v>
      </c>
      <c r="D44" s="45"/>
      <c r="E44" s="45"/>
      <c r="F44" s="45"/>
      <c r="G44" s="45"/>
      <c r="H44" s="45"/>
      <c r="I44" s="143"/>
      <c r="J44" s="45"/>
      <c r="K44" s="49"/>
    </row>
    <row r="45" s="1" customFormat="1" ht="16.5" customHeight="1">
      <c r="B45" s="44"/>
      <c r="C45" s="45"/>
      <c r="D45" s="45"/>
      <c r="E45" s="142" t="str">
        <f>E7</f>
        <v>Komunikace a inženýrské sítě - lokalita Skrbovická 2</v>
      </c>
      <c r="F45" s="38"/>
      <c r="G45" s="38"/>
      <c r="H45" s="38"/>
      <c r="I45" s="143"/>
      <c r="J45" s="45"/>
      <c r="K45" s="49"/>
    </row>
    <row r="46" s="1" customFormat="1" ht="14.4" customHeight="1">
      <c r="B46" s="44"/>
      <c r="C46" s="38" t="s">
        <v>146</v>
      </c>
      <c r="D46" s="45"/>
      <c r="E46" s="45"/>
      <c r="F46" s="45"/>
      <c r="G46" s="45"/>
      <c r="H46" s="45"/>
      <c r="I46" s="143"/>
      <c r="J46" s="45"/>
      <c r="K46" s="49"/>
    </row>
    <row r="47" s="1" customFormat="1" ht="17.25" customHeight="1">
      <c r="B47" s="44"/>
      <c r="C47" s="45"/>
      <c r="D47" s="45"/>
      <c r="E47" s="144" t="str">
        <f>E9</f>
        <v>SO01 - Zpevněné plochy - část 1</v>
      </c>
      <c r="F47" s="45"/>
      <c r="G47" s="45"/>
      <c r="H47" s="45"/>
      <c r="I47" s="143"/>
      <c r="J47" s="45"/>
      <c r="K47" s="49"/>
    </row>
    <row r="48" s="1" customFormat="1" ht="6.96" customHeight="1">
      <c r="B48" s="44"/>
      <c r="C48" s="45"/>
      <c r="D48" s="45"/>
      <c r="E48" s="45"/>
      <c r="F48" s="45"/>
      <c r="G48" s="45"/>
      <c r="H48" s="45"/>
      <c r="I48" s="143"/>
      <c r="J48" s="45"/>
      <c r="K48" s="49"/>
    </row>
    <row r="49" s="1" customFormat="1" ht="18" customHeight="1">
      <c r="B49" s="44"/>
      <c r="C49" s="38" t="s">
        <v>23</v>
      </c>
      <c r="D49" s="45"/>
      <c r="E49" s="45"/>
      <c r="F49" s="33" t="str">
        <f>F12</f>
        <v>Bruntál</v>
      </c>
      <c r="G49" s="45"/>
      <c r="H49" s="45"/>
      <c r="I49" s="145" t="s">
        <v>25</v>
      </c>
      <c r="J49" s="146" t="str">
        <f>IF(J12="","",J12)</f>
        <v>18. 6. 2018</v>
      </c>
      <c r="K49" s="49"/>
    </row>
    <row r="50" s="1" customFormat="1" ht="6.96" customHeight="1">
      <c r="B50" s="44"/>
      <c r="C50" s="45"/>
      <c r="D50" s="45"/>
      <c r="E50" s="45"/>
      <c r="F50" s="45"/>
      <c r="G50" s="45"/>
      <c r="H50" s="45"/>
      <c r="I50" s="143"/>
      <c r="J50" s="45"/>
      <c r="K50" s="49"/>
    </row>
    <row r="51" s="1" customFormat="1">
      <c r="B51" s="44"/>
      <c r="C51" s="38" t="s">
        <v>27</v>
      </c>
      <c r="D51" s="45"/>
      <c r="E51" s="45"/>
      <c r="F51" s="33" t="str">
        <f>E15</f>
        <v>Město Bruntál</v>
      </c>
      <c r="G51" s="45"/>
      <c r="H51" s="45"/>
      <c r="I51" s="145" t="s">
        <v>33</v>
      </c>
      <c r="J51" s="42" t="str">
        <f>E21</f>
        <v>CIVIL PROJECTS s.r.o.</v>
      </c>
      <c r="K51" s="49"/>
    </row>
    <row r="52" s="1" customFormat="1" ht="14.4" customHeight="1">
      <c r="B52" s="44"/>
      <c r="C52" s="38" t="s">
        <v>31</v>
      </c>
      <c r="D52" s="45"/>
      <c r="E52" s="45"/>
      <c r="F52" s="33" t="str">
        <f>IF(E18="","",E18)</f>
        <v/>
      </c>
      <c r="G52" s="45"/>
      <c r="H52" s="45"/>
      <c r="I52" s="143"/>
      <c r="J52" s="170"/>
      <c r="K52" s="49"/>
    </row>
    <row r="53" s="1" customFormat="1" ht="10.32" customHeight="1">
      <c r="B53" s="44"/>
      <c r="C53" s="45"/>
      <c r="D53" s="45"/>
      <c r="E53" s="45"/>
      <c r="F53" s="45"/>
      <c r="G53" s="45"/>
      <c r="H53" s="45"/>
      <c r="I53" s="143"/>
      <c r="J53" s="45"/>
      <c r="K53" s="49"/>
    </row>
    <row r="54" s="1" customFormat="1" ht="29.28" customHeight="1">
      <c r="B54" s="44"/>
      <c r="C54" s="171" t="s">
        <v>171</v>
      </c>
      <c r="D54" s="158"/>
      <c r="E54" s="158"/>
      <c r="F54" s="158"/>
      <c r="G54" s="158"/>
      <c r="H54" s="158"/>
      <c r="I54" s="172"/>
      <c r="J54" s="173" t="s">
        <v>172</v>
      </c>
      <c r="K54" s="174"/>
    </row>
    <row r="55" s="1" customFormat="1" ht="10.32" customHeight="1">
      <c r="B55" s="44"/>
      <c r="C55" s="45"/>
      <c r="D55" s="45"/>
      <c r="E55" s="45"/>
      <c r="F55" s="45"/>
      <c r="G55" s="45"/>
      <c r="H55" s="45"/>
      <c r="I55" s="143"/>
      <c r="J55" s="45"/>
      <c r="K55" s="49"/>
    </row>
    <row r="56" s="1" customFormat="1" ht="29.28" customHeight="1">
      <c r="B56" s="44"/>
      <c r="C56" s="175" t="s">
        <v>173</v>
      </c>
      <c r="D56" s="45"/>
      <c r="E56" s="45"/>
      <c r="F56" s="45"/>
      <c r="G56" s="45"/>
      <c r="H56" s="45"/>
      <c r="I56" s="143"/>
      <c r="J56" s="154">
        <f>J86</f>
        <v>0</v>
      </c>
      <c r="K56" s="49"/>
      <c r="AU56" s="22" t="s">
        <v>174</v>
      </c>
    </row>
    <row r="57" s="7" customFormat="1" ht="24.96" customHeight="1">
      <c r="B57" s="176"/>
      <c r="C57" s="177"/>
      <c r="D57" s="178" t="s">
        <v>175</v>
      </c>
      <c r="E57" s="179"/>
      <c r="F57" s="179"/>
      <c r="G57" s="179"/>
      <c r="H57" s="179"/>
      <c r="I57" s="180"/>
      <c r="J57" s="181">
        <f>J87</f>
        <v>0</v>
      </c>
      <c r="K57" s="182"/>
    </row>
    <row r="58" s="8" customFormat="1" ht="19.92" customHeight="1">
      <c r="B58" s="183"/>
      <c r="C58" s="184"/>
      <c r="D58" s="185" t="s">
        <v>176</v>
      </c>
      <c r="E58" s="186"/>
      <c r="F58" s="186"/>
      <c r="G58" s="186"/>
      <c r="H58" s="186"/>
      <c r="I58" s="187"/>
      <c r="J58" s="188">
        <f>J88</f>
        <v>0</v>
      </c>
      <c r="K58" s="189"/>
    </row>
    <row r="59" s="8" customFormat="1" ht="19.92" customHeight="1">
      <c r="B59" s="183"/>
      <c r="C59" s="184"/>
      <c r="D59" s="185" t="s">
        <v>177</v>
      </c>
      <c r="E59" s="186"/>
      <c r="F59" s="186"/>
      <c r="G59" s="186"/>
      <c r="H59" s="186"/>
      <c r="I59" s="187"/>
      <c r="J59" s="188">
        <f>J137</f>
        <v>0</v>
      </c>
      <c r="K59" s="189"/>
    </row>
    <row r="60" s="8" customFormat="1" ht="19.92" customHeight="1">
      <c r="B60" s="183"/>
      <c r="C60" s="184"/>
      <c r="D60" s="185" t="s">
        <v>178</v>
      </c>
      <c r="E60" s="186"/>
      <c r="F60" s="186"/>
      <c r="G60" s="186"/>
      <c r="H60" s="186"/>
      <c r="I60" s="187"/>
      <c r="J60" s="188">
        <f>J153</f>
        <v>0</v>
      </c>
      <c r="K60" s="189"/>
    </row>
    <row r="61" s="8" customFormat="1" ht="19.92" customHeight="1">
      <c r="B61" s="183"/>
      <c r="C61" s="184"/>
      <c r="D61" s="185" t="s">
        <v>179</v>
      </c>
      <c r="E61" s="186"/>
      <c r="F61" s="186"/>
      <c r="G61" s="186"/>
      <c r="H61" s="186"/>
      <c r="I61" s="187"/>
      <c r="J61" s="188">
        <f>J172</f>
        <v>0</v>
      </c>
      <c r="K61" s="189"/>
    </row>
    <row r="62" s="8" customFormat="1" ht="19.92" customHeight="1">
      <c r="B62" s="183"/>
      <c r="C62" s="184"/>
      <c r="D62" s="185" t="s">
        <v>180</v>
      </c>
      <c r="E62" s="186"/>
      <c r="F62" s="186"/>
      <c r="G62" s="186"/>
      <c r="H62" s="186"/>
      <c r="I62" s="187"/>
      <c r="J62" s="188">
        <f>J190</f>
        <v>0</v>
      </c>
      <c r="K62" s="189"/>
    </row>
    <row r="63" s="8" customFormat="1" ht="19.92" customHeight="1">
      <c r="B63" s="183"/>
      <c r="C63" s="184"/>
      <c r="D63" s="185" t="s">
        <v>181</v>
      </c>
      <c r="E63" s="186"/>
      <c r="F63" s="186"/>
      <c r="G63" s="186"/>
      <c r="H63" s="186"/>
      <c r="I63" s="187"/>
      <c r="J63" s="188">
        <f>J202</f>
        <v>0</v>
      </c>
      <c r="K63" s="189"/>
    </row>
    <row r="64" s="8" customFormat="1" ht="19.92" customHeight="1">
      <c r="B64" s="183"/>
      <c r="C64" s="184"/>
      <c r="D64" s="185" t="s">
        <v>182</v>
      </c>
      <c r="E64" s="186"/>
      <c r="F64" s="186"/>
      <c r="G64" s="186"/>
      <c r="H64" s="186"/>
      <c r="I64" s="187"/>
      <c r="J64" s="188">
        <f>J214</f>
        <v>0</v>
      </c>
      <c r="K64" s="189"/>
    </row>
    <row r="65" s="8" customFormat="1" ht="19.92" customHeight="1">
      <c r="B65" s="183"/>
      <c r="C65" s="184"/>
      <c r="D65" s="185" t="s">
        <v>183</v>
      </c>
      <c r="E65" s="186"/>
      <c r="F65" s="186"/>
      <c r="G65" s="186"/>
      <c r="H65" s="186"/>
      <c r="I65" s="187"/>
      <c r="J65" s="188">
        <f>J225</f>
        <v>0</v>
      </c>
      <c r="K65" s="189"/>
    </row>
    <row r="66" s="7" customFormat="1" ht="24.96" customHeight="1">
      <c r="B66" s="176"/>
      <c r="C66" s="177"/>
      <c r="D66" s="178" t="s">
        <v>184</v>
      </c>
      <c r="E66" s="179"/>
      <c r="F66" s="179"/>
      <c r="G66" s="179"/>
      <c r="H66" s="179"/>
      <c r="I66" s="180"/>
      <c r="J66" s="181">
        <f>J236</f>
        <v>0</v>
      </c>
      <c r="K66" s="182"/>
    </row>
    <row r="67" s="1" customFormat="1" ht="21.84" customHeight="1">
      <c r="B67" s="44"/>
      <c r="C67" s="45"/>
      <c r="D67" s="45"/>
      <c r="E67" s="45"/>
      <c r="F67" s="45"/>
      <c r="G67" s="45"/>
      <c r="H67" s="45"/>
      <c r="I67" s="143"/>
      <c r="J67" s="45"/>
      <c r="K67" s="49"/>
    </row>
    <row r="68" s="1" customFormat="1" ht="6.96" customHeight="1">
      <c r="B68" s="65"/>
      <c r="C68" s="66"/>
      <c r="D68" s="66"/>
      <c r="E68" s="66"/>
      <c r="F68" s="66"/>
      <c r="G68" s="66"/>
      <c r="H68" s="66"/>
      <c r="I68" s="165"/>
      <c r="J68" s="66"/>
      <c r="K68" s="67"/>
    </row>
    <row r="72" s="1" customFormat="1" ht="6.96" customHeight="1">
      <c r="B72" s="68"/>
      <c r="C72" s="69"/>
      <c r="D72" s="69"/>
      <c r="E72" s="69"/>
      <c r="F72" s="69"/>
      <c r="G72" s="69"/>
      <c r="H72" s="69"/>
      <c r="I72" s="168"/>
      <c r="J72" s="69"/>
      <c r="K72" s="69"/>
      <c r="L72" s="70"/>
    </row>
    <row r="73" s="1" customFormat="1" ht="36.96" customHeight="1">
      <c r="B73" s="44"/>
      <c r="C73" s="71" t="s">
        <v>185</v>
      </c>
      <c r="D73" s="72"/>
      <c r="E73" s="72"/>
      <c r="F73" s="72"/>
      <c r="G73" s="72"/>
      <c r="H73" s="72"/>
      <c r="I73" s="190"/>
      <c r="J73" s="72"/>
      <c r="K73" s="72"/>
      <c r="L73" s="70"/>
    </row>
    <row r="74" s="1" customFormat="1" ht="6.96" customHeight="1">
      <c r="B74" s="44"/>
      <c r="C74" s="72"/>
      <c r="D74" s="72"/>
      <c r="E74" s="72"/>
      <c r="F74" s="72"/>
      <c r="G74" s="72"/>
      <c r="H74" s="72"/>
      <c r="I74" s="190"/>
      <c r="J74" s="72"/>
      <c r="K74" s="72"/>
      <c r="L74" s="70"/>
    </row>
    <row r="75" s="1" customFormat="1" ht="14.4" customHeight="1">
      <c r="B75" s="44"/>
      <c r="C75" s="74" t="s">
        <v>18</v>
      </c>
      <c r="D75" s="72"/>
      <c r="E75" s="72"/>
      <c r="F75" s="72"/>
      <c r="G75" s="72"/>
      <c r="H75" s="72"/>
      <c r="I75" s="190"/>
      <c r="J75" s="72"/>
      <c r="K75" s="72"/>
      <c r="L75" s="70"/>
    </row>
    <row r="76" s="1" customFormat="1" ht="16.5" customHeight="1">
      <c r="B76" s="44"/>
      <c r="C76" s="72"/>
      <c r="D76" s="72"/>
      <c r="E76" s="191" t="str">
        <f>E7</f>
        <v>Komunikace a inženýrské sítě - lokalita Skrbovická 2</v>
      </c>
      <c r="F76" s="74"/>
      <c r="G76" s="74"/>
      <c r="H76" s="74"/>
      <c r="I76" s="190"/>
      <c r="J76" s="72"/>
      <c r="K76" s="72"/>
      <c r="L76" s="70"/>
    </row>
    <row r="77" s="1" customFormat="1" ht="14.4" customHeight="1">
      <c r="B77" s="44"/>
      <c r="C77" s="74" t="s">
        <v>146</v>
      </c>
      <c r="D77" s="72"/>
      <c r="E77" s="72"/>
      <c r="F77" s="72"/>
      <c r="G77" s="72"/>
      <c r="H77" s="72"/>
      <c r="I77" s="190"/>
      <c r="J77" s="72"/>
      <c r="K77" s="72"/>
      <c r="L77" s="70"/>
    </row>
    <row r="78" s="1" customFormat="1" ht="17.25" customHeight="1">
      <c r="B78" s="44"/>
      <c r="C78" s="72"/>
      <c r="D78" s="72"/>
      <c r="E78" s="80" t="str">
        <f>E9</f>
        <v>SO01 - Zpevněné plochy - část 1</v>
      </c>
      <c r="F78" s="72"/>
      <c r="G78" s="72"/>
      <c r="H78" s="72"/>
      <c r="I78" s="190"/>
      <c r="J78" s="72"/>
      <c r="K78" s="72"/>
      <c r="L78" s="70"/>
    </row>
    <row r="79" s="1" customFormat="1" ht="6.96" customHeight="1">
      <c r="B79" s="44"/>
      <c r="C79" s="72"/>
      <c r="D79" s="72"/>
      <c r="E79" s="72"/>
      <c r="F79" s="72"/>
      <c r="G79" s="72"/>
      <c r="H79" s="72"/>
      <c r="I79" s="190"/>
      <c r="J79" s="72"/>
      <c r="K79" s="72"/>
      <c r="L79" s="70"/>
    </row>
    <row r="80" s="1" customFormat="1" ht="18" customHeight="1">
      <c r="B80" s="44"/>
      <c r="C80" s="74" t="s">
        <v>23</v>
      </c>
      <c r="D80" s="72"/>
      <c r="E80" s="72"/>
      <c r="F80" s="192" t="str">
        <f>F12</f>
        <v>Bruntál</v>
      </c>
      <c r="G80" s="72"/>
      <c r="H80" s="72"/>
      <c r="I80" s="193" t="s">
        <v>25</v>
      </c>
      <c r="J80" s="83" t="str">
        <f>IF(J12="","",J12)</f>
        <v>18. 6. 2018</v>
      </c>
      <c r="K80" s="72"/>
      <c r="L80" s="70"/>
    </row>
    <row r="81" s="1" customFormat="1" ht="6.96" customHeight="1">
      <c r="B81" s="44"/>
      <c r="C81" s="72"/>
      <c r="D81" s="72"/>
      <c r="E81" s="72"/>
      <c r="F81" s="72"/>
      <c r="G81" s="72"/>
      <c r="H81" s="72"/>
      <c r="I81" s="190"/>
      <c r="J81" s="72"/>
      <c r="K81" s="72"/>
      <c r="L81" s="70"/>
    </row>
    <row r="82" s="1" customFormat="1">
      <c r="B82" s="44"/>
      <c r="C82" s="74" t="s">
        <v>27</v>
      </c>
      <c r="D82" s="72"/>
      <c r="E82" s="72"/>
      <c r="F82" s="192" t="str">
        <f>E15</f>
        <v>Město Bruntál</v>
      </c>
      <c r="G82" s="72"/>
      <c r="H82" s="72"/>
      <c r="I82" s="193" t="s">
        <v>33</v>
      </c>
      <c r="J82" s="192" t="str">
        <f>E21</f>
        <v>CIVIL PROJECTS s.r.o.</v>
      </c>
      <c r="K82" s="72"/>
      <c r="L82" s="70"/>
    </row>
    <row r="83" s="1" customFormat="1" ht="14.4" customHeight="1">
      <c r="B83" s="44"/>
      <c r="C83" s="74" t="s">
        <v>31</v>
      </c>
      <c r="D83" s="72"/>
      <c r="E83" s="72"/>
      <c r="F83" s="192" t="str">
        <f>IF(E18="","",E18)</f>
        <v/>
      </c>
      <c r="G83" s="72"/>
      <c r="H83" s="72"/>
      <c r="I83" s="190"/>
      <c r="J83" s="72"/>
      <c r="K83" s="72"/>
      <c r="L83" s="70"/>
    </row>
    <row r="84" s="1" customFormat="1" ht="10.32" customHeight="1">
      <c r="B84" s="44"/>
      <c r="C84" s="72"/>
      <c r="D84" s="72"/>
      <c r="E84" s="72"/>
      <c r="F84" s="72"/>
      <c r="G84" s="72"/>
      <c r="H84" s="72"/>
      <c r="I84" s="190"/>
      <c r="J84" s="72"/>
      <c r="K84" s="72"/>
      <c r="L84" s="70"/>
    </row>
    <row r="85" s="9" customFormat="1" ht="29.28" customHeight="1">
      <c r="B85" s="194"/>
      <c r="C85" s="195" t="s">
        <v>186</v>
      </c>
      <c r="D85" s="196" t="s">
        <v>58</v>
      </c>
      <c r="E85" s="196" t="s">
        <v>54</v>
      </c>
      <c r="F85" s="196" t="s">
        <v>187</v>
      </c>
      <c r="G85" s="196" t="s">
        <v>188</v>
      </c>
      <c r="H85" s="196" t="s">
        <v>189</v>
      </c>
      <c r="I85" s="197" t="s">
        <v>190</v>
      </c>
      <c r="J85" s="196" t="s">
        <v>172</v>
      </c>
      <c r="K85" s="198" t="s">
        <v>191</v>
      </c>
      <c r="L85" s="199"/>
      <c r="M85" s="100" t="s">
        <v>192</v>
      </c>
      <c r="N85" s="101" t="s">
        <v>43</v>
      </c>
      <c r="O85" s="101" t="s">
        <v>193</v>
      </c>
      <c r="P85" s="101" t="s">
        <v>194</v>
      </c>
      <c r="Q85" s="101" t="s">
        <v>195</v>
      </c>
      <c r="R85" s="101" t="s">
        <v>196</v>
      </c>
      <c r="S85" s="101" t="s">
        <v>197</v>
      </c>
      <c r="T85" s="102" t="s">
        <v>198</v>
      </c>
    </row>
    <row r="86" s="1" customFormat="1" ht="29.28" customHeight="1">
      <c r="B86" s="44"/>
      <c r="C86" s="106" t="s">
        <v>173</v>
      </c>
      <c r="D86" s="72"/>
      <c r="E86" s="72"/>
      <c r="F86" s="72"/>
      <c r="G86" s="72"/>
      <c r="H86" s="72"/>
      <c r="I86" s="190"/>
      <c r="J86" s="200">
        <f>BK86</f>
        <v>0</v>
      </c>
      <c r="K86" s="72"/>
      <c r="L86" s="70"/>
      <c r="M86" s="103"/>
      <c r="N86" s="104"/>
      <c r="O86" s="104"/>
      <c r="P86" s="201">
        <f>P87+P236</f>
        <v>0</v>
      </c>
      <c r="Q86" s="104"/>
      <c r="R86" s="201">
        <f>R87+R236</f>
        <v>768.5912545000001</v>
      </c>
      <c r="S86" s="104"/>
      <c r="T86" s="202">
        <f>T87+T236</f>
        <v>585.69000000000005</v>
      </c>
      <c r="AT86" s="22" t="s">
        <v>72</v>
      </c>
      <c r="AU86" s="22" t="s">
        <v>174</v>
      </c>
      <c r="BK86" s="203">
        <f>BK87+BK236</f>
        <v>0</v>
      </c>
    </row>
    <row r="87" s="10" customFormat="1" ht="37.44" customHeight="1">
      <c r="B87" s="204"/>
      <c r="C87" s="205"/>
      <c r="D87" s="206" t="s">
        <v>72</v>
      </c>
      <c r="E87" s="207" t="s">
        <v>199</v>
      </c>
      <c r="F87" s="207" t="s">
        <v>200</v>
      </c>
      <c r="G87" s="205"/>
      <c r="H87" s="205"/>
      <c r="I87" s="208"/>
      <c r="J87" s="209">
        <f>BK87</f>
        <v>0</v>
      </c>
      <c r="K87" s="205"/>
      <c r="L87" s="210"/>
      <c r="M87" s="211"/>
      <c r="N87" s="212"/>
      <c r="O87" s="212"/>
      <c r="P87" s="213">
        <f>P88+P137+P153+P172+P190+P202+P214+P225</f>
        <v>0</v>
      </c>
      <c r="Q87" s="212"/>
      <c r="R87" s="213">
        <f>R88+R137+R153+R172+R190+R202+R214+R225</f>
        <v>768.5912545000001</v>
      </c>
      <c r="S87" s="212"/>
      <c r="T87" s="214">
        <f>T88+T137+T153+T172+T190+T202+T214+T225</f>
        <v>585.69000000000005</v>
      </c>
      <c r="AR87" s="215" t="s">
        <v>81</v>
      </c>
      <c r="AT87" s="216" t="s">
        <v>72</v>
      </c>
      <c r="AU87" s="216" t="s">
        <v>73</v>
      </c>
      <c r="AY87" s="215" t="s">
        <v>201</v>
      </c>
      <c r="BK87" s="217">
        <f>BK88+BK137+BK153+BK172+BK190+BK202+BK214+BK225</f>
        <v>0</v>
      </c>
    </row>
    <row r="88" s="10" customFormat="1" ht="19.92" customHeight="1">
      <c r="B88" s="204"/>
      <c r="C88" s="205"/>
      <c r="D88" s="206" t="s">
        <v>72</v>
      </c>
      <c r="E88" s="218" t="s">
        <v>81</v>
      </c>
      <c r="F88" s="218" t="s">
        <v>202</v>
      </c>
      <c r="G88" s="205"/>
      <c r="H88" s="205"/>
      <c r="I88" s="208"/>
      <c r="J88" s="219">
        <f>BK88</f>
        <v>0</v>
      </c>
      <c r="K88" s="205"/>
      <c r="L88" s="210"/>
      <c r="M88" s="211"/>
      <c r="N88" s="212"/>
      <c r="O88" s="212"/>
      <c r="P88" s="213">
        <f>SUM(P89:P136)</f>
        <v>0</v>
      </c>
      <c r="Q88" s="212"/>
      <c r="R88" s="213">
        <f>SUM(R89:R136)</f>
        <v>0.11295999999999999</v>
      </c>
      <c r="S88" s="212"/>
      <c r="T88" s="214">
        <f>SUM(T89:T136)</f>
        <v>0</v>
      </c>
      <c r="AR88" s="215" t="s">
        <v>81</v>
      </c>
      <c r="AT88" s="216" t="s">
        <v>72</v>
      </c>
      <c r="AU88" s="216" t="s">
        <v>81</v>
      </c>
      <c r="AY88" s="215" t="s">
        <v>201</v>
      </c>
      <c r="BK88" s="217">
        <f>SUM(BK89:BK136)</f>
        <v>0</v>
      </c>
    </row>
    <row r="89" s="1" customFormat="1" ht="38.25" customHeight="1">
      <c r="B89" s="44"/>
      <c r="C89" s="220" t="s">
        <v>81</v>
      </c>
      <c r="D89" s="220" t="s">
        <v>203</v>
      </c>
      <c r="E89" s="221" t="s">
        <v>204</v>
      </c>
      <c r="F89" s="222" t="s">
        <v>205</v>
      </c>
      <c r="G89" s="223" t="s">
        <v>137</v>
      </c>
      <c r="H89" s="224">
        <v>152</v>
      </c>
      <c r="I89" s="225"/>
      <c r="J89" s="226">
        <f>ROUND(I89*H89,2)</f>
        <v>0</v>
      </c>
      <c r="K89" s="222" t="s">
        <v>206</v>
      </c>
      <c r="L89" s="70"/>
      <c r="M89" s="227" t="s">
        <v>21</v>
      </c>
      <c r="N89" s="228" t="s">
        <v>44</v>
      </c>
      <c r="O89" s="45"/>
      <c r="P89" s="229">
        <f>O89*H89</f>
        <v>0</v>
      </c>
      <c r="Q89" s="229">
        <v>0</v>
      </c>
      <c r="R89" s="229">
        <f>Q89*H89</f>
        <v>0</v>
      </c>
      <c r="S89" s="229">
        <v>0</v>
      </c>
      <c r="T89" s="230">
        <f>S89*H89</f>
        <v>0</v>
      </c>
      <c r="AR89" s="22" t="s">
        <v>207</v>
      </c>
      <c r="AT89" s="22" t="s">
        <v>203</v>
      </c>
      <c r="AU89" s="22" t="s">
        <v>83</v>
      </c>
      <c r="AY89" s="22" t="s">
        <v>201</v>
      </c>
      <c r="BE89" s="231">
        <f>IF(N89="základní",J89,0)</f>
        <v>0</v>
      </c>
      <c r="BF89" s="231">
        <f>IF(N89="snížená",J89,0)</f>
        <v>0</v>
      </c>
      <c r="BG89" s="231">
        <f>IF(N89="zákl. přenesená",J89,0)</f>
        <v>0</v>
      </c>
      <c r="BH89" s="231">
        <f>IF(N89="sníž. přenesená",J89,0)</f>
        <v>0</v>
      </c>
      <c r="BI89" s="231">
        <f>IF(N89="nulová",J89,0)</f>
        <v>0</v>
      </c>
      <c r="BJ89" s="22" t="s">
        <v>81</v>
      </c>
      <c r="BK89" s="231">
        <f>ROUND(I89*H89,2)</f>
        <v>0</v>
      </c>
      <c r="BL89" s="22" t="s">
        <v>207</v>
      </c>
      <c r="BM89" s="22" t="s">
        <v>208</v>
      </c>
    </row>
    <row r="90" s="1" customFormat="1" ht="25.5" customHeight="1">
      <c r="B90" s="44"/>
      <c r="C90" s="220" t="s">
        <v>83</v>
      </c>
      <c r="D90" s="220" t="s">
        <v>203</v>
      </c>
      <c r="E90" s="221" t="s">
        <v>209</v>
      </c>
      <c r="F90" s="222" t="s">
        <v>210</v>
      </c>
      <c r="G90" s="223" t="s">
        <v>137</v>
      </c>
      <c r="H90" s="224">
        <v>1403.6700000000001</v>
      </c>
      <c r="I90" s="225"/>
      <c r="J90" s="226">
        <f>ROUND(I90*H90,2)</f>
        <v>0</v>
      </c>
      <c r="K90" s="222" t="s">
        <v>206</v>
      </c>
      <c r="L90" s="70"/>
      <c r="M90" s="227" t="s">
        <v>21</v>
      </c>
      <c r="N90" s="228" t="s">
        <v>44</v>
      </c>
      <c r="O90" s="45"/>
      <c r="P90" s="229">
        <f>O90*H90</f>
        <v>0</v>
      </c>
      <c r="Q90" s="229">
        <v>0</v>
      </c>
      <c r="R90" s="229">
        <f>Q90*H90</f>
        <v>0</v>
      </c>
      <c r="S90" s="229">
        <v>0</v>
      </c>
      <c r="T90" s="230">
        <f>S90*H90</f>
        <v>0</v>
      </c>
      <c r="AR90" s="22" t="s">
        <v>207</v>
      </c>
      <c r="AT90" s="22" t="s">
        <v>203</v>
      </c>
      <c r="AU90" s="22" t="s">
        <v>83</v>
      </c>
      <c r="AY90" s="22" t="s">
        <v>201</v>
      </c>
      <c r="BE90" s="231">
        <f>IF(N90="základní",J90,0)</f>
        <v>0</v>
      </c>
      <c r="BF90" s="231">
        <f>IF(N90="snížená",J90,0)</f>
        <v>0</v>
      </c>
      <c r="BG90" s="231">
        <f>IF(N90="zákl. přenesená",J90,0)</f>
        <v>0</v>
      </c>
      <c r="BH90" s="231">
        <f>IF(N90="sníž. přenesená",J90,0)</f>
        <v>0</v>
      </c>
      <c r="BI90" s="231">
        <f>IF(N90="nulová",J90,0)</f>
        <v>0</v>
      </c>
      <c r="BJ90" s="22" t="s">
        <v>81</v>
      </c>
      <c r="BK90" s="231">
        <f>ROUND(I90*H90,2)</f>
        <v>0</v>
      </c>
      <c r="BL90" s="22" t="s">
        <v>207</v>
      </c>
      <c r="BM90" s="22" t="s">
        <v>211</v>
      </c>
    </row>
    <row r="91" s="11" customFormat="1">
      <c r="B91" s="232"/>
      <c r="C91" s="233"/>
      <c r="D91" s="234" t="s">
        <v>212</v>
      </c>
      <c r="E91" s="235" t="s">
        <v>21</v>
      </c>
      <c r="F91" s="236" t="s">
        <v>213</v>
      </c>
      <c r="G91" s="233"/>
      <c r="H91" s="237">
        <v>440</v>
      </c>
      <c r="I91" s="238"/>
      <c r="J91" s="233"/>
      <c r="K91" s="233"/>
      <c r="L91" s="239"/>
      <c r="M91" s="240"/>
      <c r="N91" s="241"/>
      <c r="O91" s="241"/>
      <c r="P91" s="241"/>
      <c r="Q91" s="241"/>
      <c r="R91" s="241"/>
      <c r="S91" s="241"/>
      <c r="T91" s="242"/>
      <c r="AT91" s="243" t="s">
        <v>212</v>
      </c>
      <c r="AU91" s="243" t="s">
        <v>83</v>
      </c>
      <c r="AV91" s="11" t="s">
        <v>83</v>
      </c>
      <c r="AW91" s="11" t="s">
        <v>36</v>
      </c>
      <c r="AX91" s="11" t="s">
        <v>73</v>
      </c>
      <c r="AY91" s="243" t="s">
        <v>201</v>
      </c>
    </row>
    <row r="92" s="11" customFormat="1">
      <c r="B92" s="232"/>
      <c r="C92" s="233"/>
      <c r="D92" s="234" t="s">
        <v>212</v>
      </c>
      <c r="E92" s="235" t="s">
        <v>21</v>
      </c>
      <c r="F92" s="236" t="s">
        <v>214</v>
      </c>
      <c r="G92" s="233"/>
      <c r="H92" s="237">
        <v>592.37</v>
      </c>
      <c r="I92" s="238"/>
      <c r="J92" s="233"/>
      <c r="K92" s="233"/>
      <c r="L92" s="239"/>
      <c r="M92" s="240"/>
      <c r="N92" s="241"/>
      <c r="O92" s="241"/>
      <c r="P92" s="241"/>
      <c r="Q92" s="241"/>
      <c r="R92" s="241"/>
      <c r="S92" s="241"/>
      <c r="T92" s="242"/>
      <c r="AT92" s="243" t="s">
        <v>212</v>
      </c>
      <c r="AU92" s="243" t="s">
        <v>83</v>
      </c>
      <c r="AV92" s="11" t="s">
        <v>83</v>
      </c>
      <c r="AW92" s="11" t="s">
        <v>36</v>
      </c>
      <c r="AX92" s="11" t="s">
        <v>73</v>
      </c>
      <c r="AY92" s="243" t="s">
        <v>201</v>
      </c>
    </row>
    <row r="93" s="11" customFormat="1">
      <c r="B93" s="232"/>
      <c r="C93" s="233"/>
      <c r="D93" s="234" t="s">
        <v>212</v>
      </c>
      <c r="E93" s="235" t="s">
        <v>21</v>
      </c>
      <c r="F93" s="236" t="s">
        <v>215</v>
      </c>
      <c r="G93" s="233"/>
      <c r="H93" s="237">
        <v>364.10000000000002</v>
      </c>
      <c r="I93" s="238"/>
      <c r="J93" s="233"/>
      <c r="K93" s="233"/>
      <c r="L93" s="239"/>
      <c r="M93" s="240"/>
      <c r="N93" s="241"/>
      <c r="O93" s="241"/>
      <c r="P93" s="241"/>
      <c r="Q93" s="241"/>
      <c r="R93" s="241"/>
      <c r="S93" s="241"/>
      <c r="T93" s="242"/>
      <c r="AT93" s="243" t="s">
        <v>212</v>
      </c>
      <c r="AU93" s="243" t="s">
        <v>83</v>
      </c>
      <c r="AV93" s="11" t="s">
        <v>83</v>
      </c>
      <c r="AW93" s="11" t="s">
        <v>36</v>
      </c>
      <c r="AX93" s="11" t="s">
        <v>73</v>
      </c>
      <c r="AY93" s="243" t="s">
        <v>201</v>
      </c>
    </row>
    <row r="94" s="11" customFormat="1">
      <c r="B94" s="232"/>
      <c r="C94" s="233"/>
      <c r="D94" s="234" t="s">
        <v>212</v>
      </c>
      <c r="E94" s="235" t="s">
        <v>21</v>
      </c>
      <c r="F94" s="236" t="s">
        <v>216</v>
      </c>
      <c r="G94" s="233"/>
      <c r="H94" s="237">
        <v>7.2000000000000002</v>
      </c>
      <c r="I94" s="238"/>
      <c r="J94" s="233"/>
      <c r="K94" s="233"/>
      <c r="L94" s="239"/>
      <c r="M94" s="240"/>
      <c r="N94" s="241"/>
      <c r="O94" s="241"/>
      <c r="P94" s="241"/>
      <c r="Q94" s="241"/>
      <c r="R94" s="241"/>
      <c r="S94" s="241"/>
      <c r="T94" s="242"/>
      <c r="AT94" s="243" t="s">
        <v>212</v>
      </c>
      <c r="AU94" s="243" t="s">
        <v>83</v>
      </c>
      <c r="AV94" s="11" t="s">
        <v>83</v>
      </c>
      <c r="AW94" s="11" t="s">
        <v>36</v>
      </c>
      <c r="AX94" s="11" t="s">
        <v>73</v>
      </c>
      <c r="AY94" s="243" t="s">
        <v>201</v>
      </c>
    </row>
    <row r="95" s="12" customFormat="1">
      <c r="B95" s="244"/>
      <c r="C95" s="245"/>
      <c r="D95" s="234" t="s">
        <v>212</v>
      </c>
      <c r="E95" s="246" t="s">
        <v>139</v>
      </c>
      <c r="F95" s="247" t="s">
        <v>217</v>
      </c>
      <c r="G95" s="245"/>
      <c r="H95" s="248">
        <v>1403.6700000000001</v>
      </c>
      <c r="I95" s="249"/>
      <c r="J95" s="245"/>
      <c r="K95" s="245"/>
      <c r="L95" s="250"/>
      <c r="M95" s="251"/>
      <c r="N95" s="252"/>
      <c r="O95" s="252"/>
      <c r="P95" s="252"/>
      <c r="Q95" s="252"/>
      <c r="R95" s="252"/>
      <c r="S95" s="252"/>
      <c r="T95" s="253"/>
      <c r="AT95" s="254" t="s">
        <v>212</v>
      </c>
      <c r="AU95" s="254" t="s">
        <v>83</v>
      </c>
      <c r="AV95" s="12" t="s">
        <v>207</v>
      </c>
      <c r="AW95" s="12" t="s">
        <v>36</v>
      </c>
      <c r="AX95" s="12" t="s">
        <v>81</v>
      </c>
      <c r="AY95" s="254" t="s">
        <v>201</v>
      </c>
    </row>
    <row r="96" s="1" customFormat="1" ht="25.5" customHeight="1">
      <c r="B96" s="44"/>
      <c r="C96" s="220" t="s">
        <v>218</v>
      </c>
      <c r="D96" s="220" t="s">
        <v>203</v>
      </c>
      <c r="E96" s="221" t="s">
        <v>219</v>
      </c>
      <c r="F96" s="222" t="s">
        <v>220</v>
      </c>
      <c r="G96" s="223" t="s">
        <v>137</v>
      </c>
      <c r="H96" s="224">
        <v>701.83500000000004</v>
      </c>
      <c r="I96" s="225"/>
      <c r="J96" s="226">
        <f>ROUND(I96*H96,2)</f>
        <v>0</v>
      </c>
      <c r="K96" s="222" t="s">
        <v>206</v>
      </c>
      <c r="L96" s="70"/>
      <c r="M96" s="227" t="s">
        <v>21</v>
      </c>
      <c r="N96" s="228" t="s">
        <v>44</v>
      </c>
      <c r="O96" s="45"/>
      <c r="P96" s="229">
        <f>O96*H96</f>
        <v>0</v>
      </c>
      <c r="Q96" s="229">
        <v>0</v>
      </c>
      <c r="R96" s="229">
        <f>Q96*H96</f>
        <v>0</v>
      </c>
      <c r="S96" s="229">
        <v>0</v>
      </c>
      <c r="T96" s="230">
        <f>S96*H96</f>
        <v>0</v>
      </c>
      <c r="AR96" s="22" t="s">
        <v>207</v>
      </c>
      <c r="AT96" s="22" t="s">
        <v>203</v>
      </c>
      <c r="AU96" s="22" t="s">
        <v>83</v>
      </c>
      <c r="AY96" s="22" t="s">
        <v>201</v>
      </c>
      <c r="BE96" s="231">
        <f>IF(N96="základní",J96,0)</f>
        <v>0</v>
      </c>
      <c r="BF96" s="231">
        <f>IF(N96="snížená",J96,0)</f>
        <v>0</v>
      </c>
      <c r="BG96" s="231">
        <f>IF(N96="zákl. přenesená",J96,0)</f>
        <v>0</v>
      </c>
      <c r="BH96" s="231">
        <f>IF(N96="sníž. přenesená",J96,0)</f>
        <v>0</v>
      </c>
      <c r="BI96" s="231">
        <f>IF(N96="nulová",J96,0)</f>
        <v>0</v>
      </c>
      <c r="BJ96" s="22" t="s">
        <v>81</v>
      </c>
      <c r="BK96" s="231">
        <f>ROUND(I96*H96,2)</f>
        <v>0</v>
      </c>
      <c r="BL96" s="22" t="s">
        <v>207</v>
      </c>
      <c r="BM96" s="22" t="s">
        <v>221</v>
      </c>
    </row>
    <row r="97" s="11" customFormat="1">
      <c r="B97" s="232"/>
      <c r="C97" s="233"/>
      <c r="D97" s="234" t="s">
        <v>212</v>
      </c>
      <c r="E97" s="233"/>
      <c r="F97" s="236" t="s">
        <v>222</v>
      </c>
      <c r="G97" s="233"/>
      <c r="H97" s="237">
        <v>701.83500000000004</v>
      </c>
      <c r="I97" s="238"/>
      <c r="J97" s="233"/>
      <c r="K97" s="233"/>
      <c r="L97" s="239"/>
      <c r="M97" s="240"/>
      <c r="N97" s="241"/>
      <c r="O97" s="241"/>
      <c r="P97" s="241"/>
      <c r="Q97" s="241"/>
      <c r="R97" s="241"/>
      <c r="S97" s="241"/>
      <c r="T97" s="242"/>
      <c r="AT97" s="243" t="s">
        <v>212</v>
      </c>
      <c r="AU97" s="243" t="s">
        <v>83</v>
      </c>
      <c r="AV97" s="11" t="s">
        <v>83</v>
      </c>
      <c r="AW97" s="11" t="s">
        <v>6</v>
      </c>
      <c r="AX97" s="11" t="s">
        <v>81</v>
      </c>
      <c r="AY97" s="243" t="s">
        <v>201</v>
      </c>
    </row>
    <row r="98" s="1" customFormat="1" ht="38.25" customHeight="1">
      <c r="B98" s="44"/>
      <c r="C98" s="220" t="s">
        <v>207</v>
      </c>
      <c r="D98" s="220" t="s">
        <v>203</v>
      </c>
      <c r="E98" s="221" t="s">
        <v>223</v>
      </c>
      <c r="F98" s="222" t="s">
        <v>224</v>
      </c>
      <c r="G98" s="223" t="s">
        <v>137</v>
      </c>
      <c r="H98" s="224">
        <v>953.47000000000003</v>
      </c>
      <c r="I98" s="225"/>
      <c r="J98" s="226">
        <f>ROUND(I98*H98,2)</f>
        <v>0</v>
      </c>
      <c r="K98" s="222" t="s">
        <v>206</v>
      </c>
      <c r="L98" s="70"/>
      <c r="M98" s="227" t="s">
        <v>21</v>
      </c>
      <c r="N98" s="228" t="s">
        <v>44</v>
      </c>
      <c r="O98" s="45"/>
      <c r="P98" s="229">
        <f>O98*H98</f>
        <v>0</v>
      </c>
      <c r="Q98" s="229">
        <v>0</v>
      </c>
      <c r="R98" s="229">
        <f>Q98*H98</f>
        <v>0</v>
      </c>
      <c r="S98" s="229">
        <v>0</v>
      </c>
      <c r="T98" s="230">
        <f>S98*H98</f>
        <v>0</v>
      </c>
      <c r="AR98" s="22" t="s">
        <v>207</v>
      </c>
      <c r="AT98" s="22" t="s">
        <v>203</v>
      </c>
      <c r="AU98" s="22" t="s">
        <v>83</v>
      </c>
      <c r="AY98" s="22" t="s">
        <v>201</v>
      </c>
      <c r="BE98" s="231">
        <f>IF(N98="základní",J98,0)</f>
        <v>0</v>
      </c>
      <c r="BF98" s="231">
        <f>IF(N98="snížená",J98,0)</f>
        <v>0</v>
      </c>
      <c r="BG98" s="231">
        <f>IF(N98="zákl. přenesená",J98,0)</f>
        <v>0</v>
      </c>
      <c r="BH98" s="231">
        <f>IF(N98="sníž. přenesená",J98,0)</f>
        <v>0</v>
      </c>
      <c r="BI98" s="231">
        <f>IF(N98="nulová",J98,0)</f>
        <v>0</v>
      </c>
      <c r="BJ98" s="22" t="s">
        <v>81</v>
      </c>
      <c r="BK98" s="231">
        <f>ROUND(I98*H98,2)</f>
        <v>0</v>
      </c>
      <c r="BL98" s="22" t="s">
        <v>207</v>
      </c>
      <c r="BM98" s="22" t="s">
        <v>225</v>
      </c>
    </row>
    <row r="99" s="11" customFormat="1">
      <c r="B99" s="232"/>
      <c r="C99" s="233"/>
      <c r="D99" s="234" t="s">
        <v>212</v>
      </c>
      <c r="E99" s="235" t="s">
        <v>21</v>
      </c>
      <c r="F99" s="236" t="s">
        <v>226</v>
      </c>
      <c r="G99" s="233"/>
      <c r="H99" s="237">
        <v>953.47000000000003</v>
      </c>
      <c r="I99" s="238"/>
      <c r="J99" s="233"/>
      <c r="K99" s="233"/>
      <c r="L99" s="239"/>
      <c r="M99" s="240"/>
      <c r="N99" s="241"/>
      <c r="O99" s="241"/>
      <c r="P99" s="241"/>
      <c r="Q99" s="241"/>
      <c r="R99" s="241"/>
      <c r="S99" s="241"/>
      <c r="T99" s="242"/>
      <c r="AT99" s="243" t="s">
        <v>212</v>
      </c>
      <c r="AU99" s="243" t="s">
        <v>83</v>
      </c>
      <c r="AV99" s="11" t="s">
        <v>83</v>
      </c>
      <c r="AW99" s="11" t="s">
        <v>36</v>
      </c>
      <c r="AX99" s="11" t="s">
        <v>81</v>
      </c>
      <c r="AY99" s="243" t="s">
        <v>201</v>
      </c>
    </row>
    <row r="100" s="1" customFormat="1" ht="51" customHeight="1">
      <c r="B100" s="44"/>
      <c r="C100" s="220" t="s">
        <v>227</v>
      </c>
      <c r="D100" s="220" t="s">
        <v>203</v>
      </c>
      <c r="E100" s="221" t="s">
        <v>228</v>
      </c>
      <c r="F100" s="222" t="s">
        <v>229</v>
      </c>
      <c r="G100" s="223" t="s">
        <v>137</v>
      </c>
      <c r="H100" s="224">
        <v>6674.29</v>
      </c>
      <c r="I100" s="225"/>
      <c r="J100" s="226">
        <f>ROUND(I100*H100,2)</f>
        <v>0</v>
      </c>
      <c r="K100" s="222" t="s">
        <v>206</v>
      </c>
      <c r="L100" s="70"/>
      <c r="M100" s="227" t="s">
        <v>21</v>
      </c>
      <c r="N100" s="228" t="s">
        <v>44</v>
      </c>
      <c r="O100" s="45"/>
      <c r="P100" s="229">
        <f>O100*H100</f>
        <v>0</v>
      </c>
      <c r="Q100" s="229">
        <v>0</v>
      </c>
      <c r="R100" s="229">
        <f>Q100*H100</f>
        <v>0</v>
      </c>
      <c r="S100" s="229">
        <v>0</v>
      </c>
      <c r="T100" s="230">
        <f>S100*H100</f>
        <v>0</v>
      </c>
      <c r="AR100" s="22" t="s">
        <v>207</v>
      </c>
      <c r="AT100" s="22" t="s">
        <v>203</v>
      </c>
      <c r="AU100" s="22" t="s">
        <v>83</v>
      </c>
      <c r="AY100" s="22" t="s">
        <v>201</v>
      </c>
      <c r="BE100" s="231">
        <f>IF(N100="základní",J100,0)</f>
        <v>0</v>
      </c>
      <c r="BF100" s="231">
        <f>IF(N100="snížená",J100,0)</f>
        <v>0</v>
      </c>
      <c r="BG100" s="231">
        <f>IF(N100="zákl. přenesená",J100,0)</f>
        <v>0</v>
      </c>
      <c r="BH100" s="231">
        <f>IF(N100="sníž. přenesená",J100,0)</f>
        <v>0</v>
      </c>
      <c r="BI100" s="231">
        <f>IF(N100="nulová",J100,0)</f>
        <v>0</v>
      </c>
      <c r="BJ100" s="22" t="s">
        <v>81</v>
      </c>
      <c r="BK100" s="231">
        <f>ROUND(I100*H100,2)</f>
        <v>0</v>
      </c>
      <c r="BL100" s="22" t="s">
        <v>207</v>
      </c>
      <c r="BM100" s="22" t="s">
        <v>230</v>
      </c>
    </row>
    <row r="101" s="11" customFormat="1">
      <c r="B101" s="232"/>
      <c r="C101" s="233"/>
      <c r="D101" s="234" t="s">
        <v>212</v>
      </c>
      <c r="E101" s="235" t="s">
        <v>21</v>
      </c>
      <c r="F101" s="236" t="s">
        <v>231</v>
      </c>
      <c r="G101" s="233"/>
      <c r="H101" s="237">
        <v>6674.29</v>
      </c>
      <c r="I101" s="238"/>
      <c r="J101" s="233"/>
      <c r="K101" s="233"/>
      <c r="L101" s="239"/>
      <c r="M101" s="240"/>
      <c r="N101" s="241"/>
      <c r="O101" s="241"/>
      <c r="P101" s="241"/>
      <c r="Q101" s="241"/>
      <c r="R101" s="241"/>
      <c r="S101" s="241"/>
      <c r="T101" s="242"/>
      <c r="AT101" s="243" t="s">
        <v>212</v>
      </c>
      <c r="AU101" s="243" t="s">
        <v>83</v>
      </c>
      <c r="AV101" s="11" t="s">
        <v>83</v>
      </c>
      <c r="AW101" s="11" t="s">
        <v>36</v>
      </c>
      <c r="AX101" s="11" t="s">
        <v>81</v>
      </c>
      <c r="AY101" s="243" t="s">
        <v>201</v>
      </c>
    </row>
    <row r="102" s="1" customFormat="1" ht="16.5" customHeight="1">
      <c r="B102" s="44"/>
      <c r="C102" s="220" t="s">
        <v>232</v>
      </c>
      <c r="D102" s="220" t="s">
        <v>203</v>
      </c>
      <c r="E102" s="221" t="s">
        <v>233</v>
      </c>
      <c r="F102" s="222" t="s">
        <v>234</v>
      </c>
      <c r="G102" s="223" t="s">
        <v>137</v>
      </c>
      <c r="H102" s="224">
        <v>953.47000000000003</v>
      </c>
      <c r="I102" s="225"/>
      <c r="J102" s="226">
        <f>ROUND(I102*H102,2)</f>
        <v>0</v>
      </c>
      <c r="K102" s="222" t="s">
        <v>21</v>
      </c>
      <c r="L102" s="70"/>
      <c r="M102" s="227" t="s">
        <v>21</v>
      </c>
      <c r="N102" s="228" t="s">
        <v>44</v>
      </c>
      <c r="O102" s="45"/>
      <c r="P102" s="229">
        <f>O102*H102</f>
        <v>0</v>
      </c>
      <c r="Q102" s="229">
        <v>0</v>
      </c>
      <c r="R102" s="229">
        <f>Q102*H102</f>
        <v>0</v>
      </c>
      <c r="S102" s="229">
        <v>0</v>
      </c>
      <c r="T102" s="230">
        <f>S102*H102</f>
        <v>0</v>
      </c>
      <c r="AR102" s="22" t="s">
        <v>207</v>
      </c>
      <c r="AT102" s="22" t="s">
        <v>203</v>
      </c>
      <c r="AU102" s="22" t="s">
        <v>83</v>
      </c>
      <c r="AY102" s="22" t="s">
        <v>201</v>
      </c>
      <c r="BE102" s="231">
        <f>IF(N102="základní",J102,0)</f>
        <v>0</v>
      </c>
      <c r="BF102" s="231">
        <f>IF(N102="snížená",J102,0)</f>
        <v>0</v>
      </c>
      <c r="BG102" s="231">
        <f>IF(N102="zákl. přenesená",J102,0)</f>
        <v>0</v>
      </c>
      <c r="BH102" s="231">
        <f>IF(N102="sníž. přenesená",J102,0)</f>
        <v>0</v>
      </c>
      <c r="BI102" s="231">
        <f>IF(N102="nulová",J102,0)</f>
        <v>0</v>
      </c>
      <c r="BJ102" s="22" t="s">
        <v>81</v>
      </c>
      <c r="BK102" s="231">
        <f>ROUND(I102*H102,2)</f>
        <v>0</v>
      </c>
      <c r="BL102" s="22" t="s">
        <v>207</v>
      </c>
      <c r="BM102" s="22" t="s">
        <v>235</v>
      </c>
    </row>
    <row r="103" s="11" customFormat="1">
      <c r="B103" s="232"/>
      <c r="C103" s="233"/>
      <c r="D103" s="234" t="s">
        <v>212</v>
      </c>
      <c r="E103" s="235" t="s">
        <v>21</v>
      </c>
      <c r="F103" s="236" t="s">
        <v>236</v>
      </c>
      <c r="G103" s="233"/>
      <c r="H103" s="237">
        <v>953.47000000000003</v>
      </c>
      <c r="I103" s="238"/>
      <c r="J103" s="233"/>
      <c r="K103" s="233"/>
      <c r="L103" s="239"/>
      <c r="M103" s="240"/>
      <c r="N103" s="241"/>
      <c r="O103" s="241"/>
      <c r="P103" s="241"/>
      <c r="Q103" s="241"/>
      <c r="R103" s="241"/>
      <c r="S103" s="241"/>
      <c r="T103" s="242"/>
      <c r="AT103" s="243" t="s">
        <v>212</v>
      </c>
      <c r="AU103" s="243" t="s">
        <v>83</v>
      </c>
      <c r="AV103" s="11" t="s">
        <v>83</v>
      </c>
      <c r="AW103" s="11" t="s">
        <v>36</v>
      </c>
      <c r="AX103" s="11" t="s">
        <v>81</v>
      </c>
      <c r="AY103" s="243" t="s">
        <v>201</v>
      </c>
    </row>
    <row r="104" s="1" customFormat="1" ht="16.5" customHeight="1">
      <c r="B104" s="44"/>
      <c r="C104" s="220" t="s">
        <v>237</v>
      </c>
      <c r="D104" s="220" t="s">
        <v>203</v>
      </c>
      <c r="E104" s="221" t="s">
        <v>238</v>
      </c>
      <c r="F104" s="222" t="s">
        <v>239</v>
      </c>
      <c r="G104" s="223" t="s">
        <v>137</v>
      </c>
      <c r="H104" s="224">
        <v>26</v>
      </c>
      <c r="I104" s="225"/>
      <c r="J104" s="226">
        <f>ROUND(I104*H104,2)</f>
        <v>0</v>
      </c>
      <c r="K104" s="222" t="s">
        <v>21</v>
      </c>
      <c r="L104" s="70"/>
      <c r="M104" s="227" t="s">
        <v>21</v>
      </c>
      <c r="N104" s="228" t="s">
        <v>44</v>
      </c>
      <c r="O104" s="45"/>
      <c r="P104" s="229">
        <f>O104*H104</f>
        <v>0</v>
      </c>
      <c r="Q104" s="229">
        <v>0</v>
      </c>
      <c r="R104" s="229">
        <f>Q104*H104</f>
        <v>0</v>
      </c>
      <c r="S104" s="229">
        <v>0</v>
      </c>
      <c r="T104" s="230">
        <f>S104*H104</f>
        <v>0</v>
      </c>
      <c r="AR104" s="22" t="s">
        <v>207</v>
      </c>
      <c r="AT104" s="22" t="s">
        <v>203</v>
      </c>
      <c r="AU104" s="22" t="s">
        <v>83</v>
      </c>
      <c r="AY104" s="22" t="s">
        <v>201</v>
      </c>
      <c r="BE104" s="231">
        <f>IF(N104="základní",J104,0)</f>
        <v>0</v>
      </c>
      <c r="BF104" s="231">
        <f>IF(N104="snížená",J104,0)</f>
        <v>0</v>
      </c>
      <c r="BG104" s="231">
        <f>IF(N104="zákl. přenesená",J104,0)</f>
        <v>0</v>
      </c>
      <c r="BH104" s="231">
        <f>IF(N104="sníž. přenesená",J104,0)</f>
        <v>0</v>
      </c>
      <c r="BI104" s="231">
        <f>IF(N104="nulová",J104,0)</f>
        <v>0</v>
      </c>
      <c r="BJ104" s="22" t="s">
        <v>81</v>
      </c>
      <c r="BK104" s="231">
        <f>ROUND(I104*H104,2)</f>
        <v>0</v>
      </c>
      <c r="BL104" s="22" t="s">
        <v>207</v>
      </c>
      <c r="BM104" s="22" t="s">
        <v>240</v>
      </c>
    </row>
    <row r="105" s="11" customFormat="1">
      <c r="B105" s="232"/>
      <c r="C105" s="233"/>
      <c r="D105" s="234" t="s">
        <v>212</v>
      </c>
      <c r="E105" s="235" t="s">
        <v>21</v>
      </c>
      <c r="F105" s="236" t="s">
        <v>241</v>
      </c>
      <c r="G105" s="233"/>
      <c r="H105" s="237">
        <v>20</v>
      </c>
      <c r="I105" s="238"/>
      <c r="J105" s="233"/>
      <c r="K105" s="233"/>
      <c r="L105" s="239"/>
      <c r="M105" s="240"/>
      <c r="N105" s="241"/>
      <c r="O105" s="241"/>
      <c r="P105" s="241"/>
      <c r="Q105" s="241"/>
      <c r="R105" s="241"/>
      <c r="S105" s="241"/>
      <c r="T105" s="242"/>
      <c r="AT105" s="243" t="s">
        <v>212</v>
      </c>
      <c r="AU105" s="243" t="s">
        <v>83</v>
      </c>
      <c r="AV105" s="11" t="s">
        <v>83</v>
      </c>
      <c r="AW105" s="11" t="s">
        <v>36</v>
      </c>
      <c r="AX105" s="11" t="s">
        <v>73</v>
      </c>
      <c r="AY105" s="243" t="s">
        <v>201</v>
      </c>
    </row>
    <row r="106" s="11" customFormat="1">
      <c r="B106" s="232"/>
      <c r="C106" s="233"/>
      <c r="D106" s="234" t="s">
        <v>212</v>
      </c>
      <c r="E106" s="235" t="s">
        <v>21</v>
      </c>
      <c r="F106" s="236" t="s">
        <v>242</v>
      </c>
      <c r="G106" s="233"/>
      <c r="H106" s="237">
        <v>6</v>
      </c>
      <c r="I106" s="238"/>
      <c r="J106" s="233"/>
      <c r="K106" s="233"/>
      <c r="L106" s="239"/>
      <c r="M106" s="240"/>
      <c r="N106" s="241"/>
      <c r="O106" s="241"/>
      <c r="P106" s="241"/>
      <c r="Q106" s="241"/>
      <c r="R106" s="241"/>
      <c r="S106" s="241"/>
      <c r="T106" s="242"/>
      <c r="AT106" s="243" t="s">
        <v>212</v>
      </c>
      <c r="AU106" s="243" t="s">
        <v>83</v>
      </c>
      <c r="AV106" s="11" t="s">
        <v>83</v>
      </c>
      <c r="AW106" s="11" t="s">
        <v>36</v>
      </c>
      <c r="AX106" s="11" t="s">
        <v>73</v>
      </c>
      <c r="AY106" s="243" t="s">
        <v>201</v>
      </c>
    </row>
    <row r="107" s="12" customFormat="1">
      <c r="B107" s="244"/>
      <c r="C107" s="245"/>
      <c r="D107" s="234" t="s">
        <v>212</v>
      </c>
      <c r="E107" s="246" t="s">
        <v>135</v>
      </c>
      <c r="F107" s="247" t="s">
        <v>217</v>
      </c>
      <c r="G107" s="245"/>
      <c r="H107" s="248">
        <v>26</v>
      </c>
      <c r="I107" s="249"/>
      <c r="J107" s="245"/>
      <c r="K107" s="245"/>
      <c r="L107" s="250"/>
      <c r="M107" s="251"/>
      <c r="N107" s="252"/>
      <c r="O107" s="252"/>
      <c r="P107" s="252"/>
      <c r="Q107" s="252"/>
      <c r="R107" s="252"/>
      <c r="S107" s="252"/>
      <c r="T107" s="253"/>
      <c r="AT107" s="254" t="s">
        <v>212</v>
      </c>
      <c r="AU107" s="254" t="s">
        <v>83</v>
      </c>
      <c r="AV107" s="12" t="s">
        <v>207</v>
      </c>
      <c r="AW107" s="12" t="s">
        <v>36</v>
      </c>
      <c r="AX107" s="12" t="s">
        <v>81</v>
      </c>
      <c r="AY107" s="254" t="s">
        <v>201</v>
      </c>
    </row>
    <row r="108" s="1" customFormat="1" ht="51" customHeight="1">
      <c r="B108" s="44"/>
      <c r="C108" s="220" t="s">
        <v>243</v>
      </c>
      <c r="D108" s="220" t="s">
        <v>203</v>
      </c>
      <c r="E108" s="221" t="s">
        <v>244</v>
      </c>
      <c r="F108" s="222" t="s">
        <v>245</v>
      </c>
      <c r="G108" s="223" t="s">
        <v>137</v>
      </c>
      <c r="H108" s="224">
        <v>26</v>
      </c>
      <c r="I108" s="225"/>
      <c r="J108" s="226">
        <f>ROUND(I108*H108,2)</f>
        <v>0</v>
      </c>
      <c r="K108" s="222" t="s">
        <v>206</v>
      </c>
      <c r="L108" s="70"/>
      <c r="M108" s="227" t="s">
        <v>21</v>
      </c>
      <c r="N108" s="228" t="s">
        <v>44</v>
      </c>
      <c r="O108" s="45"/>
      <c r="P108" s="229">
        <f>O108*H108</f>
        <v>0</v>
      </c>
      <c r="Q108" s="229">
        <v>0</v>
      </c>
      <c r="R108" s="229">
        <f>Q108*H108</f>
        <v>0</v>
      </c>
      <c r="S108" s="229">
        <v>0</v>
      </c>
      <c r="T108" s="230">
        <f>S108*H108</f>
        <v>0</v>
      </c>
      <c r="AR108" s="22" t="s">
        <v>207</v>
      </c>
      <c r="AT108" s="22" t="s">
        <v>203</v>
      </c>
      <c r="AU108" s="22" t="s">
        <v>83</v>
      </c>
      <c r="AY108" s="22" t="s">
        <v>201</v>
      </c>
      <c r="BE108" s="231">
        <f>IF(N108="základní",J108,0)</f>
        <v>0</v>
      </c>
      <c r="BF108" s="231">
        <f>IF(N108="snížená",J108,0)</f>
        <v>0</v>
      </c>
      <c r="BG108" s="231">
        <f>IF(N108="zákl. přenesená",J108,0)</f>
        <v>0</v>
      </c>
      <c r="BH108" s="231">
        <f>IF(N108="sníž. přenesená",J108,0)</f>
        <v>0</v>
      </c>
      <c r="BI108" s="231">
        <f>IF(N108="nulová",J108,0)</f>
        <v>0</v>
      </c>
      <c r="BJ108" s="22" t="s">
        <v>81</v>
      </c>
      <c r="BK108" s="231">
        <f>ROUND(I108*H108,2)</f>
        <v>0</v>
      </c>
      <c r="BL108" s="22" t="s">
        <v>207</v>
      </c>
      <c r="BM108" s="22" t="s">
        <v>246</v>
      </c>
    </row>
    <row r="109" s="11" customFormat="1">
      <c r="B109" s="232"/>
      <c r="C109" s="233"/>
      <c r="D109" s="234" t="s">
        <v>212</v>
      </c>
      <c r="E109" s="235" t="s">
        <v>21</v>
      </c>
      <c r="F109" s="236" t="s">
        <v>135</v>
      </c>
      <c r="G109" s="233"/>
      <c r="H109" s="237">
        <v>26</v>
      </c>
      <c r="I109" s="238"/>
      <c r="J109" s="233"/>
      <c r="K109" s="233"/>
      <c r="L109" s="239"/>
      <c r="M109" s="240"/>
      <c r="N109" s="241"/>
      <c r="O109" s="241"/>
      <c r="P109" s="241"/>
      <c r="Q109" s="241"/>
      <c r="R109" s="241"/>
      <c r="S109" s="241"/>
      <c r="T109" s="242"/>
      <c r="AT109" s="243" t="s">
        <v>212</v>
      </c>
      <c r="AU109" s="243" t="s">
        <v>83</v>
      </c>
      <c r="AV109" s="11" t="s">
        <v>83</v>
      </c>
      <c r="AW109" s="11" t="s">
        <v>36</v>
      </c>
      <c r="AX109" s="11" t="s">
        <v>81</v>
      </c>
      <c r="AY109" s="243" t="s">
        <v>201</v>
      </c>
    </row>
    <row r="110" s="1" customFormat="1" ht="16.5" customHeight="1">
      <c r="B110" s="44"/>
      <c r="C110" s="220" t="s">
        <v>247</v>
      </c>
      <c r="D110" s="220" t="s">
        <v>203</v>
      </c>
      <c r="E110" s="221" t="s">
        <v>248</v>
      </c>
      <c r="F110" s="222" t="s">
        <v>249</v>
      </c>
      <c r="G110" s="223" t="s">
        <v>137</v>
      </c>
      <c r="H110" s="224">
        <v>953.47000000000003</v>
      </c>
      <c r="I110" s="225"/>
      <c r="J110" s="226">
        <f>ROUND(I110*H110,2)</f>
        <v>0</v>
      </c>
      <c r="K110" s="222" t="s">
        <v>21</v>
      </c>
      <c r="L110" s="70"/>
      <c r="M110" s="227" t="s">
        <v>21</v>
      </c>
      <c r="N110" s="228" t="s">
        <v>44</v>
      </c>
      <c r="O110" s="45"/>
      <c r="P110" s="229">
        <f>O110*H110</f>
        <v>0</v>
      </c>
      <c r="Q110" s="229">
        <v>0</v>
      </c>
      <c r="R110" s="229">
        <f>Q110*H110</f>
        <v>0</v>
      </c>
      <c r="S110" s="229">
        <v>0</v>
      </c>
      <c r="T110" s="230">
        <f>S110*H110</f>
        <v>0</v>
      </c>
      <c r="AR110" s="22" t="s">
        <v>207</v>
      </c>
      <c r="AT110" s="22" t="s">
        <v>203</v>
      </c>
      <c r="AU110" s="22" t="s">
        <v>83</v>
      </c>
      <c r="AY110" s="22" t="s">
        <v>201</v>
      </c>
      <c r="BE110" s="231">
        <f>IF(N110="základní",J110,0)</f>
        <v>0</v>
      </c>
      <c r="BF110" s="231">
        <f>IF(N110="snížená",J110,0)</f>
        <v>0</v>
      </c>
      <c r="BG110" s="231">
        <f>IF(N110="zákl. přenesená",J110,0)</f>
        <v>0</v>
      </c>
      <c r="BH110" s="231">
        <f>IF(N110="sníž. přenesená",J110,0)</f>
        <v>0</v>
      </c>
      <c r="BI110" s="231">
        <f>IF(N110="nulová",J110,0)</f>
        <v>0</v>
      </c>
      <c r="BJ110" s="22" t="s">
        <v>81</v>
      </c>
      <c r="BK110" s="231">
        <f>ROUND(I110*H110,2)</f>
        <v>0</v>
      </c>
      <c r="BL110" s="22" t="s">
        <v>207</v>
      </c>
      <c r="BM110" s="22" t="s">
        <v>250</v>
      </c>
    </row>
    <row r="111" s="11" customFormat="1">
      <c r="B111" s="232"/>
      <c r="C111" s="233"/>
      <c r="D111" s="234" t="s">
        <v>212</v>
      </c>
      <c r="E111" s="235" t="s">
        <v>21</v>
      </c>
      <c r="F111" s="236" t="s">
        <v>236</v>
      </c>
      <c r="G111" s="233"/>
      <c r="H111" s="237">
        <v>953.47000000000003</v>
      </c>
      <c r="I111" s="238"/>
      <c r="J111" s="233"/>
      <c r="K111" s="233"/>
      <c r="L111" s="239"/>
      <c r="M111" s="240"/>
      <c r="N111" s="241"/>
      <c r="O111" s="241"/>
      <c r="P111" s="241"/>
      <c r="Q111" s="241"/>
      <c r="R111" s="241"/>
      <c r="S111" s="241"/>
      <c r="T111" s="242"/>
      <c r="AT111" s="243" t="s">
        <v>212</v>
      </c>
      <c r="AU111" s="243" t="s">
        <v>83</v>
      </c>
      <c r="AV111" s="11" t="s">
        <v>83</v>
      </c>
      <c r="AW111" s="11" t="s">
        <v>36</v>
      </c>
      <c r="AX111" s="11" t="s">
        <v>81</v>
      </c>
      <c r="AY111" s="243" t="s">
        <v>201</v>
      </c>
    </row>
    <row r="112" s="1" customFormat="1" ht="16.5" customHeight="1">
      <c r="B112" s="44"/>
      <c r="C112" s="220" t="s">
        <v>251</v>
      </c>
      <c r="D112" s="220" t="s">
        <v>203</v>
      </c>
      <c r="E112" s="221" t="s">
        <v>252</v>
      </c>
      <c r="F112" s="222" t="s">
        <v>253</v>
      </c>
      <c r="G112" s="223" t="s">
        <v>254</v>
      </c>
      <c r="H112" s="224">
        <v>1525.5519999999999</v>
      </c>
      <c r="I112" s="225"/>
      <c r="J112" s="226">
        <f>ROUND(I112*H112,2)</f>
        <v>0</v>
      </c>
      <c r="K112" s="222" t="s">
        <v>21</v>
      </c>
      <c r="L112" s="70"/>
      <c r="M112" s="227" t="s">
        <v>21</v>
      </c>
      <c r="N112" s="228" t="s">
        <v>44</v>
      </c>
      <c r="O112" s="45"/>
      <c r="P112" s="229">
        <f>O112*H112</f>
        <v>0</v>
      </c>
      <c r="Q112" s="229">
        <v>0</v>
      </c>
      <c r="R112" s="229">
        <f>Q112*H112</f>
        <v>0</v>
      </c>
      <c r="S112" s="229">
        <v>0</v>
      </c>
      <c r="T112" s="230">
        <f>S112*H112</f>
        <v>0</v>
      </c>
      <c r="AR112" s="22" t="s">
        <v>207</v>
      </c>
      <c r="AT112" s="22" t="s">
        <v>203</v>
      </c>
      <c r="AU112" s="22" t="s">
        <v>83</v>
      </c>
      <c r="AY112" s="22" t="s">
        <v>201</v>
      </c>
      <c r="BE112" s="231">
        <f>IF(N112="základní",J112,0)</f>
        <v>0</v>
      </c>
      <c r="BF112" s="231">
        <f>IF(N112="snížená",J112,0)</f>
        <v>0</v>
      </c>
      <c r="BG112" s="231">
        <f>IF(N112="zákl. přenesená",J112,0)</f>
        <v>0</v>
      </c>
      <c r="BH112" s="231">
        <f>IF(N112="sníž. přenesená",J112,0)</f>
        <v>0</v>
      </c>
      <c r="BI112" s="231">
        <f>IF(N112="nulová",J112,0)</f>
        <v>0</v>
      </c>
      <c r="BJ112" s="22" t="s">
        <v>81</v>
      </c>
      <c r="BK112" s="231">
        <f>ROUND(I112*H112,2)</f>
        <v>0</v>
      </c>
      <c r="BL112" s="22" t="s">
        <v>207</v>
      </c>
      <c r="BM112" s="22" t="s">
        <v>255</v>
      </c>
    </row>
    <row r="113" s="11" customFormat="1">
      <c r="B113" s="232"/>
      <c r="C113" s="233"/>
      <c r="D113" s="234" t="s">
        <v>212</v>
      </c>
      <c r="E113" s="235" t="s">
        <v>21</v>
      </c>
      <c r="F113" s="236" t="s">
        <v>256</v>
      </c>
      <c r="G113" s="233"/>
      <c r="H113" s="237">
        <v>1525.5519999999999</v>
      </c>
      <c r="I113" s="238"/>
      <c r="J113" s="233"/>
      <c r="K113" s="233"/>
      <c r="L113" s="239"/>
      <c r="M113" s="240"/>
      <c r="N113" s="241"/>
      <c r="O113" s="241"/>
      <c r="P113" s="241"/>
      <c r="Q113" s="241"/>
      <c r="R113" s="241"/>
      <c r="S113" s="241"/>
      <c r="T113" s="242"/>
      <c r="AT113" s="243" t="s">
        <v>212</v>
      </c>
      <c r="AU113" s="243" t="s">
        <v>83</v>
      </c>
      <c r="AV113" s="11" t="s">
        <v>83</v>
      </c>
      <c r="AW113" s="11" t="s">
        <v>36</v>
      </c>
      <c r="AX113" s="11" t="s">
        <v>81</v>
      </c>
      <c r="AY113" s="243" t="s">
        <v>201</v>
      </c>
    </row>
    <row r="114" s="1" customFormat="1" ht="25.5" customHeight="1">
      <c r="B114" s="44"/>
      <c r="C114" s="220" t="s">
        <v>257</v>
      </c>
      <c r="D114" s="220" t="s">
        <v>203</v>
      </c>
      <c r="E114" s="221" t="s">
        <v>258</v>
      </c>
      <c r="F114" s="222" t="s">
        <v>259</v>
      </c>
      <c r="G114" s="223" t="s">
        <v>260</v>
      </c>
      <c r="H114" s="224">
        <v>20</v>
      </c>
      <c r="I114" s="225"/>
      <c r="J114" s="226">
        <f>ROUND(I114*H114,2)</f>
        <v>0</v>
      </c>
      <c r="K114" s="222" t="s">
        <v>261</v>
      </c>
      <c r="L114" s="70"/>
      <c r="M114" s="227" t="s">
        <v>21</v>
      </c>
      <c r="N114" s="228" t="s">
        <v>44</v>
      </c>
      <c r="O114" s="45"/>
      <c r="P114" s="229">
        <f>O114*H114</f>
        <v>0</v>
      </c>
      <c r="Q114" s="229">
        <v>0</v>
      </c>
      <c r="R114" s="229">
        <f>Q114*H114</f>
        <v>0</v>
      </c>
      <c r="S114" s="229">
        <v>0</v>
      </c>
      <c r="T114" s="230">
        <f>S114*H114</f>
        <v>0</v>
      </c>
      <c r="AR114" s="22" t="s">
        <v>207</v>
      </c>
      <c r="AT114" s="22" t="s">
        <v>203</v>
      </c>
      <c r="AU114" s="22" t="s">
        <v>83</v>
      </c>
      <c r="AY114" s="22" t="s">
        <v>201</v>
      </c>
      <c r="BE114" s="231">
        <f>IF(N114="základní",J114,0)</f>
        <v>0</v>
      </c>
      <c r="BF114" s="231">
        <f>IF(N114="snížená",J114,0)</f>
        <v>0</v>
      </c>
      <c r="BG114" s="231">
        <f>IF(N114="zákl. přenesená",J114,0)</f>
        <v>0</v>
      </c>
      <c r="BH114" s="231">
        <f>IF(N114="sníž. přenesená",J114,0)</f>
        <v>0</v>
      </c>
      <c r="BI114" s="231">
        <f>IF(N114="nulová",J114,0)</f>
        <v>0</v>
      </c>
      <c r="BJ114" s="22" t="s">
        <v>81</v>
      </c>
      <c r="BK114" s="231">
        <f>ROUND(I114*H114,2)</f>
        <v>0</v>
      </c>
      <c r="BL114" s="22" t="s">
        <v>207</v>
      </c>
      <c r="BM114" s="22" t="s">
        <v>262</v>
      </c>
    </row>
    <row r="115" s="1" customFormat="1" ht="25.5" customHeight="1">
      <c r="B115" s="44"/>
      <c r="C115" s="220" t="s">
        <v>263</v>
      </c>
      <c r="D115" s="220" t="s">
        <v>203</v>
      </c>
      <c r="E115" s="221" t="s">
        <v>264</v>
      </c>
      <c r="F115" s="222" t="s">
        <v>265</v>
      </c>
      <c r="G115" s="223" t="s">
        <v>260</v>
      </c>
      <c r="H115" s="224">
        <v>20</v>
      </c>
      <c r="I115" s="225"/>
      <c r="J115" s="226">
        <f>ROUND(I115*H115,2)</f>
        <v>0</v>
      </c>
      <c r="K115" s="222" t="s">
        <v>261</v>
      </c>
      <c r="L115" s="70"/>
      <c r="M115" s="227" t="s">
        <v>21</v>
      </c>
      <c r="N115" s="228" t="s">
        <v>44</v>
      </c>
      <c r="O115" s="45"/>
      <c r="P115" s="229">
        <f>O115*H115</f>
        <v>0</v>
      </c>
      <c r="Q115" s="229">
        <v>5.0000000000000002E-05</v>
      </c>
      <c r="R115" s="229">
        <f>Q115*H115</f>
        <v>0.001</v>
      </c>
      <c r="S115" s="229">
        <v>0</v>
      </c>
      <c r="T115" s="230">
        <f>S115*H115</f>
        <v>0</v>
      </c>
      <c r="AR115" s="22" t="s">
        <v>207</v>
      </c>
      <c r="AT115" s="22" t="s">
        <v>203</v>
      </c>
      <c r="AU115" s="22" t="s">
        <v>83</v>
      </c>
      <c r="AY115" s="22" t="s">
        <v>201</v>
      </c>
      <c r="BE115" s="231">
        <f>IF(N115="základní",J115,0)</f>
        <v>0</v>
      </c>
      <c r="BF115" s="231">
        <f>IF(N115="snížená",J115,0)</f>
        <v>0</v>
      </c>
      <c r="BG115" s="231">
        <f>IF(N115="zákl. přenesená",J115,0)</f>
        <v>0</v>
      </c>
      <c r="BH115" s="231">
        <f>IF(N115="sníž. přenesená",J115,0)</f>
        <v>0</v>
      </c>
      <c r="BI115" s="231">
        <f>IF(N115="nulová",J115,0)</f>
        <v>0</v>
      </c>
      <c r="BJ115" s="22" t="s">
        <v>81</v>
      </c>
      <c r="BK115" s="231">
        <f>ROUND(I115*H115,2)</f>
        <v>0</v>
      </c>
      <c r="BL115" s="22" t="s">
        <v>207</v>
      </c>
      <c r="BM115" s="22" t="s">
        <v>266</v>
      </c>
    </row>
    <row r="116" s="1" customFormat="1" ht="38.25" customHeight="1">
      <c r="B116" s="44"/>
      <c r="C116" s="220" t="s">
        <v>267</v>
      </c>
      <c r="D116" s="220" t="s">
        <v>203</v>
      </c>
      <c r="E116" s="221" t="s">
        <v>268</v>
      </c>
      <c r="F116" s="222" t="s">
        <v>269</v>
      </c>
      <c r="G116" s="223" t="s">
        <v>260</v>
      </c>
      <c r="H116" s="224">
        <v>20</v>
      </c>
      <c r="I116" s="225"/>
      <c r="J116" s="226">
        <f>ROUND(I116*H116,2)</f>
        <v>0</v>
      </c>
      <c r="K116" s="222" t="s">
        <v>261</v>
      </c>
      <c r="L116" s="70"/>
      <c r="M116" s="227" t="s">
        <v>21</v>
      </c>
      <c r="N116" s="228" t="s">
        <v>44</v>
      </c>
      <c r="O116" s="45"/>
      <c r="P116" s="229">
        <f>O116*H116</f>
        <v>0</v>
      </c>
      <c r="Q116" s="229">
        <v>0</v>
      </c>
      <c r="R116" s="229">
        <f>Q116*H116</f>
        <v>0</v>
      </c>
      <c r="S116" s="229">
        <v>0</v>
      </c>
      <c r="T116" s="230">
        <f>S116*H116</f>
        <v>0</v>
      </c>
      <c r="AR116" s="22" t="s">
        <v>207</v>
      </c>
      <c r="AT116" s="22" t="s">
        <v>203</v>
      </c>
      <c r="AU116" s="22" t="s">
        <v>83</v>
      </c>
      <c r="AY116" s="22" t="s">
        <v>201</v>
      </c>
      <c r="BE116" s="231">
        <f>IF(N116="základní",J116,0)</f>
        <v>0</v>
      </c>
      <c r="BF116" s="231">
        <f>IF(N116="snížená",J116,0)</f>
        <v>0</v>
      </c>
      <c r="BG116" s="231">
        <f>IF(N116="zákl. přenesená",J116,0)</f>
        <v>0</v>
      </c>
      <c r="BH116" s="231">
        <f>IF(N116="sníž. přenesená",J116,0)</f>
        <v>0</v>
      </c>
      <c r="BI116" s="231">
        <f>IF(N116="nulová",J116,0)</f>
        <v>0</v>
      </c>
      <c r="BJ116" s="22" t="s">
        <v>81</v>
      </c>
      <c r="BK116" s="231">
        <f>ROUND(I116*H116,2)</f>
        <v>0</v>
      </c>
      <c r="BL116" s="22" t="s">
        <v>207</v>
      </c>
      <c r="BM116" s="22" t="s">
        <v>270</v>
      </c>
    </row>
    <row r="117" s="1" customFormat="1" ht="25.5" customHeight="1">
      <c r="B117" s="44"/>
      <c r="C117" s="220" t="s">
        <v>271</v>
      </c>
      <c r="D117" s="220" t="s">
        <v>203</v>
      </c>
      <c r="E117" s="221" t="s">
        <v>272</v>
      </c>
      <c r="F117" s="222" t="s">
        <v>273</v>
      </c>
      <c r="G117" s="223" t="s">
        <v>260</v>
      </c>
      <c r="H117" s="224">
        <v>20</v>
      </c>
      <c r="I117" s="225"/>
      <c r="J117" s="226">
        <f>ROUND(I117*H117,2)</f>
        <v>0</v>
      </c>
      <c r="K117" s="222" t="s">
        <v>261</v>
      </c>
      <c r="L117" s="70"/>
      <c r="M117" s="227" t="s">
        <v>21</v>
      </c>
      <c r="N117" s="228" t="s">
        <v>44</v>
      </c>
      <c r="O117" s="45"/>
      <c r="P117" s="229">
        <f>O117*H117</f>
        <v>0</v>
      </c>
      <c r="Q117" s="229">
        <v>0</v>
      </c>
      <c r="R117" s="229">
        <f>Q117*H117</f>
        <v>0</v>
      </c>
      <c r="S117" s="229">
        <v>0</v>
      </c>
      <c r="T117" s="230">
        <f>S117*H117</f>
        <v>0</v>
      </c>
      <c r="AR117" s="22" t="s">
        <v>207</v>
      </c>
      <c r="AT117" s="22" t="s">
        <v>203</v>
      </c>
      <c r="AU117" s="22" t="s">
        <v>83</v>
      </c>
      <c r="AY117" s="22" t="s">
        <v>201</v>
      </c>
      <c r="BE117" s="231">
        <f>IF(N117="základní",J117,0)</f>
        <v>0</v>
      </c>
      <c r="BF117" s="231">
        <f>IF(N117="snížená",J117,0)</f>
        <v>0</v>
      </c>
      <c r="BG117" s="231">
        <f>IF(N117="zákl. přenesená",J117,0)</f>
        <v>0</v>
      </c>
      <c r="BH117" s="231">
        <f>IF(N117="sníž. přenesená",J117,0)</f>
        <v>0</v>
      </c>
      <c r="BI117" s="231">
        <f>IF(N117="nulová",J117,0)</f>
        <v>0</v>
      </c>
      <c r="BJ117" s="22" t="s">
        <v>81</v>
      </c>
      <c r="BK117" s="231">
        <f>ROUND(I117*H117,2)</f>
        <v>0</v>
      </c>
      <c r="BL117" s="22" t="s">
        <v>207</v>
      </c>
      <c r="BM117" s="22" t="s">
        <v>274</v>
      </c>
    </row>
    <row r="118" s="1" customFormat="1" ht="38.25" customHeight="1">
      <c r="B118" s="44"/>
      <c r="C118" s="220" t="s">
        <v>10</v>
      </c>
      <c r="D118" s="220" t="s">
        <v>203</v>
      </c>
      <c r="E118" s="221" t="s">
        <v>275</v>
      </c>
      <c r="F118" s="222" t="s">
        <v>276</v>
      </c>
      <c r="G118" s="223" t="s">
        <v>260</v>
      </c>
      <c r="H118" s="224">
        <v>40</v>
      </c>
      <c r="I118" s="225"/>
      <c r="J118" s="226">
        <f>ROUND(I118*H118,2)</f>
        <v>0</v>
      </c>
      <c r="K118" s="222" t="s">
        <v>261</v>
      </c>
      <c r="L118" s="70"/>
      <c r="M118" s="227" t="s">
        <v>21</v>
      </c>
      <c r="N118" s="228" t="s">
        <v>44</v>
      </c>
      <c r="O118" s="45"/>
      <c r="P118" s="229">
        <f>O118*H118</f>
        <v>0</v>
      </c>
      <c r="Q118" s="229">
        <v>0</v>
      </c>
      <c r="R118" s="229">
        <f>Q118*H118</f>
        <v>0</v>
      </c>
      <c r="S118" s="229">
        <v>0</v>
      </c>
      <c r="T118" s="230">
        <f>S118*H118</f>
        <v>0</v>
      </c>
      <c r="AR118" s="22" t="s">
        <v>207</v>
      </c>
      <c r="AT118" s="22" t="s">
        <v>203</v>
      </c>
      <c r="AU118" s="22" t="s">
        <v>83</v>
      </c>
      <c r="AY118" s="22" t="s">
        <v>201</v>
      </c>
      <c r="BE118" s="231">
        <f>IF(N118="základní",J118,0)</f>
        <v>0</v>
      </c>
      <c r="BF118" s="231">
        <f>IF(N118="snížená",J118,0)</f>
        <v>0</v>
      </c>
      <c r="BG118" s="231">
        <f>IF(N118="zákl. přenesená",J118,0)</f>
        <v>0</v>
      </c>
      <c r="BH118" s="231">
        <f>IF(N118="sníž. přenesená",J118,0)</f>
        <v>0</v>
      </c>
      <c r="BI118" s="231">
        <f>IF(N118="nulová",J118,0)</f>
        <v>0</v>
      </c>
      <c r="BJ118" s="22" t="s">
        <v>81</v>
      </c>
      <c r="BK118" s="231">
        <f>ROUND(I118*H118,2)</f>
        <v>0</v>
      </c>
      <c r="BL118" s="22" t="s">
        <v>207</v>
      </c>
      <c r="BM118" s="22" t="s">
        <v>277</v>
      </c>
    </row>
    <row r="119" s="11" customFormat="1">
      <c r="B119" s="232"/>
      <c r="C119" s="233"/>
      <c r="D119" s="234" t="s">
        <v>212</v>
      </c>
      <c r="E119" s="233"/>
      <c r="F119" s="236" t="s">
        <v>278</v>
      </c>
      <c r="G119" s="233"/>
      <c r="H119" s="237">
        <v>40</v>
      </c>
      <c r="I119" s="238"/>
      <c r="J119" s="233"/>
      <c r="K119" s="233"/>
      <c r="L119" s="239"/>
      <c r="M119" s="240"/>
      <c r="N119" s="241"/>
      <c r="O119" s="241"/>
      <c r="P119" s="241"/>
      <c r="Q119" s="241"/>
      <c r="R119" s="241"/>
      <c r="S119" s="241"/>
      <c r="T119" s="242"/>
      <c r="AT119" s="243" t="s">
        <v>212</v>
      </c>
      <c r="AU119" s="243" t="s">
        <v>83</v>
      </c>
      <c r="AV119" s="11" t="s">
        <v>83</v>
      </c>
      <c r="AW119" s="11" t="s">
        <v>6</v>
      </c>
      <c r="AX119" s="11" t="s">
        <v>81</v>
      </c>
      <c r="AY119" s="243" t="s">
        <v>201</v>
      </c>
    </row>
    <row r="120" s="1" customFormat="1" ht="38.25" customHeight="1">
      <c r="B120" s="44"/>
      <c r="C120" s="220" t="s">
        <v>279</v>
      </c>
      <c r="D120" s="220" t="s">
        <v>203</v>
      </c>
      <c r="E120" s="221" t="s">
        <v>280</v>
      </c>
      <c r="F120" s="222" t="s">
        <v>281</v>
      </c>
      <c r="G120" s="223" t="s">
        <v>260</v>
      </c>
      <c r="H120" s="224">
        <v>40</v>
      </c>
      <c r="I120" s="225"/>
      <c r="J120" s="226">
        <f>ROUND(I120*H120,2)</f>
        <v>0</v>
      </c>
      <c r="K120" s="222" t="s">
        <v>261</v>
      </c>
      <c r="L120" s="70"/>
      <c r="M120" s="227" t="s">
        <v>21</v>
      </c>
      <c r="N120" s="228" t="s">
        <v>44</v>
      </c>
      <c r="O120" s="45"/>
      <c r="P120" s="229">
        <f>O120*H120</f>
        <v>0</v>
      </c>
      <c r="Q120" s="229">
        <v>0</v>
      </c>
      <c r="R120" s="229">
        <f>Q120*H120</f>
        <v>0</v>
      </c>
      <c r="S120" s="229">
        <v>0</v>
      </c>
      <c r="T120" s="230">
        <f>S120*H120</f>
        <v>0</v>
      </c>
      <c r="AR120" s="22" t="s">
        <v>207</v>
      </c>
      <c r="AT120" s="22" t="s">
        <v>203</v>
      </c>
      <c r="AU120" s="22" t="s">
        <v>83</v>
      </c>
      <c r="AY120" s="22" t="s">
        <v>201</v>
      </c>
      <c r="BE120" s="231">
        <f>IF(N120="základní",J120,0)</f>
        <v>0</v>
      </c>
      <c r="BF120" s="231">
        <f>IF(N120="snížená",J120,0)</f>
        <v>0</v>
      </c>
      <c r="BG120" s="231">
        <f>IF(N120="zákl. přenesená",J120,0)</f>
        <v>0</v>
      </c>
      <c r="BH120" s="231">
        <f>IF(N120="sníž. přenesená",J120,0)</f>
        <v>0</v>
      </c>
      <c r="BI120" s="231">
        <f>IF(N120="nulová",J120,0)</f>
        <v>0</v>
      </c>
      <c r="BJ120" s="22" t="s">
        <v>81</v>
      </c>
      <c r="BK120" s="231">
        <f>ROUND(I120*H120,2)</f>
        <v>0</v>
      </c>
      <c r="BL120" s="22" t="s">
        <v>207</v>
      </c>
      <c r="BM120" s="22" t="s">
        <v>282</v>
      </c>
    </row>
    <row r="121" s="11" customFormat="1">
      <c r="B121" s="232"/>
      <c r="C121" s="233"/>
      <c r="D121" s="234" t="s">
        <v>212</v>
      </c>
      <c r="E121" s="233"/>
      <c r="F121" s="236" t="s">
        <v>278</v>
      </c>
      <c r="G121" s="233"/>
      <c r="H121" s="237">
        <v>40</v>
      </c>
      <c r="I121" s="238"/>
      <c r="J121" s="233"/>
      <c r="K121" s="233"/>
      <c r="L121" s="239"/>
      <c r="M121" s="240"/>
      <c r="N121" s="241"/>
      <c r="O121" s="241"/>
      <c r="P121" s="241"/>
      <c r="Q121" s="241"/>
      <c r="R121" s="241"/>
      <c r="S121" s="241"/>
      <c r="T121" s="242"/>
      <c r="AT121" s="243" t="s">
        <v>212</v>
      </c>
      <c r="AU121" s="243" t="s">
        <v>83</v>
      </c>
      <c r="AV121" s="11" t="s">
        <v>83</v>
      </c>
      <c r="AW121" s="11" t="s">
        <v>6</v>
      </c>
      <c r="AX121" s="11" t="s">
        <v>81</v>
      </c>
      <c r="AY121" s="243" t="s">
        <v>201</v>
      </c>
    </row>
    <row r="122" s="1" customFormat="1" ht="16.5" customHeight="1">
      <c r="B122" s="44"/>
      <c r="C122" s="220" t="s">
        <v>283</v>
      </c>
      <c r="D122" s="220" t="s">
        <v>203</v>
      </c>
      <c r="E122" s="221" t="s">
        <v>284</v>
      </c>
      <c r="F122" s="222" t="s">
        <v>285</v>
      </c>
      <c r="G122" s="223" t="s">
        <v>144</v>
      </c>
      <c r="H122" s="224">
        <v>2856</v>
      </c>
      <c r="I122" s="225"/>
      <c r="J122" s="226">
        <f>ROUND(I122*H122,2)</f>
        <v>0</v>
      </c>
      <c r="K122" s="222" t="s">
        <v>21</v>
      </c>
      <c r="L122" s="70"/>
      <c r="M122" s="227" t="s">
        <v>21</v>
      </c>
      <c r="N122" s="228" t="s">
        <v>44</v>
      </c>
      <c r="O122" s="45"/>
      <c r="P122" s="229">
        <f>O122*H122</f>
        <v>0</v>
      </c>
      <c r="Q122" s="229">
        <v>0</v>
      </c>
      <c r="R122" s="229">
        <f>Q122*H122</f>
        <v>0</v>
      </c>
      <c r="S122" s="229">
        <v>0</v>
      </c>
      <c r="T122" s="230">
        <f>S122*H122</f>
        <v>0</v>
      </c>
      <c r="AR122" s="22" t="s">
        <v>207</v>
      </c>
      <c r="AT122" s="22" t="s">
        <v>203</v>
      </c>
      <c r="AU122" s="22" t="s">
        <v>83</v>
      </c>
      <c r="AY122" s="22" t="s">
        <v>201</v>
      </c>
      <c r="BE122" s="231">
        <f>IF(N122="základní",J122,0)</f>
        <v>0</v>
      </c>
      <c r="BF122" s="231">
        <f>IF(N122="snížená",J122,0)</f>
        <v>0</v>
      </c>
      <c r="BG122" s="231">
        <f>IF(N122="zákl. přenesená",J122,0)</f>
        <v>0</v>
      </c>
      <c r="BH122" s="231">
        <f>IF(N122="sníž. přenesená",J122,0)</f>
        <v>0</v>
      </c>
      <c r="BI122" s="231">
        <f>IF(N122="nulová",J122,0)</f>
        <v>0</v>
      </c>
      <c r="BJ122" s="22" t="s">
        <v>81</v>
      </c>
      <c r="BK122" s="231">
        <f>ROUND(I122*H122,2)</f>
        <v>0</v>
      </c>
      <c r="BL122" s="22" t="s">
        <v>207</v>
      </c>
      <c r="BM122" s="22" t="s">
        <v>286</v>
      </c>
    </row>
    <row r="123" s="11" customFormat="1">
      <c r="B123" s="232"/>
      <c r="C123" s="233"/>
      <c r="D123" s="234" t="s">
        <v>212</v>
      </c>
      <c r="E123" s="235" t="s">
        <v>142</v>
      </c>
      <c r="F123" s="236" t="s">
        <v>145</v>
      </c>
      <c r="G123" s="233"/>
      <c r="H123" s="237">
        <v>2856</v>
      </c>
      <c r="I123" s="238"/>
      <c r="J123" s="233"/>
      <c r="K123" s="233"/>
      <c r="L123" s="239"/>
      <c r="M123" s="240"/>
      <c r="N123" s="241"/>
      <c r="O123" s="241"/>
      <c r="P123" s="241"/>
      <c r="Q123" s="241"/>
      <c r="R123" s="241"/>
      <c r="S123" s="241"/>
      <c r="T123" s="242"/>
      <c r="AT123" s="243" t="s">
        <v>212</v>
      </c>
      <c r="AU123" s="243" t="s">
        <v>83</v>
      </c>
      <c r="AV123" s="11" t="s">
        <v>83</v>
      </c>
      <c r="AW123" s="11" t="s">
        <v>36</v>
      </c>
      <c r="AX123" s="11" t="s">
        <v>73</v>
      </c>
      <c r="AY123" s="243" t="s">
        <v>201</v>
      </c>
    </row>
    <row r="124" s="1" customFormat="1" ht="16.5" customHeight="1">
      <c r="B124" s="44"/>
      <c r="C124" s="255" t="s">
        <v>287</v>
      </c>
      <c r="D124" s="255" t="s">
        <v>288</v>
      </c>
      <c r="E124" s="256" t="s">
        <v>289</v>
      </c>
      <c r="F124" s="257" t="s">
        <v>290</v>
      </c>
      <c r="G124" s="258" t="s">
        <v>291</v>
      </c>
      <c r="H124" s="259">
        <v>99.959999999999994</v>
      </c>
      <c r="I124" s="260"/>
      <c r="J124" s="261">
        <f>ROUND(I124*H124,2)</f>
        <v>0</v>
      </c>
      <c r="K124" s="257" t="s">
        <v>21</v>
      </c>
      <c r="L124" s="262"/>
      <c r="M124" s="263" t="s">
        <v>21</v>
      </c>
      <c r="N124" s="264" t="s">
        <v>44</v>
      </c>
      <c r="O124" s="45"/>
      <c r="P124" s="229">
        <f>O124*H124</f>
        <v>0</v>
      </c>
      <c r="Q124" s="229">
        <v>0.001</v>
      </c>
      <c r="R124" s="229">
        <f>Q124*H124</f>
        <v>0.099959999999999993</v>
      </c>
      <c r="S124" s="229">
        <v>0</v>
      </c>
      <c r="T124" s="230">
        <f>S124*H124</f>
        <v>0</v>
      </c>
      <c r="AR124" s="22" t="s">
        <v>243</v>
      </c>
      <c r="AT124" s="22" t="s">
        <v>288</v>
      </c>
      <c r="AU124" s="22" t="s">
        <v>83</v>
      </c>
      <c r="AY124" s="22" t="s">
        <v>201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22" t="s">
        <v>81</v>
      </c>
      <c r="BK124" s="231">
        <f>ROUND(I124*H124,2)</f>
        <v>0</v>
      </c>
      <c r="BL124" s="22" t="s">
        <v>207</v>
      </c>
      <c r="BM124" s="22" t="s">
        <v>292</v>
      </c>
    </row>
    <row r="125" s="11" customFormat="1">
      <c r="B125" s="232"/>
      <c r="C125" s="233"/>
      <c r="D125" s="234" t="s">
        <v>212</v>
      </c>
      <c r="E125" s="235" t="s">
        <v>21</v>
      </c>
      <c r="F125" s="236" t="s">
        <v>293</v>
      </c>
      <c r="G125" s="233"/>
      <c r="H125" s="237">
        <v>99.959999999999994</v>
      </c>
      <c r="I125" s="238"/>
      <c r="J125" s="233"/>
      <c r="K125" s="233"/>
      <c r="L125" s="239"/>
      <c r="M125" s="240"/>
      <c r="N125" s="241"/>
      <c r="O125" s="241"/>
      <c r="P125" s="241"/>
      <c r="Q125" s="241"/>
      <c r="R125" s="241"/>
      <c r="S125" s="241"/>
      <c r="T125" s="242"/>
      <c r="AT125" s="243" t="s">
        <v>212</v>
      </c>
      <c r="AU125" s="243" t="s">
        <v>83</v>
      </c>
      <c r="AV125" s="11" t="s">
        <v>83</v>
      </c>
      <c r="AW125" s="11" t="s">
        <v>36</v>
      </c>
      <c r="AX125" s="11" t="s">
        <v>73</v>
      </c>
      <c r="AY125" s="243" t="s">
        <v>201</v>
      </c>
    </row>
    <row r="126" s="1" customFormat="1" ht="25.5" customHeight="1">
      <c r="B126" s="44"/>
      <c r="C126" s="220" t="s">
        <v>294</v>
      </c>
      <c r="D126" s="220" t="s">
        <v>203</v>
      </c>
      <c r="E126" s="221" t="s">
        <v>295</v>
      </c>
      <c r="F126" s="222" t="s">
        <v>296</v>
      </c>
      <c r="G126" s="223" t="s">
        <v>144</v>
      </c>
      <c r="H126" s="224">
        <v>2856</v>
      </c>
      <c r="I126" s="225"/>
      <c r="J126" s="226">
        <f>ROUND(I126*H126,2)</f>
        <v>0</v>
      </c>
      <c r="K126" s="222" t="s">
        <v>206</v>
      </c>
      <c r="L126" s="70"/>
      <c r="M126" s="227" t="s">
        <v>21</v>
      </c>
      <c r="N126" s="228" t="s">
        <v>44</v>
      </c>
      <c r="O126" s="45"/>
      <c r="P126" s="229">
        <f>O126*H126</f>
        <v>0</v>
      </c>
      <c r="Q126" s="229">
        <v>0</v>
      </c>
      <c r="R126" s="229">
        <f>Q126*H126</f>
        <v>0</v>
      </c>
      <c r="S126" s="229">
        <v>0</v>
      </c>
      <c r="T126" s="230">
        <f>S126*H126</f>
        <v>0</v>
      </c>
      <c r="AR126" s="22" t="s">
        <v>207</v>
      </c>
      <c r="AT126" s="22" t="s">
        <v>203</v>
      </c>
      <c r="AU126" s="22" t="s">
        <v>83</v>
      </c>
      <c r="AY126" s="22" t="s">
        <v>201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22" t="s">
        <v>81</v>
      </c>
      <c r="BK126" s="231">
        <f>ROUND(I126*H126,2)</f>
        <v>0</v>
      </c>
      <c r="BL126" s="22" t="s">
        <v>207</v>
      </c>
      <c r="BM126" s="22" t="s">
        <v>297</v>
      </c>
    </row>
    <row r="127" s="11" customFormat="1">
      <c r="B127" s="232"/>
      <c r="C127" s="233"/>
      <c r="D127" s="234" t="s">
        <v>212</v>
      </c>
      <c r="E127" s="235" t="s">
        <v>21</v>
      </c>
      <c r="F127" s="236" t="s">
        <v>142</v>
      </c>
      <c r="G127" s="233"/>
      <c r="H127" s="237">
        <v>2856</v>
      </c>
      <c r="I127" s="238"/>
      <c r="J127" s="233"/>
      <c r="K127" s="233"/>
      <c r="L127" s="239"/>
      <c r="M127" s="240"/>
      <c r="N127" s="241"/>
      <c r="O127" s="241"/>
      <c r="P127" s="241"/>
      <c r="Q127" s="241"/>
      <c r="R127" s="241"/>
      <c r="S127" s="241"/>
      <c r="T127" s="242"/>
      <c r="AT127" s="243" t="s">
        <v>212</v>
      </c>
      <c r="AU127" s="243" t="s">
        <v>83</v>
      </c>
      <c r="AV127" s="11" t="s">
        <v>83</v>
      </c>
      <c r="AW127" s="11" t="s">
        <v>36</v>
      </c>
      <c r="AX127" s="11" t="s">
        <v>81</v>
      </c>
      <c r="AY127" s="243" t="s">
        <v>201</v>
      </c>
    </row>
    <row r="128" s="1" customFormat="1" ht="16.5" customHeight="1">
      <c r="B128" s="44"/>
      <c r="C128" s="255" t="s">
        <v>298</v>
      </c>
      <c r="D128" s="255" t="s">
        <v>288</v>
      </c>
      <c r="E128" s="256" t="s">
        <v>299</v>
      </c>
      <c r="F128" s="257" t="s">
        <v>300</v>
      </c>
      <c r="G128" s="258" t="s">
        <v>254</v>
      </c>
      <c r="H128" s="259">
        <v>706.86000000000001</v>
      </c>
      <c r="I128" s="260"/>
      <c r="J128" s="261">
        <f>ROUND(I128*H128,2)</f>
        <v>0</v>
      </c>
      <c r="K128" s="257" t="s">
        <v>21</v>
      </c>
      <c r="L128" s="262"/>
      <c r="M128" s="263" t="s">
        <v>21</v>
      </c>
      <c r="N128" s="264" t="s">
        <v>44</v>
      </c>
      <c r="O128" s="45"/>
      <c r="P128" s="229">
        <f>O128*H128</f>
        <v>0</v>
      </c>
      <c r="Q128" s="229">
        <v>0</v>
      </c>
      <c r="R128" s="229">
        <f>Q128*H128</f>
        <v>0</v>
      </c>
      <c r="S128" s="229">
        <v>0</v>
      </c>
      <c r="T128" s="230">
        <f>S128*H128</f>
        <v>0</v>
      </c>
      <c r="AR128" s="22" t="s">
        <v>243</v>
      </c>
      <c r="AT128" s="22" t="s">
        <v>288</v>
      </c>
      <c r="AU128" s="22" t="s">
        <v>83</v>
      </c>
      <c r="AY128" s="22" t="s">
        <v>201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22" t="s">
        <v>81</v>
      </c>
      <c r="BK128" s="231">
        <f>ROUND(I128*H128,2)</f>
        <v>0</v>
      </c>
      <c r="BL128" s="22" t="s">
        <v>207</v>
      </c>
      <c r="BM128" s="22" t="s">
        <v>301</v>
      </c>
    </row>
    <row r="129" s="11" customFormat="1">
      <c r="B129" s="232"/>
      <c r="C129" s="233"/>
      <c r="D129" s="234" t="s">
        <v>212</v>
      </c>
      <c r="E129" s="235" t="s">
        <v>21</v>
      </c>
      <c r="F129" s="236" t="s">
        <v>302</v>
      </c>
      <c r="G129" s="233"/>
      <c r="H129" s="237">
        <v>706.86000000000001</v>
      </c>
      <c r="I129" s="238"/>
      <c r="J129" s="233"/>
      <c r="K129" s="233"/>
      <c r="L129" s="239"/>
      <c r="M129" s="240"/>
      <c r="N129" s="241"/>
      <c r="O129" s="241"/>
      <c r="P129" s="241"/>
      <c r="Q129" s="241"/>
      <c r="R129" s="241"/>
      <c r="S129" s="241"/>
      <c r="T129" s="242"/>
      <c r="AT129" s="243" t="s">
        <v>212</v>
      </c>
      <c r="AU129" s="243" t="s">
        <v>83</v>
      </c>
      <c r="AV129" s="11" t="s">
        <v>83</v>
      </c>
      <c r="AW129" s="11" t="s">
        <v>36</v>
      </c>
      <c r="AX129" s="11" t="s">
        <v>73</v>
      </c>
      <c r="AY129" s="243" t="s">
        <v>201</v>
      </c>
    </row>
    <row r="130" s="1" customFormat="1" ht="16.5" customHeight="1">
      <c r="B130" s="44"/>
      <c r="C130" s="220" t="s">
        <v>9</v>
      </c>
      <c r="D130" s="220" t="s">
        <v>203</v>
      </c>
      <c r="E130" s="221" t="s">
        <v>303</v>
      </c>
      <c r="F130" s="222" t="s">
        <v>304</v>
      </c>
      <c r="G130" s="223" t="s">
        <v>144</v>
      </c>
      <c r="H130" s="224">
        <v>3032</v>
      </c>
      <c r="I130" s="225"/>
      <c r="J130" s="226">
        <f>ROUND(I130*H130,2)</f>
        <v>0</v>
      </c>
      <c r="K130" s="222" t="s">
        <v>21</v>
      </c>
      <c r="L130" s="70"/>
      <c r="M130" s="227" t="s">
        <v>21</v>
      </c>
      <c r="N130" s="228" t="s">
        <v>44</v>
      </c>
      <c r="O130" s="45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AR130" s="22" t="s">
        <v>207</v>
      </c>
      <c r="AT130" s="22" t="s">
        <v>203</v>
      </c>
      <c r="AU130" s="22" t="s">
        <v>83</v>
      </c>
      <c r="AY130" s="22" t="s">
        <v>201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22" t="s">
        <v>81</v>
      </c>
      <c r="BK130" s="231">
        <f>ROUND(I130*H130,2)</f>
        <v>0</v>
      </c>
      <c r="BL130" s="22" t="s">
        <v>207</v>
      </c>
      <c r="BM130" s="22" t="s">
        <v>305</v>
      </c>
    </row>
    <row r="131" s="11" customFormat="1">
      <c r="B131" s="232"/>
      <c r="C131" s="233"/>
      <c r="D131" s="234" t="s">
        <v>212</v>
      </c>
      <c r="E131" s="235" t="s">
        <v>21</v>
      </c>
      <c r="F131" s="236" t="s">
        <v>306</v>
      </c>
      <c r="G131" s="233"/>
      <c r="H131" s="237">
        <v>3032</v>
      </c>
      <c r="I131" s="238"/>
      <c r="J131" s="233"/>
      <c r="K131" s="233"/>
      <c r="L131" s="239"/>
      <c r="M131" s="240"/>
      <c r="N131" s="241"/>
      <c r="O131" s="241"/>
      <c r="P131" s="241"/>
      <c r="Q131" s="241"/>
      <c r="R131" s="241"/>
      <c r="S131" s="241"/>
      <c r="T131" s="242"/>
      <c r="AT131" s="243" t="s">
        <v>212</v>
      </c>
      <c r="AU131" s="243" t="s">
        <v>83</v>
      </c>
      <c r="AV131" s="11" t="s">
        <v>83</v>
      </c>
      <c r="AW131" s="11" t="s">
        <v>36</v>
      </c>
      <c r="AX131" s="11" t="s">
        <v>81</v>
      </c>
      <c r="AY131" s="243" t="s">
        <v>201</v>
      </c>
    </row>
    <row r="132" s="1" customFormat="1" ht="16.5" customHeight="1">
      <c r="B132" s="44"/>
      <c r="C132" s="220" t="s">
        <v>307</v>
      </c>
      <c r="D132" s="220" t="s">
        <v>203</v>
      </c>
      <c r="E132" s="221" t="s">
        <v>308</v>
      </c>
      <c r="F132" s="222" t="s">
        <v>309</v>
      </c>
      <c r="G132" s="223" t="s">
        <v>144</v>
      </c>
      <c r="H132" s="224">
        <v>2856</v>
      </c>
      <c r="I132" s="225"/>
      <c r="J132" s="226">
        <f>ROUND(I132*H132,2)</f>
        <v>0</v>
      </c>
      <c r="K132" s="222" t="s">
        <v>206</v>
      </c>
      <c r="L132" s="70"/>
      <c r="M132" s="227" t="s">
        <v>21</v>
      </c>
      <c r="N132" s="228" t="s">
        <v>44</v>
      </c>
      <c r="O132" s="45"/>
      <c r="P132" s="229">
        <f>O132*H132</f>
        <v>0</v>
      </c>
      <c r="Q132" s="229">
        <v>0</v>
      </c>
      <c r="R132" s="229">
        <f>Q132*H132</f>
        <v>0</v>
      </c>
      <c r="S132" s="229">
        <v>0</v>
      </c>
      <c r="T132" s="230">
        <f>S132*H132</f>
        <v>0</v>
      </c>
      <c r="AR132" s="22" t="s">
        <v>207</v>
      </c>
      <c r="AT132" s="22" t="s">
        <v>203</v>
      </c>
      <c r="AU132" s="22" t="s">
        <v>83</v>
      </c>
      <c r="AY132" s="22" t="s">
        <v>201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22" t="s">
        <v>81</v>
      </c>
      <c r="BK132" s="231">
        <f>ROUND(I132*H132,2)</f>
        <v>0</v>
      </c>
      <c r="BL132" s="22" t="s">
        <v>207</v>
      </c>
      <c r="BM132" s="22" t="s">
        <v>310</v>
      </c>
    </row>
    <row r="133" s="11" customFormat="1">
      <c r="B133" s="232"/>
      <c r="C133" s="233"/>
      <c r="D133" s="234" t="s">
        <v>212</v>
      </c>
      <c r="E133" s="235" t="s">
        <v>21</v>
      </c>
      <c r="F133" s="236" t="s">
        <v>142</v>
      </c>
      <c r="G133" s="233"/>
      <c r="H133" s="237">
        <v>2856</v>
      </c>
      <c r="I133" s="238"/>
      <c r="J133" s="233"/>
      <c r="K133" s="233"/>
      <c r="L133" s="239"/>
      <c r="M133" s="240"/>
      <c r="N133" s="241"/>
      <c r="O133" s="241"/>
      <c r="P133" s="241"/>
      <c r="Q133" s="241"/>
      <c r="R133" s="241"/>
      <c r="S133" s="241"/>
      <c r="T133" s="242"/>
      <c r="AT133" s="243" t="s">
        <v>212</v>
      </c>
      <c r="AU133" s="243" t="s">
        <v>83</v>
      </c>
      <c r="AV133" s="11" t="s">
        <v>83</v>
      </c>
      <c r="AW133" s="11" t="s">
        <v>36</v>
      </c>
      <c r="AX133" s="11" t="s">
        <v>81</v>
      </c>
      <c r="AY133" s="243" t="s">
        <v>201</v>
      </c>
    </row>
    <row r="134" s="1" customFormat="1" ht="25.5" customHeight="1">
      <c r="B134" s="44"/>
      <c r="C134" s="220" t="s">
        <v>311</v>
      </c>
      <c r="D134" s="220" t="s">
        <v>203</v>
      </c>
      <c r="E134" s="221" t="s">
        <v>312</v>
      </c>
      <c r="F134" s="222" t="s">
        <v>313</v>
      </c>
      <c r="G134" s="223" t="s">
        <v>144</v>
      </c>
      <c r="H134" s="224">
        <v>2856</v>
      </c>
      <c r="I134" s="225"/>
      <c r="J134" s="226">
        <f>ROUND(I134*H134,2)</f>
        <v>0</v>
      </c>
      <c r="K134" s="222" t="s">
        <v>206</v>
      </c>
      <c r="L134" s="70"/>
      <c r="M134" s="227" t="s">
        <v>21</v>
      </c>
      <c r="N134" s="228" t="s">
        <v>44</v>
      </c>
      <c r="O134" s="45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30">
        <f>S134*H134</f>
        <v>0</v>
      </c>
      <c r="AR134" s="22" t="s">
        <v>207</v>
      </c>
      <c r="AT134" s="22" t="s">
        <v>203</v>
      </c>
      <c r="AU134" s="22" t="s">
        <v>83</v>
      </c>
      <c r="AY134" s="22" t="s">
        <v>201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22" t="s">
        <v>81</v>
      </c>
      <c r="BK134" s="231">
        <f>ROUND(I134*H134,2)</f>
        <v>0</v>
      </c>
      <c r="BL134" s="22" t="s">
        <v>207</v>
      </c>
      <c r="BM134" s="22" t="s">
        <v>314</v>
      </c>
    </row>
    <row r="135" s="11" customFormat="1">
      <c r="B135" s="232"/>
      <c r="C135" s="233"/>
      <c r="D135" s="234" t="s">
        <v>212</v>
      </c>
      <c r="E135" s="235" t="s">
        <v>21</v>
      </c>
      <c r="F135" s="236" t="s">
        <v>142</v>
      </c>
      <c r="G135" s="233"/>
      <c r="H135" s="237">
        <v>2856</v>
      </c>
      <c r="I135" s="238"/>
      <c r="J135" s="233"/>
      <c r="K135" s="233"/>
      <c r="L135" s="239"/>
      <c r="M135" s="240"/>
      <c r="N135" s="241"/>
      <c r="O135" s="241"/>
      <c r="P135" s="241"/>
      <c r="Q135" s="241"/>
      <c r="R135" s="241"/>
      <c r="S135" s="241"/>
      <c r="T135" s="242"/>
      <c r="AT135" s="243" t="s">
        <v>212</v>
      </c>
      <c r="AU135" s="243" t="s">
        <v>83</v>
      </c>
      <c r="AV135" s="11" t="s">
        <v>83</v>
      </c>
      <c r="AW135" s="11" t="s">
        <v>36</v>
      </c>
      <c r="AX135" s="11" t="s">
        <v>81</v>
      </c>
      <c r="AY135" s="243" t="s">
        <v>201</v>
      </c>
    </row>
    <row r="136" s="1" customFormat="1" ht="16.5" customHeight="1">
      <c r="B136" s="44"/>
      <c r="C136" s="255" t="s">
        <v>315</v>
      </c>
      <c r="D136" s="255" t="s">
        <v>288</v>
      </c>
      <c r="E136" s="256" t="s">
        <v>316</v>
      </c>
      <c r="F136" s="257" t="s">
        <v>317</v>
      </c>
      <c r="G136" s="258" t="s">
        <v>318</v>
      </c>
      <c r="H136" s="259">
        <v>12</v>
      </c>
      <c r="I136" s="260"/>
      <c r="J136" s="261">
        <f>ROUND(I136*H136,2)</f>
        <v>0</v>
      </c>
      <c r="K136" s="257" t="s">
        <v>206</v>
      </c>
      <c r="L136" s="262"/>
      <c r="M136" s="263" t="s">
        <v>21</v>
      </c>
      <c r="N136" s="264" t="s">
        <v>44</v>
      </c>
      <c r="O136" s="45"/>
      <c r="P136" s="229">
        <f>O136*H136</f>
        <v>0</v>
      </c>
      <c r="Q136" s="229">
        <v>0.001</v>
      </c>
      <c r="R136" s="229">
        <f>Q136*H136</f>
        <v>0.012</v>
      </c>
      <c r="S136" s="229">
        <v>0</v>
      </c>
      <c r="T136" s="230">
        <f>S136*H136</f>
        <v>0</v>
      </c>
      <c r="AR136" s="22" t="s">
        <v>243</v>
      </c>
      <c r="AT136" s="22" t="s">
        <v>288</v>
      </c>
      <c r="AU136" s="22" t="s">
        <v>83</v>
      </c>
      <c r="AY136" s="22" t="s">
        <v>201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22" t="s">
        <v>81</v>
      </c>
      <c r="BK136" s="231">
        <f>ROUND(I136*H136,2)</f>
        <v>0</v>
      </c>
      <c r="BL136" s="22" t="s">
        <v>207</v>
      </c>
      <c r="BM136" s="22" t="s">
        <v>319</v>
      </c>
    </row>
    <row r="137" s="10" customFormat="1" ht="29.88" customHeight="1">
      <c r="B137" s="204"/>
      <c r="C137" s="205"/>
      <c r="D137" s="206" t="s">
        <v>72</v>
      </c>
      <c r="E137" s="218" t="s">
        <v>227</v>
      </c>
      <c r="F137" s="218" t="s">
        <v>320</v>
      </c>
      <c r="G137" s="205"/>
      <c r="H137" s="205"/>
      <c r="I137" s="208"/>
      <c r="J137" s="219">
        <f>BK137</f>
        <v>0</v>
      </c>
      <c r="K137" s="205"/>
      <c r="L137" s="210"/>
      <c r="M137" s="211"/>
      <c r="N137" s="212"/>
      <c r="O137" s="212"/>
      <c r="P137" s="213">
        <f>SUM(P138:P152)</f>
        <v>0</v>
      </c>
      <c r="Q137" s="212"/>
      <c r="R137" s="213">
        <f>SUM(R138:R152)</f>
        <v>0.021600000000000001</v>
      </c>
      <c r="S137" s="212"/>
      <c r="T137" s="214">
        <f>SUM(T138:T152)</f>
        <v>0</v>
      </c>
      <c r="AR137" s="215" t="s">
        <v>81</v>
      </c>
      <c r="AT137" s="216" t="s">
        <v>72</v>
      </c>
      <c r="AU137" s="216" t="s">
        <v>81</v>
      </c>
      <c r="AY137" s="215" t="s">
        <v>201</v>
      </c>
      <c r="BK137" s="217">
        <f>SUM(BK138:BK152)</f>
        <v>0</v>
      </c>
    </row>
    <row r="138" s="1" customFormat="1" ht="38.25" customHeight="1">
      <c r="B138" s="44"/>
      <c r="C138" s="220" t="s">
        <v>321</v>
      </c>
      <c r="D138" s="220" t="s">
        <v>203</v>
      </c>
      <c r="E138" s="221" t="s">
        <v>322</v>
      </c>
      <c r="F138" s="222" t="s">
        <v>323</v>
      </c>
      <c r="G138" s="223" t="s">
        <v>144</v>
      </c>
      <c r="H138" s="224">
        <v>2313</v>
      </c>
      <c r="I138" s="225"/>
      <c r="J138" s="226">
        <f>ROUND(I138*H138,2)</f>
        <v>0</v>
      </c>
      <c r="K138" s="222" t="s">
        <v>206</v>
      </c>
      <c r="L138" s="70"/>
      <c r="M138" s="227" t="s">
        <v>21</v>
      </c>
      <c r="N138" s="228" t="s">
        <v>44</v>
      </c>
      <c r="O138" s="45"/>
      <c r="P138" s="229">
        <f>O138*H138</f>
        <v>0</v>
      </c>
      <c r="Q138" s="229">
        <v>0</v>
      </c>
      <c r="R138" s="229">
        <f>Q138*H138</f>
        <v>0</v>
      </c>
      <c r="S138" s="229">
        <v>0</v>
      </c>
      <c r="T138" s="230">
        <f>S138*H138</f>
        <v>0</v>
      </c>
      <c r="AR138" s="22" t="s">
        <v>207</v>
      </c>
      <c r="AT138" s="22" t="s">
        <v>203</v>
      </c>
      <c r="AU138" s="22" t="s">
        <v>83</v>
      </c>
      <c r="AY138" s="22" t="s">
        <v>201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22" t="s">
        <v>81</v>
      </c>
      <c r="BK138" s="231">
        <f>ROUND(I138*H138,2)</f>
        <v>0</v>
      </c>
      <c r="BL138" s="22" t="s">
        <v>207</v>
      </c>
      <c r="BM138" s="22" t="s">
        <v>324</v>
      </c>
    </row>
    <row r="139" s="11" customFormat="1">
      <c r="B139" s="232"/>
      <c r="C139" s="233"/>
      <c r="D139" s="234" t="s">
        <v>212</v>
      </c>
      <c r="E139" s="235" t="s">
        <v>21</v>
      </c>
      <c r="F139" s="236" t="s">
        <v>325</v>
      </c>
      <c r="G139" s="233"/>
      <c r="H139" s="237">
        <v>2313</v>
      </c>
      <c r="I139" s="238"/>
      <c r="J139" s="233"/>
      <c r="K139" s="233"/>
      <c r="L139" s="239"/>
      <c r="M139" s="240"/>
      <c r="N139" s="241"/>
      <c r="O139" s="241"/>
      <c r="P139" s="241"/>
      <c r="Q139" s="241"/>
      <c r="R139" s="241"/>
      <c r="S139" s="241"/>
      <c r="T139" s="242"/>
      <c r="AT139" s="243" t="s">
        <v>212</v>
      </c>
      <c r="AU139" s="243" t="s">
        <v>83</v>
      </c>
      <c r="AV139" s="11" t="s">
        <v>83</v>
      </c>
      <c r="AW139" s="11" t="s">
        <v>36</v>
      </c>
      <c r="AX139" s="11" t="s">
        <v>81</v>
      </c>
      <c r="AY139" s="243" t="s">
        <v>201</v>
      </c>
    </row>
    <row r="140" s="1" customFormat="1" ht="25.5" customHeight="1">
      <c r="B140" s="44"/>
      <c r="C140" s="220" t="s">
        <v>138</v>
      </c>
      <c r="D140" s="220" t="s">
        <v>203</v>
      </c>
      <c r="E140" s="221" t="s">
        <v>326</v>
      </c>
      <c r="F140" s="222" t="s">
        <v>327</v>
      </c>
      <c r="G140" s="223" t="s">
        <v>144</v>
      </c>
      <c r="H140" s="224">
        <v>3068</v>
      </c>
      <c r="I140" s="225"/>
      <c r="J140" s="226">
        <f>ROUND(I140*H140,2)</f>
        <v>0</v>
      </c>
      <c r="K140" s="222" t="s">
        <v>206</v>
      </c>
      <c r="L140" s="70"/>
      <c r="M140" s="227" t="s">
        <v>21</v>
      </c>
      <c r="N140" s="228" t="s">
        <v>44</v>
      </c>
      <c r="O140" s="45"/>
      <c r="P140" s="229">
        <f>O140*H140</f>
        <v>0</v>
      </c>
      <c r="Q140" s="229">
        <v>0</v>
      </c>
      <c r="R140" s="229">
        <f>Q140*H140</f>
        <v>0</v>
      </c>
      <c r="S140" s="229">
        <v>0</v>
      </c>
      <c r="T140" s="230">
        <f>S140*H140</f>
        <v>0</v>
      </c>
      <c r="AR140" s="22" t="s">
        <v>207</v>
      </c>
      <c r="AT140" s="22" t="s">
        <v>203</v>
      </c>
      <c r="AU140" s="22" t="s">
        <v>83</v>
      </c>
      <c r="AY140" s="22" t="s">
        <v>201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22" t="s">
        <v>81</v>
      </c>
      <c r="BK140" s="231">
        <f>ROUND(I140*H140,2)</f>
        <v>0</v>
      </c>
      <c r="BL140" s="22" t="s">
        <v>207</v>
      </c>
      <c r="BM140" s="22" t="s">
        <v>328</v>
      </c>
    </row>
    <row r="141" s="11" customFormat="1">
      <c r="B141" s="232"/>
      <c r="C141" s="233"/>
      <c r="D141" s="234" t="s">
        <v>212</v>
      </c>
      <c r="E141" s="235" t="s">
        <v>21</v>
      </c>
      <c r="F141" s="236" t="s">
        <v>329</v>
      </c>
      <c r="G141" s="233"/>
      <c r="H141" s="237">
        <v>3068</v>
      </c>
      <c r="I141" s="238"/>
      <c r="J141" s="233"/>
      <c r="K141" s="233"/>
      <c r="L141" s="239"/>
      <c r="M141" s="240"/>
      <c r="N141" s="241"/>
      <c r="O141" s="241"/>
      <c r="P141" s="241"/>
      <c r="Q141" s="241"/>
      <c r="R141" s="241"/>
      <c r="S141" s="241"/>
      <c r="T141" s="242"/>
      <c r="AT141" s="243" t="s">
        <v>212</v>
      </c>
      <c r="AU141" s="243" t="s">
        <v>83</v>
      </c>
      <c r="AV141" s="11" t="s">
        <v>83</v>
      </c>
      <c r="AW141" s="11" t="s">
        <v>36</v>
      </c>
      <c r="AX141" s="11" t="s">
        <v>81</v>
      </c>
      <c r="AY141" s="243" t="s">
        <v>201</v>
      </c>
    </row>
    <row r="142" s="1" customFormat="1" ht="38.25" customHeight="1">
      <c r="B142" s="44"/>
      <c r="C142" s="220" t="s">
        <v>330</v>
      </c>
      <c r="D142" s="220" t="s">
        <v>203</v>
      </c>
      <c r="E142" s="221" t="s">
        <v>331</v>
      </c>
      <c r="F142" s="222" t="s">
        <v>332</v>
      </c>
      <c r="G142" s="223" t="s">
        <v>144</v>
      </c>
      <c r="H142" s="224">
        <v>2157</v>
      </c>
      <c r="I142" s="225"/>
      <c r="J142" s="226">
        <f>ROUND(I142*H142,2)</f>
        <v>0</v>
      </c>
      <c r="K142" s="222" t="s">
        <v>206</v>
      </c>
      <c r="L142" s="70"/>
      <c r="M142" s="227" t="s">
        <v>21</v>
      </c>
      <c r="N142" s="228" t="s">
        <v>44</v>
      </c>
      <c r="O142" s="45"/>
      <c r="P142" s="229">
        <f>O142*H142</f>
        <v>0</v>
      </c>
      <c r="Q142" s="229">
        <v>0</v>
      </c>
      <c r="R142" s="229">
        <f>Q142*H142</f>
        <v>0</v>
      </c>
      <c r="S142" s="229">
        <v>0</v>
      </c>
      <c r="T142" s="230">
        <f>S142*H142</f>
        <v>0</v>
      </c>
      <c r="AR142" s="22" t="s">
        <v>207</v>
      </c>
      <c r="AT142" s="22" t="s">
        <v>203</v>
      </c>
      <c r="AU142" s="22" t="s">
        <v>83</v>
      </c>
      <c r="AY142" s="22" t="s">
        <v>201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22" t="s">
        <v>81</v>
      </c>
      <c r="BK142" s="231">
        <f>ROUND(I142*H142,2)</f>
        <v>0</v>
      </c>
      <c r="BL142" s="22" t="s">
        <v>207</v>
      </c>
      <c r="BM142" s="22" t="s">
        <v>333</v>
      </c>
    </row>
    <row r="143" s="11" customFormat="1">
      <c r="B143" s="232"/>
      <c r="C143" s="233"/>
      <c r="D143" s="234" t="s">
        <v>212</v>
      </c>
      <c r="E143" s="235" t="s">
        <v>21</v>
      </c>
      <c r="F143" s="236" t="s">
        <v>334</v>
      </c>
      <c r="G143" s="233"/>
      <c r="H143" s="237">
        <v>2157</v>
      </c>
      <c r="I143" s="238"/>
      <c r="J143" s="233"/>
      <c r="K143" s="233"/>
      <c r="L143" s="239"/>
      <c r="M143" s="240"/>
      <c r="N143" s="241"/>
      <c r="O143" s="241"/>
      <c r="P143" s="241"/>
      <c r="Q143" s="241"/>
      <c r="R143" s="241"/>
      <c r="S143" s="241"/>
      <c r="T143" s="242"/>
      <c r="AT143" s="243" t="s">
        <v>212</v>
      </c>
      <c r="AU143" s="243" t="s">
        <v>83</v>
      </c>
      <c r="AV143" s="11" t="s">
        <v>83</v>
      </c>
      <c r="AW143" s="11" t="s">
        <v>36</v>
      </c>
      <c r="AX143" s="11" t="s">
        <v>81</v>
      </c>
      <c r="AY143" s="243" t="s">
        <v>201</v>
      </c>
    </row>
    <row r="144" s="1" customFormat="1" ht="25.5" customHeight="1">
      <c r="B144" s="44"/>
      <c r="C144" s="220" t="s">
        <v>335</v>
      </c>
      <c r="D144" s="220" t="s">
        <v>203</v>
      </c>
      <c r="E144" s="221" t="s">
        <v>336</v>
      </c>
      <c r="F144" s="222" t="s">
        <v>337</v>
      </c>
      <c r="G144" s="223" t="s">
        <v>144</v>
      </c>
      <c r="H144" s="224">
        <v>4506</v>
      </c>
      <c r="I144" s="225"/>
      <c r="J144" s="226">
        <f>ROUND(I144*H144,2)</f>
        <v>0</v>
      </c>
      <c r="K144" s="222" t="s">
        <v>206</v>
      </c>
      <c r="L144" s="70"/>
      <c r="M144" s="227" t="s">
        <v>21</v>
      </c>
      <c r="N144" s="228" t="s">
        <v>44</v>
      </c>
      <c r="O144" s="45"/>
      <c r="P144" s="229">
        <f>O144*H144</f>
        <v>0</v>
      </c>
      <c r="Q144" s="229">
        <v>0</v>
      </c>
      <c r="R144" s="229">
        <f>Q144*H144</f>
        <v>0</v>
      </c>
      <c r="S144" s="229">
        <v>0</v>
      </c>
      <c r="T144" s="230">
        <f>S144*H144</f>
        <v>0</v>
      </c>
      <c r="AR144" s="22" t="s">
        <v>207</v>
      </c>
      <c r="AT144" s="22" t="s">
        <v>203</v>
      </c>
      <c r="AU144" s="22" t="s">
        <v>83</v>
      </c>
      <c r="AY144" s="22" t="s">
        <v>201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22" t="s">
        <v>81</v>
      </c>
      <c r="BK144" s="231">
        <f>ROUND(I144*H144,2)</f>
        <v>0</v>
      </c>
      <c r="BL144" s="22" t="s">
        <v>207</v>
      </c>
      <c r="BM144" s="22" t="s">
        <v>338</v>
      </c>
    </row>
    <row r="145" s="11" customFormat="1">
      <c r="B145" s="232"/>
      <c r="C145" s="233"/>
      <c r="D145" s="234" t="s">
        <v>212</v>
      </c>
      <c r="E145" s="235" t="s">
        <v>21</v>
      </c>
      <c r="F145" s="236" t="s">
        <v>339</v>
      </c>
      <c r="G145" s="233"/>
      <c r="H145" s="237">
        <v>4242</v>
      </c>
      <c r="I145" s="238"/>
      <c r="J145" s="233"/>
      <c r="K145" s="233"/>
      <c r="L145" s="239"/>
      <c r="M145" s="240"/>
      <c r="N145" s="241"/>
      <c r="O145" s="241"/>
      <c r="P145" s="241"/>
      <c r="Q145" s="241"/>
      <c r="R145" s="241"/>
      <c r="S145" s="241"/>
      <c r="T145" s="242"/>
      <c r="AT145" s="243" t="s">
        <v>212</v>
      </c>
      <c r="AU145" s="243" t="s">
        <v>83</v>
      </c>
      <c r="AV145" s="11" t="s">
        <v>83</v>
      </c>
      <c r="AW145" s="11" t="s">
        <v>36</v>
      </c>
      <c r="AX145" s="11" t="s">
        <v>73</v>
      </c>
      <c r="AY145" s="243" t="s">
        <v>201</v>
      </c>
    </row>
    <row r="146" s="11" customFormat="1">
      <c r="B146" s="232"/>
      <c r="C146" s="233"/>
      <c r="D146" s="234" t="s">
        <v>212</v>
      </c>
      <c r="E146" s="235" t="s">
        <v>21</v>
      </c>
      <c r="F146" s="236" t="s">
        <v>340</v>
      </c>
      <c r="G146" s="233"/>
      <c r="H146" s="237">
        <v>264</v>
      </c>
      <c r="I146" s="238"/>
      <c r="J146" s="233"/>
      <c r="K146" s="233"/>
      <c r="L146" s="239"/>
      <c r="M146" s="240"/>
      <c r="N146" s="241"/>
      <c r="O146" s="241"/>
      <c r="P146" s="241"/>
      <c r="Q146" s="241"/>
      <c r="R146" s="241"/>
      <c r="S146" s="241"/>
      <c r="T146" s="242"/>
      <c r="AT146" s="243" t="s">
        <v>212</v>
      </c>
      <c r="AU146" s="243" t="s">
        <v>83</v>
      </c>
      <c r="AV146" s="11" t="s">
        <v>83</v>
      </c>
      <c r="AW146" s="11" t="s">
        <v>36</v>
      </c>
      <c r="AX146" s="11" t="s">
        <v>73</v>
      </c>
      <c r="AY146" s="243" t="s">
        <v>201</v>
      </c>
    </row>
    <row r="147" s="12" customFormat="1">
      <c r="B147" s="244"/>
      <c r="C147" s="245"/>
      <c r="D147" s="234" t="s">
        <v>212</v>
      </c>
      <c r="E147" s="246" t="s">
        <v>21</v>
      </c>
      <c r="F147" s="247" t="s">
        <v>217</v>
      </c>
      <c r="G147" s="245"/>
      <c r="H147" s="248">
        <v>4506</v>
      </c>
      <c r="I147" s="249"/>
      <c r="J147" s="245"/>
      <c r="K147" s="245"/>
      <c r="L147" s="250"/>
      <c r="M147" s="251"/>
      <c r="N147" s="252"/>
      <c r="O147" s="252"/>
      <c r="P147" s="252"/>
      <c r="Q147" s="252"/>
      <c r="R147" s="252"/>
      <c r="S147" s="252"/>
      <c r="T147" s="253"/>
      <c r="AT147" s="254" t="s">
        <v>212</v>
      </c>
      <c r="AU147" s="254" t="s">
        <v>83</v>
      </c>
      <c r="AV147" s="12" t="s">
        <v>207</v>
      </c>
      <c r="AW147" s="12" t="s">
        <v>36</v>
      </c>
      <c r="AX147" s="12" t="s">
        <v>81</v>
      </c>
      <c r="AY147" s="254" t="s">
        <v>201</v>
      </c>
    </row>
    <row r="148" s="1" customFormat="1" ht="38.25" customHeight="1">
      <c r="B148" s="44"/>
      <c r="C148" s="220" t="s">
        <v>341</v>
      </c>
      <c r="D148" s="220" t="s">
        <v>203</v>
      </c>
      <c r="E148" s="221" t="s">
        <v>342</v>
      </c>
      <c r="F148" s="222" t="s">
        <v>343</v>
      </c>
      <c r="G148" s="223" t="s">
        <v>144</v>
      </c>
      <c r="H148" s="224">
        <v>2271</v>
      </c>
      <c r="I148" s="225"/>
      <c r="J148" s="226">
        <f>ROUND(I148*H148,2)</f>
        <v>0</v>
      </c>
      <c r="K148" s="222" t="s">
        <v>206</v>
      </c>
      <c r="L148" s="70"/>
      <c r="M148" s="227" t="s">
        <v>21</v>
      </c>
      <c r="N148" s="228" t="s">
        <v>44</v>
      </c>
      <c r="O148" s="45"/>
      <c r="P148" s="229">
        <f>O148*H148</f>
        <v>0</v>
      </c>
      <c r="Q148" s="229">
        <v>0</v>
      </c>
      <c r="R148" s="229">
        <f>Q148*H148</f>
        <v>0</v>
      </c>
      <c r="S148" s="229">
        <v>0</v>
      </c>
      <c r="T148" s="230">
        <f>S148*H148</f>
        <v>0</v>
      </c>
      <c r="AR148" s="22" t="s">
        <v>207</v>
      </c>
      <c r="AT148" s="22" t="s">
        <v>203</v>
      </c>
      <c r="AU148" s="22" t="s">
        <v>83</v>
      </c>
      <c r="AY148" s="22" t="s">
        <v>201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22" t="s">
        <v>81</v>
      </c>
      <c r="BK148" s="231">
        <f>ROUND(I148*H148,2)</f>
        <v>0</v>
      </c>
      <c r="BL148" s="22" t="s">
        <v>207</v>
      </c>
      <c r="BM148" s="22" t="s">
        <v>344</v>
      </c>
    </row>
    <row r="149" s="11" customFormat="1">
      <c r="B149" s="232"/>
      <c r="C149" s="233"/>
      <c r="D149" s="234" t="s">
        <v>212</v>
      </c>
      <c r="E149" s="235" t="s">
        <v>153</v>
      </c>
      <c r="F149" s="236" t="s">
        <v>345</v>
      </c>
      <c r="G149" s="233"/>
      <c r="H149" s="237">
        <v>2121</v>
      </c>
      <c r="I149" s="238"/>
      <c r="J149" s="233"/>
      <c r="K149" s="233"/>
      <c r="L149" s="239"/>
      <c r="M149" s="240"/>
      <c r="N149" s="241"/>
      <c r="O149" s="241"/>
      <c r="P149" s="241"/>
      <c r="Q149" s="241"/>
      <c r="R149" s="241"/>
      <c r="S149" s="241"/>
      <c r="T149" s="242"/>
      <c r="AT149" s="243" t="s">
        <v>212</v>
      </c>
      <c r="AU149" s="243" t="s">
        <v>83</v>
      </c>
      <c r="AV149" s="11" t="s">
        <v>83</v>
      </c>
      <c r="AW149" s="11" t="s">
        <v>36</v>
      </c>
      <c r="AX149" s="11" t="s">
        <v>73</v>
      </c>
      <c r="AY149" s="243" t="s">
        <v>201</v>
      </c>
    </row>
    <row r="150" s="11" customFormat="1">
      <c r="B150" s="232"/>
      <c r="C150" s="233"/>
      <c r="D150" s="234" t="s">
        <v>212</v>
      </c>
      <c r="E150" s="235" t="s">
        <v>21</v>
      </c>
      <c r="F150" s="236" t="s">
        <v>167</v>
      </c>
      <c r="G150" s="233"/>
      <c r="H150" s="237">
        <v>150</v>
      </c>
      <c r="I150" s="238"/>
      <c r="J150" s="233"/>
      <c r="K150" s="233"/>
      <c r="L150" s="239"/>
      <c r="M150" s="240"/>
      <c r="N150" s="241"/>
      <c r="O150" s="241"/>
      <c r="P150" s="241"/>
      <c r="Q150" s="241"/>
      <c r="R150" s="241"/>
      <c r="S150" s="241"/>
      <c r="T150" s="242"/>
      <c r="AT150" s="243" t="s">
        <v>212</v>
      </c>
      <c r="AU150" s="243" t="s">
        <v>83</v>
      </c>
      <c r="AV150" s="11" t="s">
        <v>83</v>
      </c>
      <c r="AW150" s="11" t="s">
        <v>36</v>
      </c>
      <c r="AX150" s="11" t="s">
        <v>73</v>
      </c>
      <c r="AY150" s="243" t="s">
        <v>201</v>
      </c>
    </row>
    <row r="151" s="12" customFormat="1">
      <c r="B151" s="244"/>
      <c r="C151" s="245"/>
      <c r="D151" s="234" t="s">
        <v>212</v>
      </c>
      <c r="E151" s="246" t="s">
        <v>21</v>
      </c>
      <c r="F151" s="247" t="s">
        <v>217</v>
      </c>
      <c r="G151" s="245"/>
      <c r="H151" s="248">
        <v>2271</v>
      </c>
      <c r="I151" s="249"/>
      <c r="J151" s="245"/>
      <c r="K151" s="245"/>
      <c r="L151" s="250"/>
      <c r="M151" s="251"/>
      <c r="N151" s="252"/>
      <c r="O151" s="252"/>
      <c r="P151" s="252"/>
      <c r="Q151" s="252"/>
      <c r="R151" s="252"/>
      <c r="S151" s="252"/>
      <c r="T151" s="253"/>
      <c r="AT151" s="254" t="s">
        <v>212</v>
      </c>
      <c r="AU151" s="254" t="s">
        <v>83</v>
      </c>
      <c r="AV151" s="12" t="s">
        <v>207</v>
      </c>
      <c r="AW151" s="12" t="s">
        <v>36</v>
      </c>
      <c r="AX151" s="12" t="s">
        <v>81</v>
      </c>
      <c r="AY151" s="254" t="s">
        <v>201</v>
      </c>
    </row>
    <row r="152" s="1" customFormat="1" ht="16.5" customHeight="1">
      <c r="B152" s="44"/>
      <c r="C152" s="220" t="s">
        <v>126</v>
      </c>
      <c r="D152" s="220" t="s">
        <v>203</v>
      </c>
      <c r="E152" s="221" t="s">
        <v>346</v>
      </c>
      <c r="F152" s="222" t="s">
        <v>347</v>
      </c>
      <c r="G152" s="223" t="s">
        <v>129</v>
      </c>
      <c r="H152" s="224">
        <v>6</v>
      </c>
      <c r="I152" s="225"/>
      <c r="J152" s="226">
        <f>ROUND(I152*H152,2)</f>
        <v>0</v>
      </c>
      <c r="K152" s="222" t="s">
        <v>206</v>
      </c>
      <c r="L152" s="70"/>
      <c r="M152" s="227" t="s">
        <v>21</v>
      </c>
      <c r="N152" s="228" t="s">
        <v>44</v>
      </c>
      <c r="O152" s="45"/>
      <c r="P152" s="229">
        <f>O152*H152</f>
        <v>0</v>
      </c>
      <c r="Q152" s="229">
        <v>0.0035999999999999999</v>
      </c>
      <c r="R152" s="229">
        <f>Q152*H152</f>
        <v>0.021600000000000001</v>
      </c>
      <c r="S152" s="229">
        <v>0</v>
      </c>
      <c r="T152" s="230">
        <f>S152*H152</f>
        <v>0</v>
      </c>
      <c r="AR152" s="22" t="s">
        <v>207</v>
      </c>
      <c r="AT152" s="22" t="s">
        <v>203</v>
      </c>
      <c r="AU152" s="22" t="s">
        <v>83</v>
      </c>
      <c r="AY152" s="22" t="s">
        <v>201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22" t="s">
        <v>81</v>
      </c>
      <c r="BK152" s="231">
        <f>ROUND(I152*H152,2)</f>
        <v>0</v>
      </c>
      <c r="BL152" s="22" t="s">
        <v>207</v>
      </c>
      <c r="BM152" s="22" t="s">
        <v>348</v>
      </c>
    </row>
    <row r="153" s="10" customFormat="1" ht="29.88" customHeight="1">
      <c r="B153" s="204"/>
      <c r="C153" s="205"/>
      <c r="D153" s="206" t="s">
        <v>72</v>
      </c>
      <c r="E153" s="218" t="s">
        <v>349</v>
      </c>
      <c r="F153" s="218" t="s">
        <v>350</v>
      </c>
      <c r="G153" s="205"/>
      <c r="H153" s="205"/>
      <c r="I153" s="208"/>
      <c r="J153" s="219">
        <f>BK153</f>
        <v>0</v>
      </c>
      <c r="K153" s="205"/>
      <c r="L153" s="210"/>
      <c r="M153" s="211"/>
      <c r="N153" s="212"/>
      <c r="O153" s="212"/>
      <c r="P153" s="213">
        <f>SUM(P154:P171)</f>
        <v>0</v>
      </c>
      <c r="Q153" s="212"/>
      <c r="R153" s="213">
        <f>SUM(R154:R171)</f>
        <v>249.27731000000003</v>
      </c>
      <c r="S153" s="212"/>
      <c r="T153" s="214">
        <f>SUM(T154:T171)</f>
        <v>0</v>
      </c>
      <c r="AR153" s="215" t="s">
        <v>81</v>
      </c>
      <c r="AT153" s="216" t="s">
        <v>72</v>
      </c>
      <c r="AU153" s="216" t="s">
        <v>81</v>
      </c>
      <c r="AY153" s="215" t="s">
        <v>201</v>
      </c>
      <c r="BK153" s="217">
        <f>SUM(BK154:BK171)</f>
        <v>0</v>
      </c>
    </row>
    <row r="154" s="1" customFormat="1" ht="51" customHeight="1">
      <c r="B154" s="44"/>
      <c r="C154" s="220" t="s">
        <v>351</v>
      </c>
      <c r="D154" s="220" t="s">
        <v>203</v>
      </c>
      <c r="E154" s="221" t="s">
        <v>352</v>
      </c>
      <c r="F154" s="222" t="s">
        <v>353</v>
      </c>
      <c r="G154" s="223" t="s">
        <v>144</v>
      </c>
      <c r="H154" s="224">
        <v>557</v>
      </c>
      <c r="I154" s="225"/>
      <c r="J154" s="226">
        <f>ROUND(I154*H154,2)</f>
        <v>0</v>
      </c>
      <c r="K154" s="222" t="s">
        <v>206</v>
      </c>
      <c r="L154" s="70"/>
      <c r="M154" s="227" t="s">
        <v>21</v>
      </c>
      <c r="N154" s="228" t="s">
        <v>44</v>
      </c>
      <c r="O154" s="45"/>
      <c r="P154" s="229">
        <f>O154*H154</f>
        <v>0</v>
      </c>
      <c r="Q154" s="229">
        <v>0.084250000000000005</v>
      </c>
      <c r="R154" s="229">
        <f>Q154*H154</f>
        <v>46.927250000000001</v>
      </c>
      <c r="S154" s="229">
        <v>0</v>
      </c>
      <c r="T154" s="230">
        <f>S154*H154</f>
        <v>0</v>
      </c>
      <c r="AR154" s="22" t="s">
        <v>207</v>
      </c>
      <c r="AT154" s="22" t="s">
        <v>203</v>
      </c>
      <c r="AU154" s="22" t="s">
        <v>83</v>
      </c>
      <c r="AY154" s="22" t="s">
        <v>201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22" t="s">
        <v>81</v>
      </c>
      <c r="BK154" s="231">
        <f>ROUND(I154*H154,2)</f>
        <v>0</v>
      </c>
      <c r="BL154" s="22" t="s">
        <v>207</v>
      </c>
      <c r="BM154" s="22" t="s">
        <v>354</v>
      </c>
    </row>
    <row r="155" s="11" customFormat="1">
      <c r="B155" s="232"/>
      <c r="C155" s="233"/>
      <c r="D155" s="234" t="s">
        <v>212</v>
      </c>
      <c r="E155" s="235" t="s">
        <v>156</v>
      </c>
      <c r="F155" s="236" t="s">
        <v>158</v>
      </c>
      <c r="G155" s="233"/>
      <c r="H155" s="237">
        <v>557</v>
      </c>
      <c r="I155" s="238"/>
      <c r="J155" s="233"/>
      <c r="K155" s="233"/>
      <c r="L155" s="239"/>
      <c r="M155" s="240"/>
      <c r="N155" s="241"/>
      <c r="O155" s="241"/>
      <c r="P155" s="241"/>
      <c r="Q155" s="241"/>
      <c r="R155" s="241"/>
      <c r="S155" s="241"/>
      <c r="T155" s="242"/>
      <c r="AT155" s="243" t="s">
        <v>212</v>
      </c>
      <c r="AU155" s="243" t="s">
        <v>83</v>
      </c>
      <c r="AV155" s="11" t="s">
        <v>83</v>
      </c>
      <c r="AW155" s="11" t="s">
        <v>36</v>
      </c>
      <c r="AX155" s="11" t="s">
        <v>81</v>
      </c>
      <c r="AY155" s="243" t="s">
        <v>201</v>
      </c>
    </row>
    <row r="156" s="1" customFormat="1" ht="16.5" customHeight="1">
      <c r="B156" s="44"/>
      <c r="C156" s="255" t="s">
        <v>355</v>
      </c>
      <c r="D156" s="255" t="s">
        <v>288</v>
      </c>
      <c r="E156" s="256" t="s">
        <v>356</v>
      </c>
      <c r="F156" s="257" t="s">
        <v>357</v>
      </c>
      <c r="G156" s="258" t="s">
        <v>144</v>
      </c>
      <c r="H156" s="259">
        <v>562.57000000000005</v>
      </c>
      <c r="I156" s="260"/>
      <c r="J156" s="261">
        <f>ROUND(I156*H156,2)</f>
        <v>0</v>
      </c>
      <c r="K156" s="257" t="s">
        <v>206</v>
      </c>
      <c r="L156" s="262"/>
      <c r="M156" s="263" t="s">
        <v>21</v>
      </c>
      <c r="N156" s="264" t="s">
        <v>44</v>
      </c>
      <c r="O156" s="45"/>
      <c r="P156" s="229">
        <f>O156*H156</f>
        <v>0</v>
      </c>
      <c r="Q156" s="229">
        <v>0.14000000000000001</v>
      </c>
      <c r="R156" s="229">
        <f>Q156*H156</f>
        <v>78.759800000000013</v>
      </c>
      <c r="S156" s="229">
        <v>0</v>
      </c>
      <c r="T156" s="230">
        <f>S156*H156</f>
        <v>0</v>
      </c>
      <c r="AR156" s="22" t="s">
        <v>243</v>
      </c>
      <c r="AT156" s="22" t="s">
        <v>288</v>
      </c>
      <c r="AU156" s="22" t="s">
        <v>83</v>
      </c>
      <c r="AY156" s="22" t="s">
        <v>201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22" t="s">
        <v>81</v>
      </c>
      <c r="BK156" s="231">
        <f>ROUND(I156*H156,2)</f>
        <v>0</v>
      </c>
      <c r="BL156" s="22" t="s">
        <v>207</v>
      </c>
      <c r="BM156" s="22" t="s">
        <v>358</v>
      </c>
    </row>
    <row r="157" s="11" customFormat="1">
      <c r="B157" s="232"/>
      <c r="C157" s="233"/>
      <c r="D157" s="234" t="s">
        <v>212</v>
      </c>
      <c r="E157" s="235" t="s">
        <v>21</v>
      </c>
      <c r="F157" s="236" t="s">
        <v>156</v>
      </c>
      <c r="G157" s="233"/>
      <c r="H157" s="237">
        <v>557</v>
      </c>
      <c r="I157" s="238"/>
      <c r="J157" s="233"/>
      <c r="K157" s="233"/>
      <c r="L157" s="239"/>
      <c r="M157" s="240"/>
      <c r="N157" s="241"/>
      <c r="O157" s="241"/>
      <c r="P157" s="241"/>
      <c r="Q157" s="241"/>
      <c r="R157" s="241"/>
      <c r="S157" s="241"/>
      <c r="T157" s="242"/>
      <c r="AT157" s="243" t="s">
        <v>212</v>
      </c>
      <c r="AU157" s="243" t="s">
        <v>83</v>
      </c>
      <c r="AV157" s="11" t="s">
        <v>83</v>
      </c>
      <c r="AW157" s="11" t="s">
        <v>36</v>
      </c>
      <c r="AX157" s="11" t="s">
        <v>81</v>
      </c>
      <c r="AY157" s="243" t="s">
        <v>201</v>
      </c>
    </row>
    <row r="158" s="11" customFormat="1">
      <c r="B158" s="232"/>
      <c r="C158" s="233"/>
      <c r="D158" s="234" t="s">
        <v>212</v>
      </c>
      <c r="E158" s="233"/>
      <c r="F158" s="236" t="s">
        <v>359</v>
      </c>
      <c r="G158" s="233"/>
      <c r="H158" s="237">
        <v>562.57000000000005</v>
      </c>
      <c r="I158" s="238"/>
      <c r="J158" s="233"/>
      <c r="K158" s="233"/>
      <c r="L158" s="239"/>
      <c r="M158" s="240"/>
      <c r="N158" s="241"/>
      <c r="O158" s="241"/>
      <c r="P158" s="241"/>
      <c r="Q158" s="241"/>
      <c r="R158" s="241"/>
      <c r="S158" s="241"/>
      <c r="T158" s="242"/>
      <c r="AT158" s="243" t="s">
        <v>212</v>
      </c>
      <c r="AU158" s="243" t="s">
        <v>83</v>
      </c>
      <c r="AV158" s="11" t="s">
        <v>83</v>
      </c>
      <c r="AW158" s="11" t="s">
        <v>6</v>
      </c>
      <c r="AX158" s="11" t="s">
        <v>81</v>
      </c>
      <c r="AY158" s="243" t="s">
        <v>201</v>
      </c>
    </row>
    <row r="159" s="1" customFormat="1" ht="51" customHeight="1">
      <c r="B159" s="44"/>
      <c r="C159" s="220" t="s">
        <v>360</v>
      </c>
      <c r="D159" s="220" t="s">
        <v>203</v>
      </c>
      <c r="E159" s="221" t="s">
        <v>361</v>
      </c>
      <c r="F159" s="222" t="s">
        <v>362</v>
      </c>
      <c r="G159" s="223" t="s">
        <v>144</v>
      </c>
      <c r="H159" s="224">
        <v>198</v>
      </c>
      <c r="I159" s="225"/>
      <c r="J159" s="226">
        <f>ROUND(I159*H159,2)</f>
        <v>0</v>
      </c>
      <c r="K159" s="222" t="s">
        <v>206</v>
      </c>
      <c r="L159" s="70"/>
      <c r="M159" s="227" t="s">
        <v>21</v>
      </c>
      <c r="N159" s="228" t="s">
        <v>44</v>
      </c>
      <c r="O159" s="45"/>
      <c r="P159" s="229">
        <f>O159*H159</f>
        <v>0</v>
      </c>
      <c r="Q159" s="229">
        <v>0.085650000000000004</v>
      </c>
      <c r="R159" s="229">
        <f>Q159*H159</f>
        <v>16.9587</v>
      </c>
      <c r="S159" s="229">
        <v>0</v>
      </c>
      <c r="T159" s="230">
        <f>S159*H159</f>
        <v>0</v>
      </c>
      <c r="AR159" s="22" t="s">
        <v>207</v>
      </c>
      <c r="AT159" s="22" t="s">
        <v>203</v>
      </c>
      <c r="AU159" s="22" t="s">
        <v>83</v>
      </c>
      <c r="AY159" s="22" t="s">
        <v>201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22" t="s">
        <v>81</v>
      </c>
      <c r="BK159" s="231">
        <f>ROUND(I159*H159,2)</f>
        <v>0</v>
      </c>
      <c r="BL159" s="22" t="s">
        <v>207</v>
      </c>
      <c r="BM159" s="22" t="s">
        <v>363</v>
      </c>
    </row>
    <row r="160" s="11" customFormat="1">
      <c r="B160" s="232"/>
      <c r="C160" s="233"/>
      <c r="D160" s="234" t="s">
        <v>212</v>
      </c>
      <c r="E160" s="235" t="s">
        <v>21</v>
      </c>
      <c r="F160" s="236" t="s">
        <v>364</v>
      </c>
      <c r="G160" s="233"/>
      <c r="H160" s="237">
        <v>198</v>
      </c>
      <c r="I160" s="238"/>
      <c r="J160" s="233"/>
      <c r="K160" s="233"/>
      <c r="L160" s="239"/>
      <c r="M160" s="240"/>
      <c r="N160" s="241"/>
      <c r="O160" s="241"/>
      <c r="P160" s="241"/>
      <c r="Q160" s="241"/>
      <c r="R160" s="241"/>
      <c r="S160" s="241"/>
      <c r="T160" s="242"/>
      <c r="AT160" s="243" t="s">
        <v>212</v>
      </c>
      <c r="AU160" s="243" t="s">
        <v>83</v>
      </c>
      <c r="AV160" s="11" t="s">
        <v>83</v>
      </c>
      <c r="AW160" s="11" t="s">
        <v>36</v>
      </c>
      <c r="AX160" s="11" t="s">
        <v>81</v>
      </c>
      <c r="AY160" s="243" t="s">
        <v>201</v>
      </c>
    </row>
    <row r="161" s="1" customFormat="1" ht="16.5" customHeight="1">
      <c r="B161" s="44"/>
      <c r="C161" s="255" t="s">
        <v>365</v>
      </c>
      <c r="D161" s="255" t="s">
        <v>288</v>
      </c>
      <c r="E161" s="256" t="s">
        <v>366</v>
      </c>
      <c r="F161" s="257" t="s">
        <v>367</v>
      </c>
      <c r="G161" s="258" t="s">
        <v>144</v>
      </c>
      <c r="H161" s="259">
        <v>30.300000000000001</v>
      </c>
      <c r="I161" s="260"/>
      <c r="J161" s="261">
        <f>ROUND(I161*H161,2)</f>
        <v>0</v>
      </c>
      <c r="K161" s="257" t="s">
        <v>21</v>
      </c>
      <c r="L161" s="262"/>
      <c r="M161" s="263" t="s">
        <v>21</v>
      </c>
      <c r="N161" s="264" t="s">
        <v>44</v>
      </c>
      <c r="O161" s="45"/>
      <c r="P161" s="229">
        <f>O161*H161</f>
        <v>0</v>
      </c>
      <c r="Q161" s="229">
        <v>0.14000000000000001</v>
      </c>
      <c r="R161" s="229">
        <f>Q161*H161</f>
        <v>4.2420000000000009</v>
      </c>
      <c r="S161" s="229">
        <v>0</v>
      </c>
      <c r="T161" s="230">
        <f>S161*H161</f>
        <v>0</v>
      </c>
      <c r="AR161" s="22" t="s">
        <v>243</v>
      </c>
      <c r="AT161" s="22" t="s">
        <v>288</v>
      </c>
      <c r="AU161" s="22" t="s">
        <v>83</v>
      </c>
      <c r="AY161" s="22" t="s">
        <v>201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22" t="s">
        <v>81</v>
      </c>
      <c r="BK161" s="231">
        <f>ROUND(I161*H161,2)</f>
        <v>0</v>
      </c>
      <c r="BL161" s="22" t="s">
        <v>207</v>
      </c>
      <c r="BM161" s="22" t="s">
        <v>368</v>
      </c>
    </row>
    <row r="162" s="11" customFormat="1">
      <c r="B162" s="232"/>
      <c r="C162" s="233"/>
      <c r="D162" s="234" t="s">
        <v>212</v>
      </c>
      <c r="E162" s="235" t="s">
        <v>123</v>
      </c>
      <c r="F162" s="236" t="s">
        <v>126</v>
      </c>
      <c r="G162" s="233"/>
      <c r="H162" s="237">
        <v>30</v>
      </c>
      <c r="I162" s="238"/>
      <c r="J162" s="233"/>
      <c r="K162" s="233"/>
      <c r="L162" s="239"/>
      <c r="M162" s="240"/>
      <c r="N162" s="241"/>
      <c r="O162" s="241"/>
      <c r="P162" s="241"/>
      <c r="Q162" s="241"/>
      <c r="R162" s="241"/>
      <c r="S162" s="241"/>
      <c r="T162" s="242"/>
      <c r="AT162" s="243" t="s">
        <v>212</v>
      </c>
      <c r="AU162" s="243" t="s">
        <v>83</v>
      </c>
      <c r="AV162" s="11" t="s">
        <v>83</v>
      </c>
      <c r="AW162" s="11" t="s">
        <v>36</v>
      </c>
      <c r="AX162" s="11" t="s">
        <v>73</v>
      </c>
      <c r="AY162" s="243" t="s">
        <v>201</v>
      </c>
    </row>
    <row r="163" s="11" customFormat="1">
      <c r="B163" s="232"/>
      <c r="C163" s="233"/>
      <c r="D163" s="234" t="s">
        <v>212</v>
      </c>
      <c r="E163" s="233"/>
      <c r="F163" s="236" t="s">
        <v>369</v>
      </c>
      <c r="G163" s="233"/>
      <c r="H163" s="237">
        <v>30.300000000000001</v>
      </c>
      <c r="I163" s="238"/>
      <c r="J163" s="233"/>
      <c r="K163" s="233"/>
      <c r="L163" s="239"/>
      <c r="M163" s="240"/>
      <c r="N163" s="241"/>
      <c r="O163" s="241"/>
      <c r="P163" s="241"/>
      <c r="Q163" s="241"/>
      <c r="R163" s="241"/>
      <c r="S163" s="241"/>
      <c r="T163" s="242"/>
      <c r="AT163" s="243" t="s">
        <v>212</v>
      </c>
      <c r="AU163" s="243" t="s">
        <v>83</v>
      </c>
      <c r="AV163" s="11" t="s">
        <v>83</v>
      </c>
      <c r="AW163" s="11" t="s">
        <v>6</v>
      </c>
      <c r="AX163" s="11" t="s">
        <v>81</v>
      </c>
      <c r="AY163" s="243" t="s">
        <v>201</v>
      </c>
    </row>
    <row r="164" s="1" customFormat="1" ht="16.5" customHeight="1">
      <c r="B164" s="44"/>
      <c r="C164" s="255" t="s">
        <v>370</v>
      </c>
      <c r="D164" s="255" t="s">
        <v>288</v>
      </c>
      <c r="E164" s="256" t="s">
        <v>371</v>
      </c>
      <c r="F164" s="257" t="s">
        <v>372</v>
      </c>
      <c r="G164" s="258" t="s">
        <v>144</v>
      </c>
      <c r="H164" s="259">
        <v>169.68000000000001</v>
      </c>
      <c r="I164" s="260"/>
      <c r="J164" s="261">
        <f>ROUND(I164*H164,2)</f>
        <v>0</v>
      </c>
      <c r="K164" s="257" t="s">
        <v>206</v>
      </c>
      <c r="L164" s="262"/>
      <c r="M164" s="263" t="s">
        <v>21</v>
      </c>
      <c r="N164" s="264" t="s">
        <v>44</v>
      </c>
      <c r="O164" s="45"/>
      <c r="P164" s="229">
        <f>O164*H164</f>
        <v>0</v>
      </c>
      <c r="Q164" s="229">
        <v>0.17999999999999999</v>
      </c>
      <c r="R164" s="229">
        <f>Q164*H164</f>
        <v>30.542400000000001</v>
      </c>
      <c r="S164" s="229">
        <v>0</v>
      </c>
      <c r="T164" s="230">
        <f>S164*H164</f>
        <v>0</v>
      </c>
      <c r="AR164" s="22" t="s">
        <v>243</v>
      </c>
      <c r="AT164" s="22" t="s">
        <v>288</v>
      </c>
      <c r="AU164" s="22" t="s">
        <v>83</v>
      </c>
      <c r="AY164" s="22" t="s">
        <v>201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22" t="s">
        <v>81</v>
      </c>
      <c r="BK164" s="231">
        <f>ROUND(I164*H164,2)</f>
        <v>0</v>
      </c>
      <c r="BL164" s="22" t="s">
        <v>207</v>
      </c>
      <c r="BM164" s="22" t="s">
        <v>373</v>
      </c>
    </row>
    <row r="165" s="11" customFormat="1">
      <c r="B165" s="232"/>
      <c r="C165" s="233"/>
      <c r="D165" s="234" t="s">
        <v>212</v>
      </c>
      <c r="E165" s="235" t="s">
        <v>159</v>
      </c>
      <c r="F165" s="236" t="s">
        <v>374</v>
      </c>
      <c r="G165" s="233"/>
      <c r="H165" s="237">
        <v>168</v>
      </c>
      <c r="I165" s="238"/>
      <c r="J165" s="233"/>
      <c r="K165" s="233"/>
      <c r="L165" s="239"/>
      <c r="M165" s="240"/>
      <c r="N165" s="241"/>
      <c r="O165" s="241"/>
      <c r="P165" s="241"/>
      <c r="Q165" s="241"/>
      <c r="R165" s="241"/>
      <c r="S165" s="241"/>
      <c r="T165" s="242"/>
      <c r="AT165" s="243" t="s">
        <v>212</v>
      </c>
      <c r="AU165" s="243" t="s">
        <v>83</v>
      </c>
      <c r="AV165" s="11" t="s">
        <v>83</v>
      </c>
      <c r="AW165" s="11" t="s">
        <v>36</v>
      </c>
      <c r="AX165" s="11" t="s">
        <v>81</v>
      </c>
      <c r="AY165" s="243" t="s">
        <v>201</v>
      </c>
    </row>
    <row r="166" s="11" customFormat="1">
      <c r="B166" s="232"/>
      <c r="C166" s="233"/>
      <c r="D166" s="234" t="s">
        <v>212</v>
      </c>
      <c r="E166" s="233"/>
      <c r="F166" s="236" t="s">
        <v>375</v>
      </c>
      <c r="G166" s="233"/>
      <c r="H166" s="237">
        <v>169.68000000000001</v>
      </c>
      <c r="I166" s="238"/>
      <c r="J166" s="233"/>
      <c r="K166" s="233"/>
      <c r="L166" s="239"/>
      <c r="M166" s="240"/>
      <c r="N166" s="241"/>
      <c r="O166" s="241"/>
      <c r="P166" s="241"/>
      <c r="Q166" s="241"/>
      <c r="R166" s="241"/>
      <c r="S166" s="241"/>
      <c r="T166" s="242"/>
      <c r="AT166" s="243" t="s">
        <v>212</v>
      </c>
      <c r="AU166" s="243" t="s">
        <v>83</v>
      </c>
      <c r="AV166" s="11" t="s">
        <v>83</v>
      </c>
      <c r="AW166" s="11" t="s">
        <v>6</v>
      </c>
      <c r="AX166" s="11" t="s">
        <v>81</v>
      </c>
      <c r="AY166" s="243" t="s">
        <v>201</v>
      </c>
    </row>
    <row r="167" s="1" customFormat="1" ht="38.25" customHeight="1">
      <c r="B167" s="44"/>
      <c r="C167" s="220" t="s">
        <v>166</v>
      </c>
      <c r="D167" s="220" t="s">
        <v>203</v>
      </c>
      <c r="E167" s="221" t="s">
        <v>376</v>
      </c>
      <c r="F167" s="222" t="s">
        <v>377</v>
      </c>
      <c r="G167" s="223" t="s">
        <v>144</v>
      </c>
      <c r="H167" s="224">
        <v>156</v>
      </c>
      <c r="I167" s="225"/>
      <c r="J167" s="226">
        <f>ROUND(I167*H167,2)</f>
        <v>0</v>
      </c>
      <c r="K167" s="222" t="s">
        <v>206</v>
      </c>
      <c r="L167" s="70"/>
      <c r="M167" s="227" t="s">
        <v>21</v>
      </c>
      <c r="N167" s="228" t="s">
        <v>44</v>
      </c>
      <c r="O167" s="45"/>
      <c r="P167" s="229">
        <f>O167*H167</f>
        <v>0</v>
      </c>
      <c r="Q167" s="229">
        <v>0.19536000000000001</v>
      </c>
      <c r="R167" s="229">
        <f>Q167*H167</f>
        <v>30.47616</v>
      </c>
      <c r="S167" s="229">
        <v>0</v>
      </c>
      <c r="T167" s="230">
        <f>S167*H167</f>
        <v>0</v>
      </c>
      <c r="AR167" s="22" t="s">
        <v>207</v>
      </c>
      <c r="AT167" s="22" t="s">
        <v>203</v>
      </c>
      <c r="AU167" s="22" t="s">
        <v>83</v>
      </c>
      <c r="AY167" s="22" t="s">
        <v>201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22" t="s">
        <v>81</v>
      </c>
      <c r="BK167" s="231">
        <f>ROUND(I167*H167,2)</f>
        <v>0</v>
      </c>
      <c r="BL167" s="22" t="s">
        <v>207</v>
      </c>
      <c r="BM167" s="22" t="s">
        <v>378</v>
      </c>
    </row>
    <row r="168" s="11" customFormat="1">
      <c r="B168" s="232"/>
      <c r="C168" s="233"/>
      <c r="D168" s="234" t="s">
        <v>212</v>
      </c>
      <c r="E168" s="235" t="s">
        <v>162</v>
      </c>
      <c r="F168" s="236" t="s">
        <v>379</v>
      </c>
      <c r="G168" s="233"/>
      <c r="H168" s="237">
        <v>156</v>
      </c>
      <c r="I168" s="238"/>
      <c r="J168" s="233"/>
      <c r="K168" s="233"/>
      <c r="L168" s="239"/>
      <c r="M168" s="240"/>
      <c r="N168" s="241"/>
      <c r="O168" s="241"/>
      <c r="P168" s="241"/>
      <c r="Q168" s="241"/>
      <c r="R168" s="241"/>
      <c r="S168" s="241"/>
      <c r="T168" s="242"/>
      <c r="AT168" s="243" t="s">
        <v>212</v>
      </c>
      <c r="AU168" s="243" t="s">
        <v>83</v>
      </c>
      <c r="AV168" s="11" t="s">
        <v>83</v>
      </c>
      <c r="AW168" s="11" t="s">
        <v>36</v>
      </c>
      <c r="AX168" s="11" t="s">
        <v>81</v>
      </c>
      <c r="AY168" s="243" t="s">
        <v>201</v>
      </c>
    </row>
    <row r="169" s="1" customFormat="1" ht="16.5" customHeight="1">
      <c r="B169" s="44"/>
      <c r="C169" s="255" t="s">
        <v>380</v>
      </c>
      <c r="D169" s="255" t="s">
        <v>288</v>
      </c>
      <c r="E169" s="256" t="s">
        <v>381</v>
      </c>
      <c r="F169" s="257" t="s">
        <v>382</v>
      </c>
      <c r="G169" s="258" t="s">
        <v>254</v>
      </c>
      <c r="H169" s="259">
        <v>41.371000000000002</v>
      </c>
      <c r="I169" s="260"/>
      <c r="J169" s="261">
        <f>ROUND(I169*H169,2)</f>
        <v>0</v>
      </c>
      <c r="K169" s="257" t="s">
        <v>206</v>
      </c>
      <c r="L169" s="262"/>
      <c r="M169" s="263" t="s">
        <v>21</v>
      </c>
      <c r="N169" s="264" t="s">
        <v>44</v>
      </c>
      <c r="O169" s="45"/>
      <c r="P169" s="229">
        <f>O169*H169</f>
        <v>0</v>
      </c>
      <c r="Q169" s="229">
        <v>1</v>
      </c>
      <c r="R169" s="229">
        <f>Q169*H169</f>
        <v>41.371000000000002</v>
      </c>
      <c r="S169" s="229">
        <v>0</v>
      </c>
      <c r="T169" s="230">
        <f>S169*H169</f>
        <v>0</v>
      </c>
      <c r="AR169" s="22" t="s">
        <v>243</v>
      </c>
      <c r="AT169" s="22" t="s">
        <v>288</v>
      </c>
      <c r="AU169" s="22" t="s">
        <v>83</v>
      </c>
      <c r="AY169" s="22" t="s">
        <v>201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22" t="s">
        <v>81</v>
      </c>
      <c r="BK169" s="231">
        <f>ROUND(I169*H169,2)</f>
        <v>0</v>
      </c>
      <c r="BL169" s="22" t="s">
        <v>207</v>
      </c>
      <c r="BM169" s="22" t="s">
        <v>383</v>
      </c>
    </row>
    <row r="170" s="11" customFormat="1">
      <c r="B170" s="232"/>
      <c r="C170" s="233"/>
      <c r="D170" s="234" t="s">
        <v>212</v>
      </c>
      <c r="E170" s="235" t="s">
        <v>21</v>
      </c>
      <c r="F170" s="236" t="s">
        <v>384</v>
      </c>
      <c r="G170" s="233"/>
      <c r="H170" s="237">
        <v>40.560000000000002</v>
      </c>
      <c r="I170" s="238"/>
      <c r="J170" s="233"/>
      <c r="K170" s="233"/>
      <c r="L170" s="239"/>
      <c r="M170" s="240"/>
      <c r="N170" s="241"/>
      <c r="O170" s="241"/>
      <c r="P170" s="241"/>
      <c r="Q170" s="241"/>
      <c r="R170" s="241"/>
      <c r="S170" s="241"/>
      <c r="T170" s="242"/>
      <c r="AT170" s="243" t="s">
        <v>212</v>
      </c>
      <c r="AU170" s="243" t="s">
        <v>83</v>
      </c>
      <c r="AV170" s="11" t="s">
        <v>83</v>
      </c>
      <c r="AW170" s="11" t="s">
        <v>36</v>
      </c>
      <c r="AX170" s="11" t="s">
        <v>81</v>
      </c>
      <c r="AY170" s="243" t="s">
        <v>201</v>
      </c>
    </row>
    <row r="171" s="11" customFormat="1">
      <c r="B171" s="232"/>
      <c r="C171" s="233"/>
      <c r="D171" s="234" t="s">
        <v>212</v>
      </c>
      <c r="E171" s="233"/>
      <c r="F171" s="236" t="s">
        <v>385</v>
      </c>
      <c r="G171" s="233"/>
      <c r="H171" s="237">
        <v>41.371000000000002</v>
      </c>
      <c r="I171" s="238"/>
      <c r="J171" s="233"/>
      <c r="K171" s="233"/>
      <c r="L171" s="239"/>
      <c r="M171" s="240"/>
      <c r="N171" s="241"/>
      <c r="O171" s="241"/>
      <c r="P171" s="241"/>
      <c r="Q171" s="241"/>
      <c r="R171" s="241"/>
      <c r="S171" s="241"/>
      <c r="T171" s="242"/>
      <c r="AT171" s="243" t="s">
        <v>212</v>
      </c>
      <c r="AU171" s="243" t="s">
        <v>83</v>
      </c>
      <c r="AV171" s="11" t="s">
        <v>83</v>
      </c>
      <c r="AW171" s="11" t="s">
        <v>6</v>
      </c>
      <c r="AX171" s="11" t="s">
        <v>81</v>
      </c>
      <c r="AY171" s="243" t="s">
        <v>201</v>
      </c>
    </row>
    <row r="172" s="10" customFormat="1" ht="29.88" customHeight="1">
      <c r="B172" s="204"/>
      <c r="C172" s="205"/>
      <c r="D172" s="206" t="s">
        <v>72</v>
      </c>
      <c r="E172" s="218" t="s">
        <v>247</v>
      </c>
      <c r="F172" s="218" t="s">
        <v>386</v>
      </c>
      <c r="G172" s="205"/>
      <c r="H172" s="205"/>
      <c r="I172" s="208"/>
      <c r="J172" s="219">
        <f>BK172</f>
        <v>0</v>
      </c>
      <c r="K172" s="205"/>
      <c r="L172" s="210"/>
      <c r="M172" s="211"/>
      <c r="N172" s="212"/>
      <c r="O172" s="212"/>
      <c r="P172" s="213">
        <f>SUM(P173:P189)</f>
        <v>0</v>
      </c>
      <c r="Q172" s="212"/>
      <c r="R172" s="213">
        <f>SUM(R173:R189)</f>
        <v>0.39013000000000003</v>
      </c>
      <c r="S172" s="212"/>
      <c r="T172" s="214">
        <f>SUM(T173:T189)</f>
        <v>585.69000000000005</v>
      </c>
      <c r="AR172" s="215" t="s">
        <v>81</v>
      </c>
      <c r="AT172" s="216" t="s">
        <v>72</v>
      </c>
      <c r="AU172" s="216" t="s">
        <v>81</v>
      </c>
      <c r="AY172" s="215" t="s">
        <v>201</v>
      </c>
      <c r="BK172" s="217">
        <f>SUM(BK173:BK189)</f>
        <v>0</v>
      </c>
    </row>
    <row r="173" s="1" customFormat="1" ht="16.5" customHeight="1">
      <c r="B173" s="44"/>
      <c r="C173" s="220" t="s">
        <v>387</v>
      </c>
      <c r="D173" s="220" t="s">
        <v>203</v>
      </c>
      <c r="E173" s="221" t="s">
        <v>388</v>
      </c>
      <c r="F173" s="222" t="s">
        <v>389</v>
      </c>
      <c r="G173" s="223" t="s">
        <v>260</v>
      </c>
      <c r="H173" s="224">
        <v>3</v>
      </c>
      <c r="I173" s="225"/>
      <c r="J173" s="226">
        <f>ROUND(I173*H173,2)</f>
        <v>0</v>
      </c>
      <c r="K173" s="222" t="s">
        <v>206</v>
      </c>
      <c r="L173" s="70"/>
      <c r="M173" s="227" t="s">
        <v>21</v>
      </c>
      <c r="N173" s="228" t="s">
        <v>44</v>
      </c>
      <c r="O173" s="45"/>
      <c r="P173" s="229">
        <f>O173*H173</f>
        <v>0</v>
      </c>
      <c r="Q173" s="229">
        <v>0.11241</v>
      </c>
      <c r="R173" s="229">
        <f>Q173*H173</f>
        <v>0.33722999999999997</v>
      </c>
      <c r="S173" s="229">
        <v>0</v>
      </c>
      <c r="T173" s="230">
        <f>S173*H173</f>
        <v>0</v>
      </c>
      <c r="AR173" s="22" t="s">
        <v>207</v>
      </c>
      <c r="AT173" s="22" t="s">
        <v>203</v>
      </c>
      <c r="AU173" s="22" t="s">
        <v>83</v>
      </c>
      <c r="AY173" s="22" t="s">
        <v>201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22" t="s">
        <v>81</v>
      </c>
      <c r="BK173" s="231">
        <f>ROUND(I173*H173,2)</f>
        <v>0</v>
      </c>
      <c r="BL173" s="22" t="s">
        <v>207</v>
      </c>
      <c r="BM173" s="22" t="s">
        <v>390</v>
      </c>
    </row>
    <row r="174" s="1" customFormat="1" ht="16.5" customHeight="1">
      <c r="B174" s="44"/>
      <c r="C174" s="255" t="s">
        <v>391</v>
      </c>
      <c r="D174" s="255" t="s">
        <v>288</v>
      </c>
      <c r="E174" s="256" t="s">
        <v>392</v>
      </c>
      <c r="F174" s="257" t="s">
        <v>393</v>
      </c>
      <c r="G174" s="258" t="s">
        <v>260</v>
      </c>
      <c r="H174" s="259">
        <v>3</v>
      </c>
      <c r="I174" s="260"/>
      <c r="J174" s="261">
        <f>ROUND(I174*H174,2)</f>
        <v>0</v>
      </c>
      <c r="K174" s="257" t="s">
        <v>206</v>
      </c>
      <c r="L174" s="262"/>
      <c r="M174" s="263" t="s">
        <v>21</v>
      </c>
      <c r="N174" s="264" t="s">
        <v>44</v>
      </c>
      <c r="O174" s="45"/>
      <c r="P174" s="229">
        <f>O174*H174</f>
        <v>0</v>
      </c>
      <c r="Q174" s="229">
        <v>0.0064999999999999997</v>
      </c>
      <c r="R174" s="229">
        <f>Q174*H174</f>
        <v>0.0195</v>
      </c>
      <c r="S174" s="229">
        <v>0</v>
      </c>
      <c r="T174" s="230">
        <f>S174*H174</f>
        <v>0</v>
      </c>
      <c r="AR174" s="22" t="s">
        <v>243</v>
      </c>
      <c r="AT174" s="22" t="s">
        <v>288</v>
      </c>
      <c r="AU174" s="22" t="s">
        <v>83</v>
      </c>
      <c r="AY174" s="22" t="s">
        <v>201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22" t="s">
        <v>81</v>
      </c>
      <c r="BK174" s="231">
        <f>ROUND(I174*H174,2)</f>
        <v>0</v>
      </c>
      <c r="BL174" s="22" t="s">
        <v>207</v>
      </c>
      <c r="BM174" s="22" t="s">
        <v>394</v>
      </c>
    </row>
    <row r="175" s="1" customFormat="1" ht="16.5" customHeight="1">
      <c r="B175" s="44"/>
      <c r="C175" s="255" t="s">
        <v>395</v>
      </c>
      <c r="D175" s="255" t="s">
        <v>288</v>
      </c>
      <c r="E175" s="256" t="s">
        <v>396</v>
      </c>
      <c r="F175" s="257" t="s">
        <v>397</v>
      </c>
      <c r="G175" s="258" t="s">
        <v>260</v>
      </c>
      <c r="H175" s="259">
        <v>3</v>
      </c>
      <c r="I175" s="260"/>
      <c r="J175" s="261">
        <f>ROUND(I175*H175,2)</f>
        <v>0</v>
      </c>
      <c r="K175" s="257" t="s">
        <v>206</v>
      </c>
      <c r="L175" s="262"/>
      <c r="M175" s="263" t="s">
        <v>21</v>
      </c>
      <c r="N175" s="264" t="s">
        <v>44</v>
      </c>
      <c r="O175" s="45"/>
      <c r="P175" s="229">
        <f>O175*H175</f>
        <v>0</v>
      </c>
      <c r="Q175" s="229">
        <v>0.0030000000000000001</v>
      </c>
      <c r="R175" s="229">
        <f>Q175*H175</f>
        <v>0.0090000000000000011</v>
      </c>
      <c r="S175" s="229">
        <v>0</v>
      </c>
      <c r="T175" s="230">
        <f>S175*H175</f>
        <v>0</v>
      </c>
      <c r="AR175" s="22" t="s">
        <v>243</v>
      </c>
      <c r="AT175" s="22" t="s">
        <v>288</v>
      </c>
      <c r="AU175" s="22" t="s">
        <v>83</v>
      </c>
      <c r="AY175" s="22" t="s">
        <v>201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22" t="s">
        <v>81</v>
      </c>
      <c r="BK175" s="231">
        <f>ROUND(I175*H175,2)</f>
        <v>0</v>
      </c>
      <c r="BL175" s="22" t="s">
        <v>207</v>
      </c>
      <c r="BM175" s="22" t="s">
        <v>398</v>
      </c>
    </row>
    <row r="176" s="1" customFormat="1" ht="16.5" customHeight="1">
      <c r="B176" s="44"/>
      <c r="C176" s="255" t="s">
        <v>399</v>
      </c>
      <c r="D176" s="255" t="s">
        <v>288</v>
      </c>
      <c r="E176" s="256" t="s">
        <v>400</v>
      </c>
      <c r="F176" s="257" t="s">
        <v>401</v>
      </c>
      <c r="G176" s="258" t="s">
        <v>260</v>
      </c>
      <c r="H176" s="259">
        <v>3</v>
      </c>
      <c r="I176" s="260"/>
      <c r="J176" s="261">
        <f>ROUND(I176*H176,2)</f>
        <v>0</v>
      </c>
      <c r="K176" s="257" t="s">
        <v>206</v>
      </c>
      <c r="L176" s="262"/>
      <c r="M176" s="263" t="s">
        <v>21</v>
      </c>
      <c r="N176" s="264" t="s">
        <v>44</v>
      </c>
      <c r="O176" s="45"/>
      <c r="P176" s="229">
        <f>O176*H176</f>
        <v>0</v>
      </c>
      <c r="Q176" s="229">
        <v>0.00010000000000000001</v>
      </c>
      <c r="R176" s="229">
        <f>Q176*H176</f>
        <v>0.00030000000000000003</v>
      </c>
      <c r="S176" s="229">
        <v>0</v>
      </c>
      <c r="T176" s="230">
        <f>S176*H176</f>
        <v>0</v>
      </c>
      <c r="AR176" s="22" t="s">
        <v>243</v>
      </c>
      <c r="AT176" s="22" t="s">
        <v>288</v>
      </c>
      <c r="AU176" s="22" t="s">
        <v>83</v>
      </c>
      <c r="AY176" s="22" t="s">
        <v>201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22" t="s">
        <v>81</v>
      </c>
      <c r="BK176" s="231">
        <f>ROUND(I176*H176,2)</f>
        <v>0</v>
      </c>
      <c r="BL176" s="22" t="s">
        <v>207</v>
      </c>
      <c r="BM176" s="22" t="s">
        <v>402</v>
      </c>
    </row>
    <row r="177" s="1" customFormat="1" ht="16.5" customHeight="1">
      <c r="B177" s="44"/>
      <c r="C177" s="255" t="s">
        <v>403</v>
      </c>
      <c r="D177" s="255" t="s">
        <v>288</v>
      </c>
      <c r="E177" s="256" t="s">
        <v>404</v>
      </c>
      <c r="F177" s="257" t="s">
        <v>405</v>
      </c>
      <c r="G177" s="258" t="s">
        <v>260</v>
      </c>
      <c r="H177" s="259">
        <v>10</v>
      </c>
      <c r="I177" s="260"/>
      <c r="J177" s="261">
        <f>ROUND(I177*H177,2)</f>
        <v>0</v>
      </c>
      <c r="K177" s="257" t="s">
        <v>206</v>
      </c>
      <c r="L177" s="262"/>
      <c r="M177" s="263" t="s">
        <v>21</v>
      </c>
      <c r="N177" s="264" t="s">
        <v>44</v>
      </c>
      <c r="O177" s="45"/>
      <c r="P177" s="229">
        <f>O177*H177</f>
        <v>0</v>
      </c>
      <c r="Q177" s="229">
        <v>0.00035</v>
      </c>
      <c r="R177" s="229">
        <f>Q177*H177</f>
        <v>0.0035000000000000001</v>
      </c>
      <c r="S177" s="229">
        <v>0</v>
      </c>
      <c r="T177" s="230">
        <f>S177*H177</f>
        <v>0</v>
      </c>
      <c r="AR177" s="22" t="s">
        <v>243</v>
      </c>
      <c r="AT177" s="22" t="s">
        <v>288</v>
      </c>
      <c r="AU177" s="22" t="s">
        <v>83</v>
      </c>
      <c r="AY177" s="22" t="s">
        <v>201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22" t="s">
        <v>81</v>
      </c>
      <c r="BK177" s="231">
        <f>ROUND(I177*H177,2)</f>
        <v>0</v>
      </c>
      <c r="BL177" s="22" t="s">
        <v>207</v>
      </c>
      <c r="BM177" s="22" t="s">
        <v>406</v>
      </c>
    </row>
    <row r="178" s="1" customFormat="1" ht="16.5" customHeight="1">
      <c r="B178" s="44"/>
      <c r="C178" s="255" t="s">
        <v>407</v>
      </c>
      <c r="D178" s="255" t="s">
        <v>288</v>
      </c>
      <c r="E178" s="256" t="s">
        <v>408</v>
      </c>
      <c r="F178" s="257" t="s">
        <v>409</v>
      </c>
      <c r="G178" s="258" t="s">
        <v>260</v>
      </c>
      <c r="H178" s="259">
        <v>1</v>
      </c>
      <c r="I178" s="260"/>
      <c r="J178" s="261">
        <f>ROUND(I178*H178,2)</f>
        <v>0</v>
      </c>
      <c r="K178" s="257" t="s">
        <v>206</v>
      </c>
      <c r="L178" s="262"/>
      <c r="M178" s="263" t="s">
        <v>21</v>
      </c>
      <c r="N178" s="264" t="s">
        <v>44</v>
      </c>
      <c r="O178" s="45"/>
      <c r="P178" s="229">
        <f>O178*H178</f>
        <v>0</v>
      </c>
      <c r="Q178" s="229">
        <v>0.0041999999999999997</v>
      </c>
      <c r="R178" s="229">
        <f>Q178*H178</f>
        <v>0.0041999999999999997</v>
      </c>
      <c r="S178" s="229">
        <v>0</v>
      </c>
      <c r="T178" s="230">
        <f>S178*H178</f>
        <v>0</v>
      </c>
      <c r="AR178" s="22" t="s">
        <v>243</v>
      </c>
      <c r="AT178" s="22" t="s">
        <v>288</v>
      </c>
      <c r="AU178" s="22" t="s">
        <v>83</v>
      </c>
      <c r="AY178" s="22" t="s">
        <v>201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22" t="s">
        <v>81</v>
      </c>
      <c r="BK178" s="231">
        <f>ROUND(I178*H178,2)</f>
        <v>0</v>
      </c>
      <c r="BL178" s="22" t="s">
        <v>207</v>
      </c>
      <c r="BM178" s="22" t="s">
        <v>410</v>
      </c>
    </row>
    <row r="179" s="11" customFormat="1">
      <c r="B179" s="232"/>
      <c r="C179" s="233"/>
      <c r="D179" s="234" t="s">
        <v>212</v>
      </c>
      <c r="E179" s="233"/>
      <c r="F179" s="236" t="s">
        <v>411</v>
      </c>
      <c r="G179" s="233"/>
      <c r="H179" s="237">
        <v>1</v>
      </c>
      <c r="I179" s="238"/>
      <c r="J179" s="233"/>
      <c r="K179" s="233"/>
      <c r="L179" s="239"/>
      <c r="M179" s="240"/>
      <c r="N179" s="241"/>
      <c r="O179" s="241"/>
      <c r="P179" s="241"/>
      <c r="Q179" s="241"/>
      <c r="R179" s="241"/>
      <c r="S179" s="241"/>
      <c r="T179" s="242"/>
      <c r="AT179" s="243" t="s">
        <v>212</v>
      </c>
      <c r="AU179" s="243" t="s">
        <v>83</v>
      </c>
      <c r="AV179" s="11" t="s">
        <v>83</v>
      </c>
      <c r="AW179" s="11" t="s">
        <v>6</v>
      </c>
      <c r="AX179" s="11" t="s">
        <v>81</v>
      </c>
      <c r="AY179" s="243" t="s">
        <v>201</v>
      </c>
    </row>
    <row r="180" s="1" customFormat="1" ht="16.5" customHeight="1">
      <c r="B180" s="44"/>
      <c r="C180" s="255" t="s">
        <v>412</v>
      </c>
      <c r="D180" s="255" t="s">
        <v>288</v>
      </c>
      <c r="E180" s="256" t="s">
        <v>413</v>
      </c>
      <c r="F180" s="257" t="s">
        <v>414</v>
      </c>
      <c r="G180" s="258" t="s">
        <v>260</v>
      </c>
      <c r="H180" s="259">
        <v>4</v>
      </c>
      <c r="I180" s="260"/>
      <c r="J180" s="261">
        <f>ROUND(I180*H180,2)</f>
        <v>0</v>
      </c>
      <c r="K180" s="257" t="s">
        <v>206</v>
      </c>
      <c r="L180" s="262"/>
      <c r="M180" s="263" t="s">
        <v>21</v>
      </c>
      <c r="N180" s="264" t="s">
        <v>44</v>
      </c>
      <c r="O180" s="45"/>
      <c r="P180" s="229">
        <f>O180*H180</f>
        <v>0</v>
      </c>
      <c r="Q180" s="229">
        <v>0.0025999999999999999</v>
      </c>
      <c r="R180" s="229">
        <f>Q180*H180</f>
        <v>0.0104</v>
      </c>
      <c r="S180" s="229">
        <v>0</v>
      </c>
      <c r="T180" s="230">
        <f>S180*H180</f>
        <v>0</v>
      </c>
      <c r="AR180" s="22" t="s">
        <v>243</v>
      </c>
      <c r="AT180" s="22" t="s">
        <v>288</v>
      </c>
      <c r="AU180" s="22" t="s">
        <v>83</v>
      </c>
      <c r="AY180" s="22" t="s">
        <v>201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22" t="s">
        <v>81</v>
      </c>
      <c r="BK180" s="231">
        <f>ROUND(I180*H180,2)</f>
        <v>0</v>
      </c>
      <c r="BL180" s="22" t="s">
        <v>207</v>
      </c>
      <c r="BM180" s="22" t="s">
        <v>415</v>
      </c>
    </row>
    <row r="181" s="1" customFormat="1" ht="25.5" customHeight="1">
      <c r="B181" s="44"/>
      <c r="C181" s="220" t="s">
        <v>416</v>
      </c>
      <c r="D181" s="220" t="s">
        <v>203</v>
      </c>
      <c r="E181" s="221" t="s">
        <v>417</v>
      </c>
      <c r="F181" s="222" t="s">
        <v>418</v>
      </c>
      <c r="G181" s="223" t="s">
        <v>137</v>
      </c>
      <c r="H181" s="224">
        <v>248.40000000000001</v>
      </c>
      <c r="I181" s="225"/>
      <c r="J181" s="226">
        <f>ROUND(I181*H181,2)</f>
        <v>0</v>
      </c>
      <c r="K181" s="222" t="s">
        <v>261</v>
      </c>
      <c r="L181" s="70"/>
      <c r="M181" s="227" t="s">
        <v>21</v>
      </c>
      <c r="N181" s="228" t="s">
        <v>44</v>
      </c>
      <c r="O181" s="45"/>
      <c r="P181" s="229">
        <f>O181*H181</f>
        <v>0</v>
      </c>
      <c r="Q181" s="229">
        <v>0</v>
      </c>
      <c r="R181" s="229">
        <f>Q181*H181</f>
        <v>0</v>
      </c>
      <c r="S181" s="229">
        <v>2.2000000000000002</v>
      </c>
      <c r="T181" s="230">
        <f>S181*H181</f>
        <v>546.48000000000002</v>
      </c>
      <c r="AR181" s="22" t="s">
        <v>207</v>
      </c>
      <c r="AT181" s="22" t="s">
        <v>203</v>
      </c>
      <c r="AU181" s="22" t="s">
        <v>83</v>
      </c>
      <c r="AY181" s="22" t="s">
        <v>201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22" t="s">
        <v>81</v>
      </c>
      <c r="BK181" s="231">
        <f>ROUND(I181*H181,2)</f>
        <v>0</v>
      </c>
      <c r="BL181" s="22" t="s">
        <v>207</v>
      </c>
      <c r="BM181" s="22" t="s">
        <v>419</v>
      </c>
    </row>
    <row r="182" s="11" customFormat="1">
      <c r="B182" s="232"/>
      <c r="C182" s="233"/>
      <c r="D182" s="234" t="s">
        <v>212</v>
      </c>
      <c r="E182" s="235" t="s">
        <v>21</v>
      </c>
      <c r="F182" s="236" t="s">
        <v>420</v>
      </c>
      <c r="G182" s="233"/>
      <c r="H182" s="237">
        <v>248.40000000000001</v>
      </c>
      <c r="I182" s="238"/>
      <c r="J182" s="233"/>
      <c r="K182" s="233"/>
      <c r="L182" s="239"/>
      <c r="M182" s="240"/>
      <c r="N182" s="241"/>
      <c r="O182" s="241"/>
      <c r="P182" s="241"/>
      <c r="Q182" s="241"/>
      <c r="R182" s="241"/>
      <c r="S182" s="241"/>
      <c r="T182" s="242"/>
      <c r="AT182" s="243" t="s">
        <v>212</v>
      </c>
      <c r="AU182" s="243" t="s">
        <v>83</v>
      </c>
      <c r="AV182" s="11" t="s">
        <v>83</v>
      </c>
      <c r="AW182" s="11" t="s">
        <v>36</v>
      </c>
      <c r="AX182" s="11" t="s">
        <v>81</v>
      </c>
      <c r="AY182" s="243" t="s">
        <v>201</v>
      </c>
    </row>
    <row r="183" s="1" customFormat="1" ht="25.5" customHeight="1">
      <c r="B183" s="44"/>
      <c r="C183" s="220" t="s">
        <v>421</v>
      </c>
      <c r="D183" s="220" t="s">
        <v>203</v>
      </c>
      <c r="E183" s="221" t="s">
        <v>422</v>
      </c>
      <c r="F183" s="222" t="s">
        <v>423</v>
      </c>
      <c r="G183" s="223" t="s">
        <v>129</v>
      </c>
      <c r="H183" s="224">
        <v>6</v>
      </c>
      <c r="I183" s="225"/>
      <c r="J183" s="226">
        <f>ROUND(I183*H183,2)</f>
        <v>0</v>
      </c>
      <c r="K183" s="222" t="s">
        <v>206</v>
      </c>
      <c r="L183" s="70"/>
      <c r="M183" s="227" t="s">
        <v>21</v>
      </c>
      <c r="N183" s="228" t="s">
        <v>44</v>
      </c>
      <c r="O183" s="45"/>
      <c r="P183" s="229">
        <f>O183*H183</f>
        <v>0</v>
      </c>
      <c r="Q183" s="229">
        <v>0</v>
      </c>
      <c r="R183" s="229">
        <f>Q183*H183</f>
        <v>0</v>
      </c>
      <c r="S183" s="229">
        <v>0</v>
      </c>
      <c r="T183" s="230">
        <f>S183*H183</f>
        <v>0</v>
      </c>
      <c r="AR183" s="22" t="s">
        <v>207</v>
      </c>
      <c r="AT183" s="22" t="s">
        <v>203</v>
      </c>
      <c r="AU183" s="22" t="s">
        <v>83</v>
      </c>
      <c r="AY183" s="22" t="s">
        <v>201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22" t="s">
        <v>81</v>
      </c>
      <c r="BK183" s="231">
        <f>ROUND(I183*H183,2)</f>
        <v>0</v>
      </c>
      <c r="BL183" s="22" t="s">
        <v>207</v>
      </c>
      <c r="BM183" s="22" t="s">
        <v>424</v>
      </c>
    </row>
    <row r="184" s="1" customFormat="1" ht="38.25" customHeight="1">
      <c r="B184" s="44"/>
      <c r="C184" s="220" t="s">
        <v>425</v>
      </c>
      <c r="D184" s="220" t="s">
        <v>203</v>
      </c>
      <c r="E184" s="221" t="s">
        <v>426</v>
      </c>
      <c r="F184" s="222" t="s">
        <v>427</v>
      </c>
      <c r="G184" s="223" t="s">
        <v>144</v>
      </c>
      <c r="H184" s="224">
        <v>150</v>
      </c>
      <c r="I184" s="225"/>
      <c r="J184" s="226">
        <f>ROUND(I184*H184,2)</f>
        <v>0</v>
      </c>
      <c r="K184" s="222" t="s">
        <v>261</v>
      </c>
      <c r="L184" s="70"/>
      <c r="M184" s="227" t="s">
        <v>21</v>
      </c>
      <c r="N184" s="228" t="s">
        <v>44</v>
      </c>
      <c r="O184" s="45"/>
      <c r="P184" s="229">
        <f>O184*H184</f>
        <v>0</v>
      </c>
      <c r="Q184" s="229">
        <v>4.0000000000000003E-05</v>
      </c>
      <c r="R184" s="229">
        <f>Q184*H184</f>
        <v>0.0060000000000000001</v>
      </c>
      <c r="S184" s="229">
        <v>0.10299999999999999</v>
      </c>
      <c r="T184" s="230">
        <f>S184*H184</f>
        <v>15.449999999999999</v>
      </c>
      <c r="AR184" s="22" t="s">
        <v>207</v>
      </c>
      <c r="AT184" s="22" t="s">
        <v>203</v>
      </c>
      <c r="AU184" s="22" t="s">
        <v>83</v>
      </c>
      <c r="AY184" s="22" t="s">
        <v>201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22" t="s">
        <v>81</v>
      </c>
      <c r="BK184" s="231">
        <f>ROUND(I184*H184,2)</f>
        <v>0</v>
      </c>
      <c r="BL184" s="22" t="s">
        <v>207</v>
      </c>
      <c r="BM184" s="22" t="s">
        <v>428</v>
      </c>
    </row>
    <row r="185" s="11" customFormat="1">
      <c r="B185" s="232"/>
      <c r="C185" s="233"/>
      <c r="D185" s="234" t="s">
        <v>212</v>
      </c>
      <c r="E185" s="235" t="s">
        <v>167</v>
      </c>
      <c r="F185" s="236" t="s">
        <v>169</v>
      </c>
      <c r="G185" s="233"/>
      <c r="H185" s="237">
        <v>150</v>
      </c>
      <c r="I185" s="238"/>
      <c r="J185" s="233"/>
      <c r="K185" s="233"/>
      <c r="L185" s="239"/>
      <c r="M185" s="240"/>
      <c r="N185" s="241"/>
      <c r="O185" s="241"/>
      <c r="P185" s="241"/>
      <c r="Q185" s="241"/>
      <c r="R185" s="241"/>
      <c r="S185" s="241"/>
      <c r="T185" s="242"/>
      <c r="AT185" s="243" t="s">
        <v>212</v>
      </c>
      <c r="AU185" s="243" t="s">
        <v>83</v>
      </c>
      <c r="AV185" s="11" t="s">
        <v>83</v>
      </c>
      <c r="AW185" s="11" t="s">
        <v>36</v>
      </c>
      <c r="AX185" s="11" t="s">
        <v>81</v>
      </c>
      <c r="AY185" s="243" t="s">
        <v>201</v>
      </c>
    </row>
    <row r="186" s="1" customFormat="1" ht="51" customHeight="1">
      <c r="B186" s="44"/>
      <c r="C186" s="220" t="s">
        <v>429</v>
      </c>
      <c r="D186" s="220" t="s">
        <v>203</v>
      </c>
      <c r="E186" s="221" t="s">
        <v>430</v>
      </c>
      <c r="F186" s="222" t="s">
        <v>431</v>
      </c>
      <c r="G186" s="223" t="s">
        <v>144</v>
      </c>
      <c r="H186" s="224">
        <v>36</v>
      </c>
      <c r="I186" s="225"/>
      <c r="J186" s="226">
        <f>ROUND(I186*H186,2)</f>
        <v>0</v>
      </c>
      <c r="K186" s="222" t="s">
        <v>261</v>
      </c>
      <c r="L186" s="70"/>
      <c r="M186" s="227" t="s">
        <v>21</v>
      </c>
      <c r="N186" s="228" t="s">
        <v>44</v>
      </c>
      <c r="O186" s="45"/>
      <c r="P186" s="229">
        <f>O186*H186</f>
        <v>0</v>
      </c>
      <c r="Q186" s="229">
        <v>0</v>
      </c>
      <c r="R186" s="229">
        <f>Q186*H186</f>
        <v>0</v>
      </c>
      <c r="S186" s="229">
        <v>0.44</v>
      </c>
      <c r="T186" s="230">
        <f>S186*H186</f>
        <v>15.84</v>
      </c>
      <c r="AR186" s="22" t="s">
        <v>207</v>
      </c>
      <c r="AT186" s="22" t="s">
        <v>203</v>
      </c>
      <c r="AU186" s="22" t="s">
        <v>83</v>
      </c>
      <c r="AY186" s="22" t="s">
        <v>201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22" t="s">
        <v>81</v>
      </c>
      <c r="BK186" s="231">
        <f>ROUND(I186*H186,2)</f>
        <v>0</v>
      </c>
      <c r="BL186" s="22" t="s">
        <v>207</v>
      </c>
      <c r="BM186" s="22" t="s">
        <v>432</v>
      </c>
    </row>
    <row r="187" s="11" customFormat="1">
      <c r="B187" s="232"/>
      <c r="C187" s="233"/>
      <c r="D187" s="234" t="s">
        <v>212</v>
      </c>
      <c r="E187" s="235" t="s">
        <v>164</v>
      </c>
      <c r="F187" s="236" t="s">
        <v>433</v>
      </c>
      <c r="G187" s="233"/>
      <c r="H187" s="237">
        <v>36</v>
      </c>
      <c r="I187" s="238"/>
      <c r="J187" s="233"/>
      <c r="K187" s="233"/>
      <c r="L187" s="239"/>
      <c r="M187" s="240"/>
      <c r="N187" s="241"/>
      <c r="O187" s="241"/>
      <c r="P187" s="241"/>
      <c r="Q187" s="241"/>
      <c r="R187" s="241"/>
      <c r="S187" s="241"/>
      <c r="T187" s="242"/>
      <c r="AT187" s="243" t="s">
        <v>212</v>
      </c>
      <c r="AU187" s="243" t="s">
        <v>83</v>
      </c>
      <c r="AV187" s="11" t="s">
        <v>83</v>
      </c>
      <c r="AW187" s="11" t="s">
        <v>36</v>
      </c>
      <c r="AX187" s="11" t="s">
        <v>81</v>
      </c>
      <c r="AY187" s="243" t="s">
        <v>201</v>
      </c>
    </row>
    <row r="188" s="1" customFormat="1" ht="38.25" customHeight="1">
      <c r="B188" s="44"/>
      <c r="C188" s="220" t="s">
        <v>434</v>
      </c>
      <c r="D188" s="220" t="s">
        <v>203</v>
      </c>
      <c r="E188" s="221" t="s">
        <v>435</v>
      </c>
      <c r="F188" s="222" t="s">
        <v>436</v>
      </c>
      <c r="G188" s="223" t="s">
        <v>144</v>
      </c>
      <c r="H188" s="224">
        <v>36</v>
      </c>
      <c r="I188" s="225"/>
      <c r="J188" s="226">
        <f>ROUND(I188*H188,2)</f>
        <v>0</v>
      </c>
      <c r="K188" s="222" t="s">
        <v>261</v>
      </c>
      <c r="L188" s="70"/>
      <c r="M188" s="227" t="s">
        <v>21</v>
      </c>
      <c r="N188" s="228" t="s">
        <v>44</v>
      </c>
      <c r="O188" s="45"/>
      <c r="P188" s="229">
        <f>O188*H188</f>
        <v>0</v>
      </c>
      <c r="Q188" s="229">
        <v>0</v>
      </c>
      <c r="R188" s="229">
        <f>Q188*H188</f>
        <v>0</v>
      </c>
      <c r="S188" s="229">
        <v>0.22</v>
      </c>
      <c r="T188" s="230">
        <f>S188*H188</f>
        <v>7.9199999999999999</v>
      </c>
      <c r="AR188" s="22" t="s">
        <v>207</v>
      </c>
      <c r="AT188" s="22" t="s">
        <v>203</v>
      </c>
      <c r="AU188" s="22" t="s">
        <v>83</v>
      </c>
      <c r="AY188" s="22" t="s">
        <v>201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22" t="s">
        <v>81</v>
      </c>
      <c r="BK188" s="231">
        <f>ROUND(I188*H188,2)</f>
        <v>0</v>
      </c>
      <c r="BL188" s="22" t="s">
        <v>207</v>
      </c>
      <c r="BM188" s="22" t="s">
        <v>437</v>
      </c>
    </row>
    <row r="189" s="11" customFormat="1">
      <c r="B189" s="232"/>
      <c r="C189" s="233"/>
      <c r="D189" s="234" t="s">
        <v>212</v>
      </c>
      <c r="E189" s="235" t="s">
        <v>21</v>
      </c>
      <c r="F189" s="236" t="s">
        <v>164</v>
      </c>
      <c r="G189" s="233"/>
      <c r="H189" s="237">
        <v>36</v>
      </c>
      <c r="I189" s="238"/>
      <c r="J189" s="233"/>
      <c r="K189" s="233"/>
      <c r="L189" s="239"/>
      <c r="M189" s="240"/>
      <c r="N189" s="241"/>
      <c r="O189" s="241"/>
      <c r="P189" s="241"/>
      <c r="Q189" s="241"/>
      <c r="R189" s="241"/>
      <c r="S189" s="241"/>
      <c r="T189" s="242"/>
      <c r="AT189" s="243" t="s">
        <v>212</v>
      </c>
      <c r="AU189" s="243" t="s">
        <v>83</v>
      </c>
      <c r="AV189" s="11" t="s">
        <v>83</v>
      </c>
      <c r="AW189" s="11" t="s">
        <v>36</v>
      </c>
      <c r="AX189" s="11" t="s">
        <v>81</v>
      </c>
      <c r="AY189" s="243" t="s">
        <v>201</v>
      </c>
    </row>
    <row r="190" s="10" customFormat="1" ht="29.88" customHeight="1">
      <c r="B190" s="204"/>
      <c r="C190" s="205"/>
      <c r="D190" s="206" t="s">
        <v>72</v>
      </c>
      <c r="E190" s="218" t="s">
        <v>438</v>
      </c>
      <c r="F190" s="218" t="s">
        <v>439</v>
      </c>
      <c r="G190" s="205"/>
      <c r="H190" s="205"/>
      <c r="I190" s="208"/>
      <c r="J190" s="219">
        <f>BK190</f>
        <v>0</v>
      </c>
      <c r="K190" s="205"/>
      <c r="L190" s="210"/>
      <c r="M190" s="211"/>
      <c r="N190" s="212"/>
      <c r="O190" s="212"/>
      <c r="P190" s="213">
        <f>SUM(P191:P201)</f>
        <v>0</v>
      </c>
      <c r="Q190" s="212"/>
      <c r="R190" s="213">
        <f>SUM(R191:R201)</f>
        <v>235.20640950000001</v>
      </c>
      <c r="S190" s="212"/>
      <c r="T190" s="214">
        <f>SUM(T191:T201)</f>
        <v>0</v>
      </c>
      <c r="AR190" s="215" t="s">
        <v>81</v>
      </c>
      <c r="AT190" s="216" t="s">
        <v>72</v>
      </c>
      <c r="AU190" s="216" t="s">
        <v>81</v>
      </c>
      <c r="AY190" s="215" t="s">
        <v>201</v>
      </c>
      <c r="BK190" s="217">
        <f>SUM(BK191:BK201)</f>
        <v>0</v>
      </c>
    </row>
    <row r="191" s="1" customFormat="1" ht="16.5" customHeight="1">
      <c r="B191" s="44"/>
      <c r="C191" s="220" t="s">
        <v>440</v>
      </c>
      <c r="D191" s="220" t="s">
        <v>203</v>
      </c>
      <c r="E191" s="221" t="s">
        <v>441</v>
      </c>
      <c r="F191" s="222" t="s">
        <v>442</v>
      </c>
      <c r="G191" s="223" t="s">
        <v>137</v>
      </c>
      <c r="H191" s="224">
        <v>77.400000000000006</v>
      </c>
      <c r="I191" s="225"/>
      <c r="J191" s="226">
        <f>ROUND(I191*H191,2)</f>
        <v>0</v>
      </c>
      <c r="K191" s="222" t="s">
        <v>21</v>
      </c>
      <c r="L191" s="70"/>
      <c r="M191" s="227" t="s">
        <v>21</v>
      </c>
      <c r="N191" s="228" t="s">
        <v>44</v>
      </c>
      <c r="O191" s="45"/>
      <c r="P191" s="229">
        <f>O191*H191</f>
        <v>0</v>
      </c>
      <c r="Q191" s="229">
        <v>0</v>
      </c>
      <c r="R191" s="229">
        <f>Q191*H191</f>
        <v>0</v>
      </c>
      <c r="S191" s="229">
        <v>0</v>
      </c>
      <c r="T191" s="230">
        <f>S191*H191</f>
        <v>0</v>
      </c>
      <c r="AR191" s="22" t="s">
        <v>207</v>
      </c>
      <c r="AT191" s="22" t="s">
        <v>203</v>
      </c>
      <c r="AU191" s="22" t="s">
        <v>83</v>
      </c>
      <c r="AY191" s="22" t="s">
        <v>201</v>
      </c>
      <c r="BE191" s="231">
        <f>IF(N191="základní",J191,0)</f>
        <v>0</v>
      </c>
      <c r="BF191" s="231">
        <f>IF(N191="snížená",J191,0)</f>
        <v>0</v>
      </c>
      <c r="BG191" s="231">
        <f>IF(N191="zákl. přenesená",J191,0)</f>
        <v>0</v>
      </c>
      <c r="BH191" s="231">
        <f>IF(N191="sníž. přenesená",J191,0)</f>
        <v>0</v>
      </c>
      <c r="BI191" s="231">
        <f>IF(N191="nulová",J191,0)</f>
        <v>0</v>
      </c>
      <c r="BJ191" s="22" t="s">
        <v>81</v>
      </c>
      <c r="BK191" s="231">
        <f>ROUND(I191*H191,2)</f>
        <v>0</v>
      </c>
      <c r="BL191" s="22" t="s">
        <v>207</v>
      </c>
      <c r="BM191" s="22" t="s">
        <v>443</v>
      </c>
    </row>
    <row r="192" s="11" customFormat="1">
      <c r="B192" s="232"/>
      <c r="C192" s="233"/>
      <c r="D192" s="234" t="s">
        <v>212</v>
      </c>
      <c r="E192" s="235" t="s">
        <v>150</v>
      </c>
      <c r="F192" s="236" t="s">
        <v>444</v>
      </c>
      <c r="G192" s="233"/>
      <c r="H192" s="237">
        <v>77.400000000000006</v>
      </c>
      <c r="I192" s="238"/>
      <c r="J192" s="233"/>
      <c r="K192" s="233"/>
      <c r="L192" s="239"/>
      <c r="M192" s="240"/>
      <c r="N192" s="241"/>
      <c r="O192" s="241"/>
      <c r="P192" s="241"/>
      <c r="Q192" s="241"/>
      <c r="R192" s="241"/>
      <c r="S192" s="241"/>
      <c r="T192" s="242"/>
      <c r="AT192" s="243" t="s">
        <v>212</v>
      </c>
      <c r="AU192" s="243" t="s">
        <v>83</v>
      </c>
      <c r="AV192" s="11" t="s">
        <v>83</v>
      </c>
      <c r="AW192" s="11" t="s">
        <v>36</v>
      </c>
      <c r="AX192" s="11" t="s">
        <v>81</v>
      </c>
      <c r="AY192" s="243" t="s">
        <v>201</v>
      </c>
    </row>
    <row r="193" s="1" customFormat="1" ht="16.5" customHeight="1">
      <c r="B193" s="44"/>
      <c r="C193" s="255" t="s">
        <v>445</v>
      </c>
      <c r="D193" s="255" t="s">
        <v>288</v>
      </c>
      <c r="E193" s="256" t="s">
        <v>446</v>
      </c>
      <c r="F193" s="257" t="s">
        <v>447</v>
      </c>
      <c r="G193" s="258" t="s">
        <v>254</v>
      </c>
      <c r="H193" s="259">
        <v>139.31999999999999</v>
      </c>
      <c r="I193" s="260"/>
      <c r="J193" s="261">
        <f>ROUND(I193*H193,2)</f>
        <v>0</v>
      </c>
      <c r="K193" s="257" t="s">
        <v>206</v>
      </c>
      <c r="L193" s="262"/>
      <c r="M193" s="263" t="s">
        <v>21</v>
      </c>
      <c r="N193" s="264" t="s">
        <v>44</v>
      </c>
      <c r="O193" s="45"/>
      <c r="P193" s="229">
        <f>O193*H193</f>
        <v>0</v>
      </c>
      <c r="Q193" s="229">
        <v>1</v>
      </c>
      <c r="R193" s="229">
        <f>Q193*H193</f>
        <v>139.31999999999999</v>
      </c>
      <c r="S193" s="229">
        <v>0</v>
      </c>
      <c r="T193" s="230">
        <f>S193*H193</f>
        <v>0</v>
      </c>
      <c r="AR193" s="22" t="s">
        <v>243</v>
      </c>
      <c r="AT193" s="22" t="s">
        <v>288</v>
      </c>
      <c r="AU193" s="22" t="s">
        <v>83</v>
      </c>
      <c r="AY193" s="22" t="s">
        <v>201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22" t="s">
        <v>81</v>
      </c>
      <c r="BK193" s="231">
        <f>ROUND(I193*H193,2)</f>
        <v>0</v>
      </c>
      <c r="BL193" s="22" t="s">
        <v>207</v>
      </c>
      <c r="BM193" s="22" t="s">
        <v>448</v>
      </c>
    </row>
    <row r="194" s="11" customFormat="1">
      <c r="B194" s="232"/>
      <c r="C194" s="233"/>
      <c r="D194" s="234" t="s">
        <v>212</v>
      </c>
      <c r="E194" s="235" t="s">
        <v>21</v>
      </c>
      <c r="F194" s="236" t="s">
        <v>449</v>
      </c>
      <c r="G194" s="233"/>
      <c r="H194" s="237">
        <v>139.31999999999999</v>
      </c>
      <c r="I194" s="238"/>
      <c r="J194" s="233"/>
      <c r="K194" s="233"/>
      <c r="L194" s="239"/>
      <c r="M194" s="240"/>
      <c r="N194" s="241"/>
      <c r="O194" s="241"/>
      <c r="P194" s="241"/>
      <c r="Q194" s="241"/>
      <c r="R194" s="241"/>
      <c r="S194" s="241"/>
      <c r="T194" s="242"/>
      <c r="AT194" s="243" t="s">
        <v>212</v>
      </c>
      <c r="AU194" s="243" t="s">
        <v>83</v>
      </c>
      <c r="AV194" s="11" t="s">
        <v>83</v>
      </c>
      <c r="AW194" s="11" t="s">
        <v>36</v>
      </c>
      <c r="AX194" s="11" t="s">
        <v>81</v>
      </c>
      <c r="AY194" s="243" t="s">
        <v>201</v>
      </c>
    </row>
    <row r="195" s="1" customFormat="1" ht="38.25" customHeight="1">
      <c r="B195" s="44"/>
      <c r="C195" s="220" t="s">
        <v>450</v>
      </c>
      <c r="D195" s="220" t="s">
        <v>203</v>
      </c>
      <c r="E195" s="221" t="s">
        <v>451</v>
      </c>
      <c r="F195" s="222" t="s">
        <v>452</v>
      </c>
      <c r="G195" s="223" t="s">
        <v>129</v>
      </c>
      <c r="H195" s="224">
        <v>387</v>
      </c>
      <c r="I195" s="225"/>
      <c r="J195" s="226">
        <f>ROUND(I195*H195,2)</f>
        <v>0</v>
      </c>
      <c r="K195" s="222" t="s">
        <v>206</v>
      </c>
      <c r="L195" s="70"/>
      <c r="M195" s="227" t="s">
        <v>21</v>
      </c>
      <c r="N195" s="228" t="s">
        <v>44</v>
      </c>
      <c r="O195" s="45"/>
      <c r="P195" s="229">
        <f>O195*H195</f>
        <v>0</v>
      </c>
      <c r="Q195" s="229">
        <v>0.24629999999999999</v>
      </c>
      <c r="R195" s="229">
        <f>Q195*H195</f>
        <v>95.318100000000001</v>
      </c>
      <c r="S195" s="229">
        <v>0</v>
      </c>
      <c r="T195" s="230">
        <f>S195*H195</f>
        <v>0</v>
      </c>
      <c r="AR195" s="22" t="s">
        <v>207</v>
      </c>
      <c r="AT195" s="22" t="s">
        <v>203</v>
      </c>
      <c r="AU195" s="22" t="s">
        <v>83</v>
      </c>
      <c r="AY195" s="22" t="s">
        <v>201</v>
      </c>
      <c r="BE195" s="231">
        <f>IF(N195="základní",J195,0)</f>
        <v>0</v>
      </c>
      <c r="BF195" s="231">
        <f>IF(N195="snížená",J195,0)</f>
        <v>0</v>
      </c>
      <c r="BG195" s="231">
        <f>IF(N195="zákl. přenesená",J195,0)</f>
        <v>0</v>
      </c>
      <c r="BH195" s="231">
        <f>IF(N195="sníž. přenesená",J195,0)</f>
        <v>0</v>
      </c>
      <c r="BI195" s="231">
        <f>IF(N195="nulová",J195,0)</f>
        <v>0</v>
      </c>
      <c r="BJ195" s="22" t="s">
        <v>81</v>
      </c>
      <c r="BK195" s="231">
        <f>ROUND(I195*H195,2)</f>
        <v>0</v>
      </c>
      <c r="BL195" s="22" t="s">
        <v>207</v>
      </c>
      <c r="BM195" s="22" t="s">
        <v>453</v>
      </c>
    </row>
    <row r="196" s="11" customFormat="1">
      <c r="B196" s="232"/>
      <c r="C196" s="233"/>
      <c r="D196" s="234" t="s">
        <v>212</v>
      </c>
      <c r="E196" s="235" t="s">
        <v>147</v>
      </c>
      <c r="F196" s="236" t="s">
        <v>148</v>
      </c>
      <c r="G196" s="233"/>
      <c r="H196" s="237">
        <v>387</v>
      </c>
      <c r="I196" s="238"/>
      <c r="J196" s="233"/>
      <c r="K196" s="233"/>
      <c r="L196" s="239"/>
      <c r="M196" s="240"/>
      <c r="N196" s="241"/>
      <c r="O196" s="241"/>
      <c r="P196" s="241"/>
      <c r="Q196" s="241"/>
      <c r="R196" s="241"/>
      <c r="S196" s="241"/>
      <c r="T196" s="242"/>
      <c r="AT196" s="243" t="s">
        <v>212</v>
      </c>
      <c r="AU196" s="243" t="s">
        <v>83</v>
      </c>
      <c r="AV196" s="11" t="s">
        <v>83</v>
      </c>
      <c r="AW196" s="11" t="s">
        <v>36</v>
      </c>
      <c r="AX196" s="11" t="s">
        <v>81</v>
      </c>
      <c r="AY196" s="243" t="s">
        <v>201</v>
      </c>
    </row>
    <row r="197" s="1" customFormat="1" ht="25.5" customHeight="1">
      <c r="B197" s="44"/>
      <c r="C197" s="220" t="s">
        <v>454</v>
      </c>
      <c r="D197" s="220" t="s">
        <v>203</v>
      </c>
      <c r="E197" s="221" t="s">
        <v>455</v>
      </c>
      <c r="F197" s="222" t="s">
        <v>456</v>
      </c>
      <c r="G197" s="223" t="s">
        <v>144</v>
      </c>
      <c r="H197" s="224">
        <v>638.54999999999995</v>
      </c>
      <c r="I197" s="225"/>
      <c r="J197" s="226">
        <f>ROUND(I197*H197,2)</f>
        <v>0</v>
      </c>
      <c r="K197" s="222" t="s">
        <v>206</v>
      </c>
      <c r="L197" s="70"/>
      <c r="M197" s="227" t="s">
        <v>21</v>
      </c>
      <c r="N197" s="228" t="s">
        <v>44</v>
      </c>
      <c r="O197" s="45"/>
      <c r="P197" s="229">
        <f>O197*H197</f>
        <v>0</v>
      </c>
      <c r="Q197" s="229">
        <v>0.00088999999999999995</v>
      </c>
      <c r="R197" s="229">
        <f>Q197*H197</f>
        <v>0.56830949999999991</v>
      </c>
      <c r="S197" s="229">
        <v>0</v>
      </c>
      <c r="T197" s="230">
        <f>S197*H197</f>
        <v>0</v>
      </c>
      <c r="AR197" s="22" t="s">
        <v>207</v>
      </c>
      <c r="AT197" s="22" t="s">
        <v>203</v>
      </c>
      <c r="AU197" s="22" t="s">
        <v>83</v>
      </c>
      <c r="AY197" s="22" t="s">
        <v>201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22" t="s">
        <v>81</v>
      </c>
      <c r="BK197" s="231">
        <f>ROUND(I197*H197,2)</f>
        <v>0</v>
      </c>
      <c r="BL197" s="22" t="s">
        <v>207</v>
      </c>
      <c r="BM197" s="22" t="s">
        <v>457</v>
      </c>
    </row>
    <row r="198" s="11" customFormat="1">
      <c r="B198" s="232"/>
      <c r="C198" s="233"/>
      <c r="D198" s="234" t="s">
        <v>212</v>
      </c>
      <c r="E198" s="235" t="s">
        <v>21</v>
      </c>
      <c r="F198" s="236" t="s">
        <v>458</v>
      </c>
      <c r="G198" s="233"/>
      <c r="H198" s="237">
        <v>638.54999999999995</v>
      </c>
      <c r="I198" s="238"/>
      <c r="J198" s="233"/>
      <c r="K198" s="233"/>
      <c r="L198" s="239"/>
      <c r="M198" s="240"/>
      <c r="N198" s="241"/>
      <c r="O198" s="241"/>
      <c r="P198" s="241"/>
      <c r="Q198" s="241"/>
      <c r="R198" s="241"/>
      <c r="S198" s="241"/>
      <c r="T198" s="242"/>
      <c r="AT198" s="243" t="s">
        <v>212</v>
      </c>
      <c r="AU198" s="243" t="s">
        <v>83</v>
      </c>
      <c r="AV198" s="11" t="s">
        <v>83</v>
      </c>
      <c r="AW198" s="11" t="s">
        <v>36</v>
      </c>
      <c r="AX198" s="11" t="s">
        <v>81</v>
      </c>
      <c r="AY198" s="243" t="s">
        <v>201</v>
      </c>
    </row>
    <row r="199" s="1" customFormat="1" ht="25.5" customHeight="1">
      <c r="B199" s="44"/>
      <c r="C199" s="220" t="s">
        <v>459</v>
      </c>
      <c r="D199" s="220" t="s">
        <v>203</v>
      </c>
      <c r="E199" s="221" t="s">
        <v>460</v>
      </c>
      <c r="F199" s="222" t="s">
        <v>461</v>
      </c>
      <c r="G199" s="223" t="s">
        <v>129</v>
      </c>
      <c r="H199" s="224">
        <v>44</v>
      </c>
      <c r="I199" s="225"/>
      <c r="J199" s="226">
        <f>ROUND(I199*H199,2)</f>
        <v>0</v>
      </c>
      <c r="K199" s="222" t="s">
        <v>21</v>
      </c>
      <c r="L199" s="70"/>
      <c r="M199" s="227" t="s">
        <v>21</v>
      </c>
      <c r="N199" s="228" t="s">
        <v>44</v>
      </c>
      <c r="O199" s="45"/>
      <c r="P199" s="229">
        <f>O199*H199</f>
        <v>0</v>
      </c>
      <c r="Q199" s="229">
        <v>0</v>
      </c>
      <c r="R199" s="229">
        <f>Q199*H199</f>
        <v>0</v>
      </c>
      <c r="S199" s="229">
        <v>0</v>
      </c>
      <c r="T199" s="230">
        <f>S199*H199</f>
        <v>0</v>
      </c>
      <c r="AR199" s="22" t="s">
        <v>207</v>
      </c>
      <c r="AT199" s="22" t="s">
        <v>203</v>
      </c>
      <c r="AU199" s="22" t="s">
        <v>83</v>
      </c>
      <c r="AY199" s="22" t="s">
        <v>201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22" t="s">
        <v>81</v>
      </c>
      <c r="BK199" s="231">
        <f>ROUND(I199*H199,2)</f>
        <v>0</v>
      </c>
      <c r="BL199" s="22" t="s">
        <v>207</v>
      </c>
      <c r="BM199" s="22" t="s">
        <v>462</v>
      </c>
    </row>
    <row r="200" s="11" customFormat="1">
      <c r="B200" s="232"/>
      <c r="C200" s="233"/>
      <c r="D200" s="234" t="s">
        <v>212</v>
      </c>
      <c r="E200" s="235" t="s">
        <v>21</v>
      </c>
      <c r="F200" s="236" t="s">
        <v>463</v>
      </c>
      <c r="G200" s="233"/>
      <c r="H200" s="237">
        <v>44</v>
      </c>
      <c r="I200" s="238"/>
      <c r="J200" s="233"/>
      <c r="K200" s="233"/>
      <c r="L200" s="239"/>
      <c r="M200" s="240"/>
      <c r="N200" s="241"/>
      <c r="O200" s="241"/>
      <c r="P200" s="241"/>
      <c r="Q200" s="241"/>
      <c r="R200" s="241"/>
      <c r="S200" s="241"/>
      <c r="T200" s="242"/>
      <c r="AT200" s="243" t="s">
        <v>212</v>
      </c>
      <c r="AU200" s="243" t="s">
        <v>83</v>
      </c>
      <c r="AV200" s="11" t="s">
        <v>83</v>
      </c>
      <c r="AW200" s="11" t="s">
        <v>36</v>
      </c>
      <c r="AX200" s="11" t="s">
        <v>81</v>
      </c>
      <c r="AY200" s="243" t="s">
        <v>201</v>
      </c>
    </row>
    <row r="201" s="1" customFormat="1" ht="16.5" customHeight="1">
      <c r="B201" s="44"/>
      <c r="C201" s="220" t="s">
        <v>464</v>
      </c>
      <c r="D201" s="220" t="s">
        <v>203</v>
      </c>
      <c r="E201" s="221" t="s">
        <v>465</v>
      </c>
      <c r="F201" s="222" t="s">
        <v>466</v>
      </c>
      <c r="G201" s="223" t="s">
        <v>467</v>
      </c>
      <c r="H201" s="224">
        <v>16</v>
      </c>
      <c r="I201" s="225"/>
      <c r="J201" s="226">
        <f>ROUND(I201*H201,2)</f>
        <v>0</v>
      </c>
      <c r="K201" s="222" t="s">
        <v>21</v>
      </c>
      <c r="L201" s="70"/>
      <c r="M201" s="227" t="s">
        <v>21</v>
      </c>
      <c r="N201" s="228" t="s">
        <v>44</v>
      </c>
      <c r="O201" s="45"/>
      <c r="P201" s="229">
        <f>O201*H201</f>
        <v>0</v>
      </c>
      <c r="Q201" s="229">
        <v>0</v>
      </c>
      <c r="R201" s="229">
        <f>Q201*H201</f>
        <v>0</v>
      </c>
      <c r="S201" s="229">
        <v>0</v>
      </c>
      <c r="T201" s="230">
        <f>S201*H201</f>
        <v>0</v>
      </c>
      <c r="AR201" s="22" t="s">
        <v>207</v>
      </c>
      <c r="AT201" s="22" t="s">
        <v>203</v>
      </c>
      <c r="AU201" s="22" t="s">
        <v>83</v>
      </c>
      <c r="AY201" s="22" t="s">
        <v>201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22" t="s">
        <v>81</v>
      </c>
      <c r="BK201" s="231">
        <f>ROUND(I201*H201,2)</f>
        <v>0</v>
      </c>
      <c r="BL201" s="22" t="s">
        <v>207</v>
      </c>
      <c r="BM201" s="22" t="s">
        <v>468</v>
      </c>
    </row>
    <row r="202" s="10" customFormat="1" ht="29.88" customHeight="1">
      <c r="B202" s="204"/>
      <c r="C202" s="205"/>
      <c r="D202" s="206" t="s">
        <v>72</v>
      </c>
      <c r="E202" s="218" t="s">
        <v>469</v>
      </c>
      <c r="F202" s="218" t="s">
        <v>470</v>
      </c>
      <c r="G202" s="205"/>
      <c r="H202" s="205"/>
      <c r="I202" s="208"/>
      <c r="J202" s="219">
        <f>BK202</f>
        <v>0</v>
      </c>
      <c r="K202" s="205"/>
      <c r="L202" s="210"/>
      <c r="M202" s="211"/>
      <c r="N202" s="212"/>
      <c r="O202" s="212"/>
      <c r="P202" s="213">
        <f>SUM(P203:P213)</f>
        <v>0</v>
      </c>
      <c r="Q202" s="212"/>
      <c r="R202" s="213">
        <f>SUM(R203:R213)</f>
        <v>0</v>
      </c>
      <c r="S202" s="212"/>
      <c r="T202" s="214">
        <f>SUM(T203:T213)</f>
        <v>0</v>
      </c>
      <c r="AR202" s="215" t="s">
        <v>81</v>
      </c>
      <c r="AT202" s="216" t="s">
        <v>72</v>
      </c>
      <c r="AU202" s="216" t="s">
        <v>81</v>
      </c>
      <c r="AY202" s="215" t="s">
        <v>201</v>
      </c>
      <c r="BK202" s="217">
        <f>SUM(BK203:BK213)</f>
        <v>0</v>
      </c>
    </row>
    <row r="203" s="1" customFormat="1" ht="16.5" customHeight="1">
      <c r="B203" s="44"/>
      <c r="C203" s="220" t="s">
        <v>471</v>
      </c>
      <c r="D203" s="220" t="s">
        <v>203</v>
      </c>
      <c r="E203" s="221" t="s">
        <v>472</v>
      </c>
      <c r="F203" s="222" t="s">
        <v>473</v>
      </c>
      <c r="G203" s="223" t="s">
        <v>254</v>
      </c>
      <c r="H203" s="224">
        <v>239.214</v>
      </c>
      <c r="I203" s="225"/>
      <c r="J203" s="226">
        <f>ROUND(I203*H203,2)</f>
        <v>0</v>
      </c>
      <c r="K203" s="222" t="s">
        <v>206</v>
      </c>
      <c r="L203" s="70"/>
      <c r="M203" s="227" t="s">
        <v>21</v>
      </c>
      <c r="N203" s="228" t="s">
        <v>44</v>
      </c>
      <c r="O203" s="45"/>
      <c r="P203" s="229">
        <f>O203*H203</f>
        <v>0</v>
      </c>
      <c r="Q203" s="229">
        <v>0</v>
      </c>
      <c r="R203" s="229">
        <f>Q203*H203</f>
        <v>0</v>
      </c>
      <c r="S203" s="229">
        <v>0</v>
      </c>
      <c r="T203" s="230">
        <f>S203*H203</f>
        <v>0</v>
      </c>
      <c r="AR203" s="22" t="s">
        <v>474</v>
      </c>
      <c r="AT203" s="22" t="s">
        <v>203</v>
      </c>
      <c r="AU203" s="22" t="s">
        <v>83</v>
      </c>
      <c r="AY203" s="22" t="s">
        <v>201</v>
      </c>
      <c r="BE203" s="231">
        <f>IF(N203="základní",J203,0)</f>
        <v>0</v>
      </c>
      <c r="BF203" s="231">
        <f>IF(N203="snížená",J203,0)</f>
        <v>0</v>
      </c>
      <c r="BG203" s="231">
        <f>IF(N203="zákl. přenesená",J203,0)</f>
        <v>0</v>
      </c>
      <c r="BH203" s="231">
        <f>IF(N203="sníž. přenesená",J203,0)</f>
        <v>0</v>
      </c>
      <c r="BI203" s="231">
        <f>IF(N203="nulová",J203,0)</f>
        <v>0</v>
      </c>
      <c r="BJ203" s="22" t="s">
        <v>81</v>
      </c>
      <c r="BK203" s="231">
        <f>ROUND(I203*H203,2)</f>
        <v>0</v>
      </c>
      <c r="BL203" s="22" t="s">
        <v>474</v>
      </c>
      <c r="BM203" s="22" t="s">
        <v>475</v>
      </c>
    </row>
    <row r="204" s="1" customFormat="1" ht="25.5" customHeight="1">
      <c r="B204" s="44"/>
      <c r="C204" s="220" t="s">
        <v>476</v>
      </c>
      <c r="D204" s="220" t="s">
        <v>203</v>
      </c>
      <c r="E204" s="221" t="s">
        <v>477</v>
      </c>
      <c r="F204" s="222" t="s">
        <v>478</v>
      </c>
      <c r="G204" s="223" t="s">
        <v>254</v>
      </c>
      <c r="H204" s="224">
        <v>239.214</v>
      </c>
      <c r="I204" s="225"/>
      <c r="J204" s="226">
        <f>ROUND(I204*H204,2)</f>
        <v>0</v>
      </c>
      <c r="K204" s="222" t="s">
        <v>206</v>
      </c>
      <c r="L204" s="70"/>
      <c r="M204" s="227" t="s">
        <v>21</v>
      </c>
      <c r="N204" s="228" t="s">
        <v>44</v>
      </c>
      <c r="O204" s="45"/>
      <c r="P204" s="229">
        <f>O204*H204</f>
        <v>0</v>
      </c>
      <c r="Q204" s="229">
        <v>0</v>
      </c>
      <c r="R204" s="229">
        <f>Q204*H204</f>
        <v>0</v>
      </c>
      <c r="S204" s="229">
        <v>0</v>
      </c>
      <c r="T204" s="230">
        <f>S204*H204</f>
        <v>0</v>
      </c>
      <c r="AR204" s="22" t="s">
        <v>474</v>
      </c>
      <c r="AT204" s="22" t="s">
        <v>203</v>
      </c>
      <c r="AU204" s="22" t="s">
        <v>83</v>
      </c>
      <c r="AY204" s="22" t="s">
        <v>201</v>
      </c>
      <c r="BE204" s="231">
        <f>IF(N204="základní",J204,0)</f>
        <v>0</v>
      </c>
      <c r="BF204" s="231">
        <f>IF(N204="snížená",J204,0)</f>
        <v>0</v>
      </c>
      <c r="BG204" s="231">
        <f>IF(N204="zákl. přenesená",J204,0)</f>
        <v>0</v>
      </c>
      <c r="BH204" s="231">
        <f>IF(N204="sníž. přenesená",J204,0)</f>
        <v>0</v>
      </c>
      <c r="BI204" s="231">
        <f>IF(N204="nulová",J204,0)</f>
        <v>0</v>
      </c>
      <c r="BJ204" s="22" t="s">
        <v>81</v>
      </c>
      <c r="BK204" s="231">
        <f>ROUND(I204*H204,2)</f>
        <v>0</v>
      </c>
      <c r="BL204" s="22" t="s">
        <v>474</v>
      </c>
      <c r="BM204" s="22" t="s">
        <v>479</v>
      </c>
    </row>
    <row r="205" s="11" customFormat="1">
      <c r="B205" s="232"/>
      <c r="C205" s="233"/>
      <c r="D205" s="234" t="s">
        <v>212</v>
      </c>
      <c r="E205" s="235" t="s">
        <v>21</v>
      </c>
      <c r="F205" s="236" t="s">
        <v>480</v>
      </c>
      <c r="G205" s="233"/>
      <c r="H205" s="237">
        <v>239.214</v>
      </c>
      <c r="I205" s="238"/>
      <c r="J205" s="233"/>
      <c r="K205" s="233"/>
      <c r="L205" s="239"/>
      <c r="M205" s="240"/>
      <c r="N205" s="241"/>
      <c r="O205" s="241"/>
      <c r="P205" s="241"/>
      <c r="Q205" s="241"/>
      <c r="R205" s="241"/>
      <c r="S205" s="241"/>
      <c r="T205" s="242"/>
      <c r="AT205" s="243" t="s">
        <v>212</v>
      </c>
      <c r="AU205" s="243" t="s">
        <v>83</v>
      </c>
      <c r="AV205" s="11" t="s">
        <v>83</v>
      </c>
      <c r="AW205" s="11" t="s">
        <v>36</v>
      </c>
      <c r="AX205" s="11" t="s">
        <v>73</v>
      </c>
      <c r="AY205" s="243" t="s">
        <v>201</v>
      </c>
    </row>
    <row r="206" s="1" customFormat="1" ht="25.5" customHeight="1">
      <c r="B206" s="44"/>
      <c r="C206" s="220" t="s">
        <v>481</v>
      </c>
      <c r="D206" s="220" t="s">
        <v>203</v>
      </c>
      <c r="E206" s="221" t="s">
        <v>482</v>
      </c>
      <c r="F206" s="222" t="s">
        <v>483</v>
      </c>
      <c r="G206" s="223" t="s">
        <v>254</v>
      </c>
      <c r="H206" s="224">
        <v>239.214</v>
      </c>
      <c r="I206" s="225"/>
      <c r="J206" s="226">
        <f>ROUND(I206*H206,2)</f>
        <v>0</v>
      </c>
      <c r="K206" s="222" t="s">
        <v>206</v>
      </c>
      <c r="L206" s="70"/>
      <c r="M206" s="227" t="s">
        <v>21</v>
      </c>
      <c r="N206" s="228" t="s">
        <v>44</v>
      </c>
      <c r="O206" s="45"/>
      <c r="P206" s="229">
        <f>O206*H206</f>
        <v>0</v>
      </c>
      <c r="Q206" s="229">
        <v>0</v>
      </c>
      <c r="R206" s="229">
        <f>Q206*H206</f>
        <v>0</v>
      </c>
      <c r="S206" s="229">
        <v>0</v>
      </c>
      <c r="T206" s="230">
        <f>S206*H206</f>
        <v>0</v>
      </c>
      <c r="AR206" s="22" t="s">
        <v>207</v>
      </c>
      <c r="AT206" s="22" t="s">
        <v>203</v>
      </c>
      <c r="AU206" s="22" t="s">
        <v>83</v>
      </c>
      <c r="AY206" s="22" t="s">
        <v>201</v>
      </c>
      <c r="BE206" s="231">
        <f>IF(N206="základní",J206,0)</f>
        <v>0</v>
      </c>
      <c r="BF206" s="231">
        <f>IF(N206="snížená",J206,0)</f>
        <v>0</v>
      </c>
      <c r="BG206" s="231">
        <f>IF(N206="zákl. přenesená",J206,0)</f>
        <v>0</v>
      </c>
      <c r="BH206" s="231">
        <f>IF(N206="sníž. přenesená",J206,0)</f>
        <v>0</v>
      </c>
      <c r="BI206" s="231">
        <f>IF(N206="nulová",J206,0)</f>
        <v>0</v>
      </c>
      <c r="BJ206" s="22" t="s">
        <v>81</v>
      </c>
      <c r="BK206" s="231">
        <f>ROUND(I206*H206,2)</f>
        <v>0</v>
      </c>
      <c r="BL206" s="22" t="s">
        <v>207</v>
      </c>
      <c r="BM206" s="22" t="s">
        <v>484</v>
      </c>
    </row>
    <row r="207" s="1" customFormat="1" ht="25.5" customHeight="1">
      <c r="B207" s="44"/>
      <c r="C207" s="220" t="s">
        <v>485</v>
      </c>
      <c r="D207" s="220" t="s">
        <v>203</v>
      </c>
      <c r="E207" s="221" t="s">
        <v>486</v>
      </c>
      <c r="F207" s="222" t="s">
        <v>487</v>
      </c>
      <c r="G207" s="223" t="s">
        <v>254</v>
      </c>
      <c r="H207" s="224">
        <v>39.210000000000001</v>
      </c>
      <c r="I207" s="225"/>
      <c r="J207" s="226">
        <f>ROUND(I207*H207,2)</f>
        <v>0</v>
      </c>
      <c r="K207" s="222" t="s">
        <v>206</v>
      </c>
      <c r="L207" s="70"/>
      <c r="M207" s="227" t="s">
        <v>21</v>
      </c>
      <c r="N207" s="228" t="s">
        <v>44</v>
      </c>
      <c r="O207" s="45"/>
      <c r="P207" s="229">
        <f>O207*H207</f>
        <v>0</v>
      </c>
      <c r="Q207" s="229">
        <v>0</v>
      </c>
      <c r="R207" s="229">
        <f>Q207*H207</f>
        <v>0</v>
      </c>
      <c r="S207" s="229">
        <v>0</v>
      </c>
      <c r="T207" s="230">
        <f>S207*H207</f>
        <v>0</v>
      </c>
      <c r="AR207" s="22" t="s">
        <v>474</v>
      </c>
      <c r="AT207" s="22" t="s">
        <v>203</v>
      </c>
      <c r="AU207" s="22" t="s">
        <v>83</v>
      </c>
      <c r="AY207" s="22" t="s">
        <v>201</v>
      </c>
      <c r="BE207" s="231">
        <f>IF(N207="základní",J207,0)</f>
        <v>0</v>
      </c>
      <c r="BF207" s="231">
        <f>IF(N207="snížená",J207,0)</f>
        <v>0</v>
      </c>
      <c r="BG207" s="231">
        <f>IF(N207="zákl. přenesená",J207,0)</f>
        <v>0</v>
      </c>
      <c r="BH207" s="231">
        <f>IF(N207="sníž. přenesená",J207,0)</f>
        <v>0</v>
      </c>
      <c r="BI207" s="231">
        <f>IF(N207="nulová",J207,0)</f>
        <v>0</v>
      </c>
      <c r="BJ207" s="22" t="s">
        <v>81</v>
      </c>
      <c r="BK207" s="231">
        <f>ROUND(I207*H207,2)</f>
        <v>0</v>
      </c>
      <c r="BL207" s="22" t="s">
        <v>474</v>
      </c>
      <c r="BM207" s="22" t="s">
        <v>488</v>
      </c>
    </row>
    <row r="208" s="11" customFormat="1">
      <c r="B208" s="232"/>
      <c r="C208" s="233"/>
      <c r="D208" s="234" t="s">
        <v>212</v>
      </c>
      <c r="E208" s="235" t="s">
        <v>21</v>
      </c>
      <c r="F208" s="236" t="s">
        <v>489</v>
      </c>
      <c r="G208" s="233"/>
      <c r="H208" s="237">
        <v>15.449999999999999</v>
      </c>
      <c r="I208" s="238"/>
      <c r="J208" s="233"/>
      <c r="K208" s="233"/>
      <c r="L208" s="239"/>
      <c r="M208" s="240"/>
      <c r="N208" s="241"/>
      <c r="O208" s="241"/>
      <c r="P208" s="241"/>
      <c r="Q208" s="241"/>
      <c r="R208" s="241"/>
      <c r="S208" s="241"/>
      <c r="T208" s="242"/>
      <c r="AT208" s="243" t="s">
        <v>212</v>
      </c>
      <c r="AU208" s="243" t="s">
        <v>83</v>
      </c>
      <c r="AV208" s="11" t="s">
        <v>83</v>
      </c>
      <c r="AW208" s="11" t="s">
        <v>36</v>
      </c>
      <c r="AX208" s="11" t="s">
        <v>73</v>
      </c>
      <c r="AY208" s="243" t="s">
        <v>201</v>
      </c>
    </row>
    <row r="209" s="11" customFormat="1">
      <c r="B209" s="232"/>
      <c r="C209" s="233"/>
      <c r="D209" s="234" t="s">
        <v>212</v>
      </c>
      <c r="E209" s="235" t="s">
        <v>21</v>
      </c>
      <c r="F209" s="236" t="s">
        <v>490</v>
      </c>
      <c r="G209" s="233"/>
      <c r="H209" s="237">
        <v>15.84</v>
      </c>
      <c r="I209" s="238"/>
      <c r="J209" s="233"/>
      <c r="K209" s="233"/>
      <c r="L209" s="239"/>
      <c r="M209" s="240"/>
      <c r="N209" s="241"/>
      <c r="O209" s="241"/>
      <c r="P209" s="241"/>
      <c r="Q209" s="241"/>
      <c r="R209" s="241"/>
      <c r="S209" s="241"/>
      <c r="T209" s="242"/>
      <c r="AT209" s="243" t="s">
        <v>212</v>
      </c>
      <c r="AU209" s="243" t="s">
        <v>83</v>
      </c>
      <c r="AV209" s="11" t="s">
        <v>83</v>
      </c>
      <c r="AW209" s="11" t="s">
        <v>36</v>
      </c>
      <c r="AX209" s="11" t="s">
        <v>73</v>
      </c>
      <c r="AY209" s="243" t="s">
        <v>201</v>
      </c>
    </row>
    <row r="210" s="11" customFormat="1">
      <c r="B210" s="232"/>
      <c r="C210" s="233"/>
      <c r="D210" s="234" t="s">
        <v>212</v>
      </c>
      <c r="E210" s="235" t="s">
        <v>21</v>
      </c>
      <c r="F210" s="236" t="s">
        <v>491</v>
      </c>
      <c r="G210" s="233"/>
      <c r="H210" s="237">
        <v>7.9199999999999999</v>
      </c>
      <c r="I210" s="238"/>
      <c r="J210" s="233"/>
      <c r="K210" s="233"/>
      <c r="L210" s="239"/>
      <c r="M210" s="240"/>
      <c r="N210" s="241"/>
      <c r="O210" s="241"/>
      <c r="P210" s="241"/>
      <c r="Q210" s="241"/>
      <c r="R210" s="241"/>
      <c r="S210" s="241"/>
      <c r="T210" s="242"/>
      <c r="AT210" s="243" t="s">
        <v>212</v>
      </c>
      <c r="AU210" s="243" t="s">
        <v>83</v>
      </c>
      <c r="AV210" s="11" t="s">
        <v>83</v>
      </c>
      <c r="AW210" s="11" t="s">
        <v>36</v>
      </c>
      <c r="AX210" s="11" t="s">
        <v>73</v>
      </c>
      <c r="AY210" s="243" t="s">
        <v>201</v>
      </c>
    </row>
    <row r="211" s="12" customFormat="1">
      <c r="B211" s="244"/>
      <c r="C211" s="245"/>
      <c r="D211" s="234" t="s">
        <v>212</v>
      </c>
      <c r="E211" s="246" t="s">
        <v>21</v>
      </c>
      <c r="F211" s="247" t="s">
        <v>217</v>
      </c>
      <c r="G211" s="245"/>
      <c r="H211" s="248">
        <v>39.210000000000001</v>
      </c>
      <c r="I211" s="249"/>
      <c r="J211" s="245"/>
      <c r="K211" s="245"/>
      <c r="L211" s="250"/>
      <c r="M211" s="251"/>
      <c r="N211" s="252"/>
      <c r="O211" s="252"/>
      <c r="P211" s="252"/>
      <c r="Q211" s="252"/>
      <c r="R211" s="252"/>
      <c r="S211" s="252"/>
      <c r="T211" s="253"/>
      <c r="AT211" s="254" t="s">
        <v>212</v>
      </c>
      <c r="AU211" s="254" t="s">
        <v>83</v>
      </c>
      <c r="AV211" s="12" t="s">
        <v>207</v>
      </c>
      <c r="AW211" s="12" t="s">
        <v>36</v>
      </c>
      <c r="AX211" s="12" t="s">
        <v>81</v>
      </c>
      <c r="AY211" s="254" t="s">
        <v>201</v>
      </c>
    </row>
    <row r="212" s="1" customFormat="1" ht="16.5" customHeight="1">
      <c r="B212" s="44"/>
      <c r="C212" s="220" t="s">
        <v>492</v>
      </c>
      <c r="D212" s="220" t="s">
        <v>203</v>
      </c>
      <c r="E212" s="221" t="s">
        <v>493</v>
      </c>
      <c r="F212" s="222" t="s">
        <v>494</v>
      </c>
      <c r="G212" s="223" t="s">
        <v>254</v>
      </c>
      <c r="H212" s="224">
        <v>39.210000000000001</v>
      </c>
      <c r="I212" s="225"/>
      <c r="J212" s="226">
        <f>ROUND(I212*H212,2)</f>
        <v>0</v>
      </c>
      <c r="K212" s="222" t="s">
        <v>206</v>
      </c>
      <c r="L212" s="70"/>
      <c r="M212" s="227" t="s">
        <v>21</v>
      </c>
      <c r="N212" s="228" t="s">
        <v>44</v>
      </c>
      <c r="O212" s="45"/>
      <c r="P212" s="229">
        <f>O212*H212</f>
        <v>0</v>
      </c>
      <c r="Q212" s="229">
        <v>0</v>
      </c>
      <c r="R212" s="229">
        <f>Q212*H212</f>
        <v>0</v>
      </c>
      <c r="S212" s="229">
        <v>0</v>
      </c>
      <c r="T212" s="230">
        <f>S212*H212</f>
        <v>0</v>
      </c>
      <c r="AR212" s="22" t="s">
        <v>474</v>
      </c>
      <c r="AT212" s="22" t="s">
        <v>203</v>
      </c>
      <c r="AU212" s="22" t="s">
        <v>83</v>
      </c>
      <c r="AY212" s="22" t="s">
        <v>201</v>
      </c>
      <c r="BE212" s="231">
        <f>IF(N212="základní",J212,0)</f>
        <v>0</v>
      </c>
      <c r="BF212" s="231">
        <f>IF(N212="snížená",J212,0)</f>
        <v>0</v>
      </c>
      <c r="BG212" s="231">
        <f>IF(N212="zákl. přenesená",J212,0)</f>
        <v>0</v>
      </c>
      <c r="BH212" s="231">
        <f>IF(N212="sníž. přenesená",J212,0)</f>
        <v>0</v>
      </c>
      <c r="BI212" s="231">
        <f>IF(N212="nulová",J212,0)</f>
        <v>0</v>
      </c>
      <c r="BJ212" s="22" t="s">
        <v>81</v>
      </c>
      <c r="BK212" s="231">
        <f>ROUND(I212*H212,2)</f>
        <v>0</v>
      </c>
      <c r="BL212" s="22" t="s">
        <v>474</v>
      </c>
      <c r="BM212" s="22" t="s">
        <v>495</v>
      </c>
    </row>
    <row r="213" s="1" customFormat="1" ht="16.5" customHeight="1">
      <c r="B213" s="44"/>
      <c r="C213" s="220" t="s">
        <v>496</v>
      </c>
      <c r="D213" s="220" t="s">
        <v>203</v>
      </c>
      <c r="E213" s="221" t="s">
        <v>497</v>
      </c>
      <c r="F213" s="222" t="s">
        <v>498</v>
      </c>
      <c r="G213" s="223" t="s">
        <v>254</v>
      </c>
      <c r="H213" s="224">
        <v>39.210000000000001</v>
      </c>
      <c r="I213" s="225"/>
      <c r="J213" s="226">
        <f>ROUND(I213*H213,2)</f>
        <v>0</v>
      </c>
      <c r="K213" s="222" t="s">
        <v>21</v>
      </c>
      <c r="L213" s="70"/>
      <c r="M213" s="227" t="s">
        <v>21</v>
      </c>
      <c r="N213" s="228" t="s">
        <v>44</v>
      </c>
      <c r="O213" s="45"/>
      <c r="P213" s="229">
        <f>O213*H213</f>
        <v>0</v>
      </c>
      <c r="Q213" s="229">
        <v>0</v>
      </c>
      <c r="R213" s="229">
        <f>Q213*H213</f>
        <v>0</v>
      </c>
      <c r="S213" s="229">
        <v>0</v>
      </c>
      <c r="T213" s="230">
        <f>S213*H213</f>
        <v>0</v>
      </c>
      <c r="AR213" s="22" t="s">
        <v>474</v>
      </c>
      <c r="AT213" s="22" t="s">
        <v>203</v>
      </c>
      <c r="AU213" s="22" t="s">
        <v>83</v>
      </c>
      <c r="AY213" s="22" t="s">
        <v>201</v>
      </c>
      <c r="BE213" s="231">
        <f>IF(N213="základní",J213,0)</f>
        <v>0</v>
      </c>
      <c r="BF213" s="231">
        <f>IF(N213="snížená",J213,0)</f>
        <v>0</v>
      </c>
      <c r="BG213" s="231">
        <f>IF(N213="zákl. přenesená",J213,0)</f>
        <v>0</v>
      </c>
      <c r="BH213" s="231">
        <f>IF(N213="sníž. přenesená",J213,0)</f>
        <v>0</v>
      </c>
      <c r="BI213" s="231">
        <f>IF(N213="nulová",J213,0)</f>
        <v>0</v>
      </c>
      <c r="BJ213" s="22" t="s">
        <v>81</v>
      </c>
      <c r="BK213" s="231">
        <f>ROUND(I213*H213,2)</f>
        <v>0</v>
      </c>
      <c r="BL213" s="22" t="s">
        <v>474</v>
      </c>
      <c r="BM213" s="22" t="s">
        <v>499</v>
      </c>
    </row>
    <row r="214" s="10" customFormat="1" ht="29.88" customHeight="1">
      <c r="B214" s="204"/>
      <c r="C214" s="205"/>
      <c r="D214" s="206" t="s">
        <v>72</v>
      </c>
      <c r="E214" s="218" t="s">
        <v>500</v>
      </c>
      <c r="F214" s="218" t="s">
        <v>501</v>
      </c>
      <c r="G214" s="205"/>
      <c r="H214" s="205"/>
      <c r="I214" s="208"/>
      <c r="J214" s="219">
        <f>BK214</f>
        <v>0</v>
      </c>
      <c r="K214" s="205"/>
      <c r="L214" s="210"/>
      <c r="M214" s="211"/>
      <c r="N214" s="212"/>
      <c r="O214" s="212"/>
      <c r="P214" s="213">
        <f>SUM(P215:P224)</f>
        <v>0</v>
      </c>
      <c r="Q214" s="212"/>
      <c r="R214" s="213">
        <f>SUM(R215:R224)</f>
        <v>283.58284500000002</v>
      </c>
      <c r="S214" s="212"/>
      <c r="T214" s="214">
        <f>SUM(T215:T224)</f>
        <v>0</v>
      </c>
      <c r="AR214" s="215" t="s">
        <v>81</v>
      </c>
      <c r="AT214" s="216" t="s">
        <v>72</v>
      </c>
      <c r="AU214" s="216" t="s">
        <v>81</v>
      </c>
      <c r="AY214" s="215" t="s">
        <v>201</v>
      </c>
      <c r="BK214" s="217">
        <f>SUM(BK215:BK224)</f>
        <v>0</v>
      </c>
    </row>
    <row r="215" s="1" customFormat="1" ht="38.25" customHeight="1">
      <c r="B215" s="44"/>
      <c r="C215" s="220" t="s">
        <v>502</v>
      </c>
      <c r="D215" s="220" t="s">
        <v>203</v>
      </c>
      <c r="E215" s="221" t="s">
        <v>503</v>
      </c>
      <c r="F215" s="222" t="s">
        <v>504</v>
      </c>
      <c r="G215" s="223" t="s">
        <v>129</v>
      </c>
      <c r="H215" s="224">
        <v>1251</v>
      </c>
      <c r="I215" s="225"/>
      <c r="J215" s="226">
        <f>ROUND(I215*H215,2)</f>
        <v>0</v>
      </c>
      <c r="K215" s="222" t="s">
        <v>206</v>
      </c>
      <c r="L215" s="70"/>
      <c r="M215" s="227" t="s">
        <v>21</v>
      </c>
      <c r="N215" s="228" t="s">
        <v>44</v>
      </c>
      <c r="O215" s="45"/>
      <c r="P215" s="229">
        <f>O215*H215</f>
        <v>0</v>
      </c>
      <c r="Q215" s="229">
        <v>0.15540000000000001</v>
      </c>
      <c r="R215" s="229">
        <f>Q215*H215</f>
        <v>194.40540000000001</v>
      </c>
      <c r="S215" s="229">
        <v>0</v>
      </c>
      <c r="T215" s="230">
        <f>S215*H215</f>
        <v>0</v>
      </c>
      <c r="AR215" s="22" t="s">
        <v>207</v>
      </c>
      <c r="AT215" s="22" t="s">
        <v>203</v>
      </c>
      <c r="AU215" s="22" t="s">
        <v>83</v>
      </c>
      <c r="AY215" s="22" t="s">
        <v>201</v>
      </c>
      <c r="BE215" s="231">
        <f>IF(N215="základní",J215,0)</f>
        <v>0</v>
      </c>
      <c r="BF215" s="231">
        <f>IF(N215="snížená",J215,0)</f>
        <v>0</v>
      </c>
      <c r="BG215" s="231">
        <f>IF(N215="zákl. přenesená",J215,0)</f>
        <v>0</v>
      </c>
      <c r="BH215" s="231">
        <f>IF(N215="sníž. přenesená",J215,0)</f>
        <v>0</v>
      </c>
      <c r="BI215" s="231">
        <f>IF(N215="nulová",J215,0)</f>
        <v>0</v>
      </c>
      <c r="BJ215" s="22" t="s">
        <v>81</v>
      </c>
      <c r="BK215" s="231">
        <f>ROUND(I215*H215,2)</f>
        <v>0</v>
      </c>
      <c r="BL215" s="22" t="s">
        <v>207</v>
      </c>
      <c r="BM215" s="22" t="s">
        <v>505</v>
      </c>
    </row>
    <row r="216" s="11" customFormat="1">
      <c r="B216" s="232"/>
      <c r="C216" s="233"/>
      <c r="D216" s="234" t="s">
        <v>212</v>
      </c>
      <c r="E216" s="235" t="s">
        <v>21</v>
      </c>
      <c r="F216" s="236" t="s">
        <v>506</v>
      </c>
      <c r="G216" s="233"/>
      <c r="H216" s="237">
        <v>1251</v>
      </c>
      <c r="I216" s="238"/>
      <c r="J216" s="233"/>
      <c r="K216" s="233"/>
      <c r="L216" s="239"/>
      <c r="M216" s="240"/>
      <c r="N216" s="241"/>
      <c r="O216" s="241"/>
      <c r="P216" s="241"/>
      <c r="Q216" s="241"/>
      <c r="R216" s="241"/>
      <c r="S216" s="241"/>
      <c r="T216" s="242"/>
      <c r="AT216" s="243" t="s">
        <v>212</v>
      </c>
      <c r="AU216" s="243" t="s">
        <v>83</v>
      </c>
      <c r="AV216" s="11" t="s">
        <v>83</v>
      </c>
      <c r="AW216" s="11" t="s">
        <v>36</v>
      </c>
      <c r="AX216" s="11" t="s">
        <v>81</v>
      </c>
      <c r="AY216" s="243" t="s">
        <v>201</v>
      </c>
    </row>
    <row r="217" s="1" customFormat="1" ht="16.5" customHeight="1">
      <c r="B217" s="44"/>
      <c r="C217" s="255" t="s">
        <v>507</v>
      </c>
      <c r="D217" s="255" t="s">
        <v>288</v>
      </c>
      <c r="E217" s="256" t="s">
        <v>508</v>
      </c>
      <c r="F217" s="257" t="s">
        <v>509</v>
      </c>
      <c r="G217" s="258" t="s">
        <v>260</v>
      </c>
      <c r="H217" s="259">
        <v>787.79999999999995</v>
      </c>
      <c r="I217" s="260"/>
      <c r="J217" s="261">
        <f>ROUND(I217*H217,2)</f>
        <v>0</v>
      </c>
      <c r="K217" s="257" t="s">
        <v>21</v>
      </c>
      <c r="L217" s="262"/>
      <c r="M217" s="263" t="s">
        <v>21</v>
      </c>
      <c r="N217" s="264" t="s">
        <v>44</v>
      </c>
      <c r="O217" s="45"/>
      <c r="P217" s="229">
        <f>O217*H217</f>
        <v>0</v>
      </c>
      <c r="Q217" s="229">
        <v>0.082100000000000006</v>
      </c>
      <c r="R217" s="229">
        <f>Q217*H217</f>
        <v>64.678380000000004</v>
      </c>
      <c r="S217" s="229">
        <v>0</v>
      </c>
      <c r="T217" s="230">
        <f>S217*H217</f>
        <v>0</v>
      </c>
      <c r="AR217" s="22" t="s">
        <v>243</v>
      </c>
      <c r="AT217" s="22" t="s">
        <v>288</v>
      </c>
      <c r="AU217" s="22" t="s">
        <v>83</v>
      </c>
      <c r="AY217" s="22" t="s">
        <v>201</v>
      </c>
      <c r="BE217" s="231">
        <f>IF(N217="základní",J217,0)</f>
        <v>0</v>
      </c>
      <c r="BF217" s="231">
        <f>IF(N217="snížená",J217,0)</f>
        <v>0</v>
      </c>
      <c r="BG217" s="231">
        <f>IF(N217="zákl. přenesená",J217,0)</f>
        <v>0</v>
      </c>
      <c r="BH217" s="231">
        <f>IF(N217="sníž. přenesená",J217,0)</f>
        <v>0</v>
      </c>
      <c r="BI217" s="231">
        <f>IF(N217="nulová",J217,0)</f>
        <v>0</v>
      </c>
      <c r="BJ217" s="22" t="s">
        <v>81</v>
      </c>
      <c r="BK217" s="231">
        <f>ROUND(I217*H217,2)</f>
        <v>0</v>
      </c>
      <c r="BL217" s="22" t="s">
        <v>207</v>
      </c>
      <c r="BM217" s="22" t="s">
        <v>510</v>
      </c>
    </row>
    <row r="218" s="11" customFormat="1">
      <c r="B218" s="232"/>
      <c r="C218" s="233"/>
      <c r="D218" s="234" t="s">
        <v>212</v>
      </c>
      <c r="E218" s="235" t="s">
        <v>21</v>
      </c>
      <c r="F218" s="236" t="s">
        <v>511</v>
      </c>
      <c r="G218" s="233"/>
      <c r="H218" s="237">
        <v>780</v>
      </c>
      <c r="I218" s="238"/>
      <c r="J218" s="233"/>
      <c r="K218" s="233"/>
      <c r="L218" s="239"/>
      <c r="M218" s="240"/>
      <c r="N218" s="241"/>
      <c r="O218" s="241"/>
      <c r="P218" s="241"/>
      <c r="Q218" s="241"/>
      <c r="R218" s="241"/>
      <c r="S218" s="241"/>
      <c r="T218" s="242"/>
      <c r="AT218" s="243" t="s">
        <v>212</v>
      </c>
      <c r="AU218" s="243" t="s">
        <v>83</v>
      </c>
      <c r="AV218" s="11" t="s">
        <v>83</v>
      </c>
      <c r="AW218" s="11" t="s">
        <v>36</v>
      </c>
      <c r="AX218" s="11" t="s">
        <v>73</v>
      </c>
      <c r="AY218" s="243" t="s">
        <v>201</v>
      </c>
    </row>
    <row r="219" s="12" customFormat="1">
      <c r="B219" s="244"/>
      <c r="C219" s="245"/>
      <c r="D219" s="234" t="s">
        <v>212</v>
      </c>
      <c r="E219" s="246" t="s">
        <v>132</v>
      </c>
      <c r="F219" s="247" t="s">
        <v>217</v>
      </c>
      <c r="G219" s="245"/>
      <c r="H219" s="248">
        <v>780</v>
      </c>
      <c r="I219" s="249"/>
      <c r="J219" s="245"/>
      <c r="K219" s="245"/>
      <c r="L219" s="250"/>
      <c r="M219" s="251"/>
      <c r="N219" s="252"/>
      <c r="O219" s="252"/>
      <c r="P219" s="252"/>
      <c r="Q219" s="252"/>
      <c r="R219" s="252"/>
      <c r="S219" s="252"/>
      <c r="T219" s="253"/>
      <c r="AT219" s="254" t="s">
        <v>212</v>
      </c>
      <c r="AU219" s="254" t="s">
        <v>83</v>
      </c>
      <c r="AV219" s="12" t="s">
        <v>207</v>
      </c>
      <c r="AW219" s="12" t="s">
        <v>36</v>
      </c>
      <c r="AX219" s="12" t="s">
        <v>81</v>
      </c>
      <c r="AY219" s="254" t="s">
        <v>201</v>
      </c>
    </row>
    <row r="220" s="11" customFormat="1">
      <c r="B220" s="232"/>
      <c r="C220" s="233"/>
      <c r="D220" s="234" t="s">
        <v>212</v>
      </c>
      <c r="E220" s="233"/>
      <c r="F220" s="236" t="s">
        <v>512</v>
      </c>
      <c r="G220" s="233"/>
      <c r="H220" s="237">
        <v>787.79999999999995</v>
      </c>
      <c r="I220" s="238"/>
      <c r="J220" s="233"/>
      <c r="K220" s="233"/>
      <c r="L220" s="239"/>
      <c r="M220" s="240"/>
      <c r="N220" s="241"/>
      <c r="O220" s="241"/>
      <c r="P220" s="241"/>
      <c r="Q220" s="241"/>
      <c r="R220" s="241"/>
      <c r="S220" s="241"/>
      <c r="T220" s="242"/>
      <c r="AT220" s="243" t="s">
        <v>212</v>
      </c>
      <c r="AU220" s="243" t="s">
        <v>83</v>
      </c>
      <c r="AV220" s="11" t="s">
        <v>83</v>
      </c>
      <c r="AW220" s="11" t="s">
        <v>6</v>
      </c>
      <c r="AX220" s="11" t="s">
        <v>81</v>
      </c>
      <c r="AY220" s="243" t="s">
        <v>201</v>
      </c>
    </row>
    <row r="221" s="1" customFormat="1" ht="16.5" customHeight="1">
      <c r="B221" s="44"/>
      <c r="C221" s="255" t="s">
        <v>513</v>
      </c>
      <c r="D221" s="255" t="s">
        <v>288</v>
      </c>
      <c r="E221" s="256" t="s">
        <v>514</v>
      </c>
      <c r="F221" s="257" t="s">
        <v>515</v>
      </c>
      <c r="G221" s="258" t="s">
        <v>260</v>
      </c>
      <c r="H221" s="259">
        <v>475.70999999999998</v>
      </c>
      <c r="I221" s="260"/>
      <c r="J221" s="261">
        <f>ROUND(I221*H221,2)</f>
        <v>0</v>
      </c>
      <c r="K221" s="257" t="s">
        <v>206</v>
      </c>
      <c r="L221" s="262"/>
      <c r="M221" s="263" t="s">
        <v>21</v>
      </c>
      <c r="N221" s="264" t="s">
        <v>44</v>
      </c>
      <c r="O221" s="45"/>
      <c r="P221" s="229">
        <f>O221*H221</f>
        <v>0</v>
      </c>
      <c r="Q221" s="229">
        <v>0.051499999999999997</v>
      </c>
      <c r="R221" s="229">
        <f>Q221*H221</f>
        <v>24.499064999999998</v>
      </c>
      <c r="S221" s="229">
        <v>0</v>
      </c>
      <c r="T221" s="230">
        <f>S221*H221</f>
        <v>0</v>
      </c>
      <c r="AR221" s="22" t="s">
        <v>243</v>
      </c>
      <c r="AT221" s="22" t="s">
        <v>288</v>
      </c>
      <c r="AU221" s="22" t="s">
        <v>83</v>
      </c>
      <c r="AY221" s="22" t="s">
        <v>201</v>
      </c>
      <c r="BE221" s="231">
        <f>IF(N221="základní",J221,0)</f>
        <v>0</v>
      </c>
      <c r="BF221" s="231">
        <f>IF(N221="snížená",J221,0)</f>
        <v>0</v>
      </c>
      <c r="BG221" s="231">
        <f>IF(N221="zákl. přenesená",J221,0)</f>
        <v>0</v>
      </c>
      <c r="BH221" s="231">
        <f>IF(N221="sníž. přenesená",J221,0)</f>
        <v>0</v>
      </c>
      <c r="BI221" s="231">
        <f>IF(N221="nulová",J221,0)</f>
        <v>0</v>
      </c>
      <c r="BJ221" s="22" t="s">
        <v>81</v>
      </c>
      <c r="BK221" s="231">
        <f>ROUND(I221*H221,2)</f>
        <v>0</v>
      </c>
      <c r="BL221" s="22" t="s">
        <v>207</v>
      </c>
      <c r="BM221" s="22" t="s">
        <v>516</v>
      </c>
    </row>
    <row r="222" s="11" customFormat="1">
      <c r="B222" s="232"/>
      <c r="C222" s="233"/>
      <c r="D222" s="234" t="s">
        <v>212</v>
      </c>
      <c r="E222" s="235" t="s">
        <v>21</v>
      </c>
      <c r="F222" s="236" t="s">
        <v>517</v>
      </c>
      <c r="G222" s="233"/>
      <c r="H222" s="237">
        <v>471</v>
      </c>
      <c r="I222" s="238"/>
      <c r="J222" s="233"/>
      <c r="K222" s="233"/>
      <c r="L222" s="239"/>
      <c r="M222" s="240"/>
      <c r="N222" s="241"/>
      <c r="O222" s="241"/>
      <c r="P222" s="241"/>
      <c r="Q222" s="241"/>
      <c r="R222" s="241"/>
      <c r="S222" s="241"/>
      <c r="T222" s="242"/>
      <c r="AT222" s="243" t="s">
        <v>212</v>
      </c>
      <c r="AU222" s="243" t="s">
        <v>83</v>
      </c>
      <c r="AV222" s="11" t="s">
        <v>83</v>
      </c>
      <c r="AW222" s="11" t="s">
        <v>36</v>
      </c>
      <c r="AX222" s="11" t="s">
        <v>73</v>
      </c>
      <c r="AY222" s="243" t="s">
        <v>201</v>
      </c>
    </row>
    <row r="223" s="12" customFormat="1">
      <c r="B223" s="244"/>
      <c r="C223" s="245"/>
      <c r="D223" s="234" t="s">
        <v>212</v>
      </c>
      <c r="E223" s="246" t="s">
        <v>127</v>
      </c>
      <c r="F223" s="247" t="s">
        <v>217</v>
      </c>
      <c r="G223" s="245"/>
      <c r="H223" s="248">
        <v>471</v>
      </c>
      <c r="I223" s="249"/>
      <c r="J223" s="245"/>
      <c r="K223" s="245"/>
      <c r="L223" s="250"/>
      <c r="M223" s="251"/>
      <c r="N223" s="252"/>
      <c r="O223" s="252"/>
      <c r="P223" s="252"/>
      <c r="Q223" s="252"/>
      <c r="R223" s="252"/>
      <c r="S223" s="252"/>
      <c r="T223" s="253"/>
      <c r="AT223" s="254" t="s">
        <v>212</v>
      </c>
      <c r="AU223" s="254" t="s">
        <v>83</v>
      </c>
      <c r="AV223" s="12" t="s">
        <v>207</v>
      </c>
      <c r="AW223" s="12" t="s">
        <v>36</v>
      </c>
      <c r="AX223" s="12" t="s">
        <v>81</v>
      </c>
      <c r="AY223" s="254" t="s">
        <v>201</v>
      </c>
    </row>
    <row r="224" s="11" customFormat="1">
      <c r="B224" s="232"/>
      <c r="C224" s="233"/>
      <c r="D224" s="234" t="s">
        <v>212</v>
      </c>
      <c r="E224" s="233"/>
      <c r="F224" s="236" t="s">
        <v>518</v>
      </c>
      <c r="G224" s="233"/>
      <c r="H224" s="237">
        <v>475.70999999999998</v>
      </c>
      <c r="I224" s="238"/>
      <c r="J224" s="233"/>
      <c r="K224" s="233"/>
      <c r="L224" s="239"/>
      <c r="M224" s="240"/>
      <c r="N224" s="241"/>
      <c r="O224" s="241"/>
      <c r="P224" s="241"/>
      <c r="Q224" s="241"/>
      <c r="R224" s="241"/>
      <c r="S224" s="241"/>
      <c r="T224" s="242"/>
      <c r="AT224" s="243" t="s">
        <v>212</v>
      </c>
      <c r="AU224" s="243" t="s">
        <v>83</v>
      </c>
      <c r="AV224" s="11" t="s">
        <v>83</v>
      </c>
      <c r="AW224" s="11" t="s">
        <v>6</v>
      </c>
      <c r="AX224" s="11" t="s">
        <v>81</v>
      </c>
      <c r="AY224" s="243" t="s">
        <v>201</v>
      </c>
    </row>
    <row r="225" s="10" customFormat="1" ht="29.88" customHeight="1">
      <c r="B225" s="204"/>
      <c r="C225" s="205"/>
      <c r="D225" s="206" t="s">
        <v>72</v>
      </c>
      <c r="E225" s="218" t="s">
        <v>519</v>
      </c>
      <c r="F225" s="218" t="s">
        <v>520</v>
      </c>
      <c r="G225" s="205"/>
      <c r="H225" s="205"/>
      <c r="I225" s="208"/>
      <c r="J225" s="219">
        <f>BK225</f>
        <v>0</v>
      </c>
      <c r="K225" s="205"/>
      <c r="L225" s="210"/>
      <c r="M225" s="211"/>
      <c r="N225" s="212"/>
      <c r="O225" s="212"/>
      <c r="P225" s="213">
        <f>SUM(P226:P235)</f>
        <v>0</v>
      </c>
      <c r="Q225" s="212"/>
      <c r="R225" s="213">
        <f>SUM(R226:R235)</f>
        <v>0</v>
      </c>
      <c r="S225" s="212"/>
      <c r="T225" s="214">
        <f>SUM(T226:T235)</f>
        <v>0</v>
      </c>
      <c r="AR225" s="215" t="s">
        <v>81</v>
      </c>
      <c r="AT225" s="216" t="s">
        <v>72</v>
      </c>
      <c r="AU225" s="216" t="s">
        <v>81</v>
      </c>
      <c r="AY225" s="215" t="s">
        <v>201</v>
      </c>
      <c r="BK225" s="217">
        <f>SUM(BK226:BK235)</f>
        <v>0</v>
      </c>
    </row>
    <row r="226" s="1" customFormat="1" ht="25.5" customHeight="1">
      <c r="B226" s="44"/>
      <c r="C226" s="220" t="s">
        <v>521</v>
      </c>
      <c r="D226" s="220" t="s">
        <v>203</v>
      </c>
      <c r="E226" s="221" t="s">
        <v>522</v>
      </c>
      <c r="F226" s="222" t="s">
        <v>523</v>
      </c>
      <c r="G226" s="223" t="s">
        <v>254</v>
      </c>
      <c r="H226" s="224">
        <v>787.86000000000001</v>
      </c>
      <c r="I226" s="225"/>
      <c r="J226" s="226">
        <f>ROUND(I226*H226,2)</f>
        <v>0</v>
      </c>
      <c r="K226" s="222" t="s">
        <v>206</v>
      </c>
      <c r="L226" s="70"/>
      <c r="M226" s="227" t="s">
        <v>21</v>
      </c>
      <c r="N226" s="228" t="s">
        <v>44</v>
      </c>
      <c r="O226" s="45"/>
      <c r="P226" s="229">
        <f>O226*H226</f>
        <v>0</v>
      </c>
      <c r="Q226" s="229">
        <v>0</v>
      </c>
      <c r="R226" s="229">
        <f>Q226*H226</f>
        <v>0</v>
      </c>
      <c r="S226" s="229">
        <v>0</v>
      </c>
      <c r="T226" s="230">
        <f>S226*H226</f>
        <v>0</v>
      </c>
      <c r="AR226" s="22" t="s">
        <v>207</v>
      </c>
      <c r="AT226" s="22" t="s">
        <v>203</v>
      </c>
      <c r="AU226" s="22" t="s">
        <v>83</v>
      </c>
      <c r="AY226" s="22" t="s">
        <v>201</v>
      </c>
      <c r="BE226" s="231">
        <f>IF(N226="základní",J226,0)</f>
        <v>0</v>
      </c>
      <c r="BF226" s="231">
        <f>IF(N226="snížená",J226,0)</f>
        <v>0</v>
      </c>
      <c r="BG226" s="231">
        <f>IF(N226="zákl. přenesená",J226,0)</f>
        <v>0</v>
      </c>
      <c r="BH226" s="231">
        <f>IF(N226="sníž. přenesená",J226,0)</f>
        <v>0</v>
      </c>
      <c r="BI226" s="231">
        <f>IF(N226="nulová",J226,0)</f>
        <v>0</v>
      </c>
      <c r="BJ226" s="22" t="s">
        <v>81</v>
      </c>
      <c r="BK226" s="231">
        <f>ROUND(I226*H226,2)</f>
        <v>0</v>
      </c>
      <c r="BL226" s="22" t="s">
        <v>207</v>
      </c>
      <c r="BM226" s="22" t="s">
        <v>524</v>
      </c>
    </row>
    <row r="227" s="11" customFormat="1">
      <c r="B227" s="232"/>
      <c r="C227" s="233"/>
      <c r="D227" s="234" t="s">
        <v>212</v>
      </c>
      <c r="E227" s="235" t="s">
        <v>21</v>
      </c>
      <c r="F227" s="236" t="s">
        <v>525</v>
      </c>
      <c r="G227" s="233"/>
      <c r="H227" s="237">
        <v>249.27699999999999</v>
      </c>
      <c r="I227" s="238"/>
      <c r="J227" s="233"/>
      <c r="K227" s="233"/>
      <c r="L227" s="239"/>
      <c r="M227" s="240"/>
      <c r="N227" s="241"/>
      <c r="O227" s="241"/>
      <c r="P227" s="241"/>
      <c r="Q227" s="241"/>
      <c r="R227" s="241"/>
      <c r="S227" s="241"/>
      <c r="T227" s="242"/>
      <c r="AT227" s="243" t="s">
        <v>212</v>
      </c>
      <c r="AU227" s="243" t="s">
        <v>83</v>
      </c>
      <c r="AV227" s="11" t="s">
        <v>83</v>
      </c>
      <c r="AW227" s="11" t="s">
        <v>36</v>
      </c>
      <c r="AX227" s="11" t="s">
        <v>73</v>
      </c>
      <c r="AY227" s="243" t="s">
        <v>201</v>
      </c>
    </row>
    <row r="228" s="11" customFormat="1">
      <c r="B228" s="232"/>
      <c r="C228" s="233"/>
      <c r="D228" s="234" t="s">
        <v>212</v>
      </c>
      <c r="E228" s="235" t="s">
        <v>21</v>
      </c>
      <c r="F228" s="236" t="s">
        <v>526</v>
      </c>
      <c r="G228" s="233"/>
      <c r="H228" s="237">
        <v>255</v>
      </c>
      <c r="I228" s="238"/>
      <c r="J228" s="233"/>
      <c r="K228" s="233"/>
      <c r="L228" s="239"/>
      <c r="M228" s="240"/>
      <c r="N228" s="241"/>
      <c r="O228" s="241"/>
      <c r="P228" s="241"/>
      <c r="Q228" s="241"/>
      <c r="R228" s="241"/>
      <c r="S228" s="241"/>
      <c r="T228" s="242"/>
      <c r="AT228" s="243" t="s">
        <v>212</v>
      </c>
      <c r="AU228" s="243" t="s">
        <v>83</v>
      </c>
      <c r="AV228" s="11" t="s">
        <v>83</v>
      </c>
      <c r="AW228" s="11" t="s">
        <v>36</v>
      </c>
      <c r="AX228" s="11" t="s">
        <v>73</v>
      </c>
      <c r="AY228" s="243" t="s">
        <v>201</v>
      </c>
    </row>
    <row r="229" s="11" customFormat="1">
      <c r="B229" s="232"/>
      <c r="C229" s="233"/>
      <c r="D229" s="234" t="s">
        <v>212</v>
      </c>
      <c r="E229" s="235" t="s">
        <v>21</v>
      </c>
      <c r="F229" s="236" t="s">
        <v>527</v>
      </c>
      <c r="G229" s="233"/>
      <c r="H229" s="237">
        <v>283.58300000000003</v>
      </c>
      <c r="I229" s="238"/>
      <c r="J229" s="233"/>
      <c r="K229" s="233"/>
      <c r="L229" s="239"/>
      <c r="M229" s="240"/>
      <c r="N229" s="241"/>
      <c r="O229" s="241"/>
      <c r="P229" s="241"/>
      <c r="Q229" s="241"/>
      <c r="R229" s="241"/>
      <c r="S229" s="241"/>
      <c r="T229" s="242"/>
      <c r="AT229" s="243" t="s">
        <v>212</v>
      </c>
      <c r="AU229" s="243" t="s">
        <v>83</v>
      </c>
      <c r="AV229" s="11" t="s">
        <v>83</v>
      </c>
      <c r="AW229" s="11" t="s">
        <v>36</v>
      </c>
      <c r="AX229" s="11" t="s">
        <v>73</v>
      </c>
      <c r="AY229" s="243" t="s">
        <v>201</v>
      </c>
    </row>
    <row r="230" s="1" customFormat="1" ht="25.5" customHeight="1">
      <c r="B230" s="44"/>
      <c r="C230" s="220" t="s">
        <v>528</v>
      </c>
      <c r="D230" s="220" t="s">
        <v>203</v>
      </c>
      <c r="E230" s="221" t="s">
        <v>529</v>
      </c>
      <c r="F230" s="222" t="s">
        <v>530</v>
      </c>
      <c r="G230" s="223" t="s">
        <v>254</v>
      </c>
      <c r="H230" s="224">
        <v>1467.963</v>
      </c>
      <c r="I230" s="225"/>
      <c r="J230" s="226">
        <f>ROUND(I230*H230,2)</f>
        <v>0</v>
      </c>
      <c r="K230" s="222" t="s">
        <v>206</v>
      </c>
      <c r="L230" s="70"/>
      <c r="M230" s="227" t="s">
        <v>21</v>
      </c>
      <c r="N230" s="228" t="s">
        <v>44</v>
      </c>
      <c r="O230" s="45"/>
      <c r="P230" s="229">
        <f>O230*H230</f>
        <v>0</v>
      </c>
      <c r="Q230" s="229">
        <v>0</v>
      </c>
      <c r="R230" s="229">
        <f>Q230*H230</f>
        <v>0</v>
      </c>
      <c r="S230" s="229">
        <v>0</v>
      </c>
      <c r="T230" s="230">
        <f>S230*H230</f>
        <v>0</v>
      </c>
      <c r="AR230" s="22" t="s">
        <v>207</v>
      </c>
      <c r="AT230" s="22" t="s">
        <v>203</v>
      </c>
      <c r="AU230" s="22" t="s">
        <v>83</v>
      </c>
      <c r="AY230" s="22" t="s">
        <v>201</v>
      </c>
      <c r="BE230" s="231">
        <f>IF(N230="základní",J230,0)</f>
        <v>0</v>
      </c>
      <c r="BF230" s="231">
        <f>IF(N230="snížená",J230,0)</f>
        <v>0</v>
      </c>
      <c r="BG230" s="231">
        <f>IF(N230="zákl. přenesená",J230,0)</f>
        <v>0</v>
      </c>
      <c r="BH230" s="231">
        <f>IF(N230="sníž. přenesená",J230,0)</f>
        <v>0</v>
      </c>
      <c r="BI230" s="231">
        <f>IF(N230="nulová",J230,0)</f>
        <v>0</v>
      </c>
      <c r="BJ230" s="22" t="s">
        <v>81</v>
      </c>
      <c r="BK230" s="231">
        <f>ROUND(I230*H230,2)</f>
        <v>0</v>
      </c>
      <c r="BL230" s="22" t="s">
        <v>207</v>
      </c>
      <c r="BM230" s="22" t="s">
        <v>531</v>
      </c>
    </row>
    <row r="231" s="11" customFormat="1">
      <c r="B231" s="232"/>
      <c r="C231" s="233"/>
      <c r="D231" s="234" t="s">
        <v>212</v>
      </c>
      <c r="E231" s="235" t="s">
        <v>21</v>
      </c>
      <c r="F231" s="236" t="s">
        <v>532</v>
      </c>
      <c r="G231" s="233"/>
      <c r="H231" s="237">
        <v>603.85599999999999</v>
      </c>
      <c r="I231" s="238"/>
      <c r="J231" s="233"/>
      <c r="K231" s="233"/>
      <c r="L231" s="239"/>
      <c r="M231" s="240"/>
      <c r="N231" s="241"/>
      <c r="O231" s="241"/>
      <c r="P231" s="241"/>
      <c r="Q231" s="241"/>
      <c r="R231" s="241"/>
      <c r="S231" s="241"/>
      <c r="T231" s="242"/>
      <c r="AT231" s="243" t="s">
        <v>212</v>
      </c>
      <c r="AU231" s="243" t="s">
        <v>83</v>
      </c>
      <c r="AV231" s="11" t="s">
        <v>83</v>
      </c>
      <c r="AW231" s="11" t="s">
        <v>36</v>
      </c>
      <c r="AX231" s="11" t="s">
        <v>73</v>
      </c>
      <c r="AY231" s="243" t="s">
        <v>201</v>
      </c>
    </row>
    <row r="232" s="11" customFormat="1">
      <c r="B232" s="232"/>
      <c r="C232" s="233"/>
      <c r="D232" s="234" t="s">
        <v>212</v>
      </c>
      <c r="E232" s="235" t="s">
        <v>21</v>
      </c>
      <c r="F232" s="236" t="s">
        <v>533</v>
      </c>
      <c r="G232" s="233"/>
      <c r="H232" s="237">
        <v>391.60000000000002</v>
      </c>
      <c r="I232" s="238"/>
      <c r="J232" s="233"/>
      <c r="K232" s="233"/>
      <c r="L232" s="239"/>
      <c r="M232" s="240"/>
      <c r="N232" s="241"/>
      <c r="O232" s="241"/>
      <c r="P232" s="241"/>
      <c r="Q232" s="241"/>
      <c r="R232" s="241"/>
      <c r="S232" s="241"/>
      <c r="T232" s="242"/>
      <c r="AT232" s="243" t="s">
        <v>212</v>
      </c>
      <c r="AU232" s="243" t="s">
        <v>83</v>
      </c>
      <c r="AV232" s="11" t="s">
        <v>83</v>
      </c>
      <c r="AW232" s="11" t="s">
        <v>36</v>
      </c>
      <c r="AX232" s="11" t="s">
        <v>73</v>
      </c>
      <c r="AY232" s="243" t="s">
        <v>201</v>
      </c>
    </row>
    <row r="233" s="11" customFormat="1">
      <c r="B233" s="232"/>
      <c r="C233" s="233"/>
      <c r="D233" s="234" t="s">
        <v>212</v>
      </c>
      <c r="E233" s="235" t="s">
        <v>21</v>
      </c>
      <c r="F233" s="236" t="s">
        <v>534</v>
      </c>
      <c r="G233" s="233"/>
      <c r="H233" s="237">
        <v>2.298</v>
      </c>
      <c r="I233" s="238"/>
      <c r="J233" s="233"/>
      <c r="K233" s="233"/>
      <c r="L233" s="239"/>
      <c r="M233" s="240"/>
      <c r="N233" s="241"/>
      <c r="O233" s="241"/>
      <c r="P233" s="241"/>
      <c r="Q233" s="241"/>
      <c r="R233" s="241"/>
      <c r="S233" s="241"/>
      <c r="T233" s="242"/>
      <c r="AT233" s="243" t="s">
        <v>212</v>
      </c>
      <c r="AU233" s="243" t="s">
        <v>83</v>
      </c>
      <c r="AV233" s="11" t="s">
        <v>83</v>
      </c>
      <c r="AW233" s="11" t="s">
        <v>36</v>
      </c>
      <c r="AX233" s="11" t="s">
        <v>73</v>
      </c>
      <c r="AY233" s="243" t="s">
        <v>201</v>
      </c>
    </row>
    <row r="234" s="11" customFormat="1">
      <c r="B234" s="232"/>
      <c r="C234" s="233"/>
      <c r="D234" s="234" t="s">
        <v>212</v>
      </c>
      <c r="E234" s="235" t="s">
        <v>21</v>
      </c>
      <c r="F234" s="236" t="s">
        <v>535</v>
      </c>
      <c r="G234" s="233"/>
      <c r="H234" s="237">
        <v>235.571</v>
      </c>
      <c r="I234" s="238"/>
      <c r="J234" s="233"/>
      <c r="K234" s="233"/>
      <c r="L234" s="239"/>
      <c r="M234" s="240"/>
      <c r="N234" s="241"/>
      <c r="O234" s="241"/>
      <c r="P234" s="241"/>
      <c r="Q234" s="241"/>
      <c r="R234" s="241"/>
      <c r="S234" s="241"/>
      <c r="T234" s="242"/>
      <c r="AT234" s="243" t="s">
        <v>212</v>
      </c>
      <c r="AU234" s="243" t="s">
        <v>83</v>
      </c>
      <c r="AV234" s="11" t="s">
        <v>83</v>
      </c>
      <c r="AW234" s="11" t="s">
        <v>36</v>
      </c>
      <c r="AX234" s="11" t="s">
        <v>73</v>
      </c>
      <c r="AY234" s="243" t="s">
        <v>201</v>
      </c>
    </row>
    <row r="235" s="11" customFormat="1">
      <c r="B235" s="232"/>
      <c r="C235" s="233"/>
      <c r="D235" s="234" t="s">
        <v>212</v>
      </c>
      <c r="E235" s="235" t="s">
        <v>21</v>
      </c>
      <c r="F235" s="236" t="s">
        <v>536</v>
      </c>
      <c r="G235" s="233"/>
      <c r="H235" s="237">
        <v>234.63800000000001</v>
      </c>
      <c r="I235" s="238"/>
      <c r="J235" s="233"/>
      <c r="K235" s="233"/>
      <c r="L235" s="239"/>
      <c r="M235" s="240"/>
      <c r="N235" s="241"/>
      <c r="O235" s="241"/>
      <c r="P235" s="241"/>
      <c r="Q235" s="241"/>
      <c r="R235" s="241"/>
      <c r="S235" s="241"/>
      <c r="T235" s="242"/>
      <c r="AT235" s="243" t="s">
        <v>212</v>
      </c>
      <c r="AU235" s="243" t="s">
        <v>83</v>
      </c>
      <c r="AV235" s="11" t="s">
        <v>83</v>
      </c>
      <c r="AW235" s="11" t="s">
        <v>36</v>
      </c>
      <c r="AX235" s="11" t="s">
        <v>73</v>
      </c>
      <c r="AY235" s="243" t="s">
        <v>201</v>
      </c>
    </row>
    <row r="236" s="10" customFormat="1" ht="37.44" customHeight="1">
      <c r="B236" s="204"/>
      <c r="C236" s="205"/>
      <c r="D236" s="206" t="s">
        <v>72</v>
      </c>
      <c r="E236" s="207" t="s">
        <v>537</v>
      </c>
      <c r="F236" s="207" t="s">
        <v>538</v>
      </c>
      <c r="G236" s="205"/>
      <c r="H236" s="205"/>
      <c r="I236" s="208"/>
      <c r="J236" s="209">
        <f>BK236</f>
        <v>0</v>
      </c>
      <c r="K236" s="205"/>
      <c r="L236" s="210"/>
      <c r="M236" s="211"/>
      <c r="N236" s="212"/>
      <c r="O236" s="212"/>
      <c r="P236" s="213">
        <f>SUM(P237:P246)</f>
        <v>0</v>
      </c>
      <c r="Q236" s="212"/>
      <c r="R236" s="213">
        <f>SUM(R237:R246)</f>
        <v>0</v>
      </c>
      <c r="S236" s="212"/>
      <c r="T236" s="214">
        <f>SUM(T237:T246)</f>
        <v>0</v>
      </c>
      <c r="AR236" s="215" t="s">
        <v>207</v>
      </c>
      <c r="AT236" s="216" t="s">
        <v>72</v>
      </c>
      <c r="AU236" s="216" t="s">
        <v>73</v>
      </c>
      <c r="AY236" s="215" t="s">
        <v>201</v>
      </c>
      <c r="BK236" s="217">
        <f>SUM(BK237:BK246)</f>
        <v>0</v>
      </c>
    </row>
    <row r="237" s="1" customFormat="1" ht="38.25" customHeight="1">
      <c r="B237" s="44"/>
      <c r="C237" s="220" t="s">
        <v>539</v>
      </c>
      <c r="D237" s="220" t="s">
        <v>203</v>
      </c>
      <c r="E237" s="221" t="s">
        <v>540</v>
      </c>
      <c r="F237" s="222" t="s">
        <v>541</v>
      </c>
      <c r="G237" s="223" t="s">
        <v>137</v>
      </c>
      <c r="H237" s="224">
        <v>1060.5</v>
      </c>
      <c r="I237" s="225"/>
      <c r="J237" s="226">
        <f>ROUND(I237*H237,2)</f>
        <v>0</v>
      </c>
      <c r="K237" s="222" t="s">
        <v>21</v>
      </c>
      <c r="L237" s="70"/>
      <c r="M237" s="227" t="s">
        <v>21</v>
      </c>
      <c r="N237" s="228" t="s">
        <v>44</v>
      </c>
      <c r="O237" s="45"/>
      <c r="P237" s="229">
        <f>O237*H237</f>
        <v>0</v>
      </c>
      <c r="Q237" s="229">
        <v>0</v>
      </c>
      <c r="R237" s="229">
        <f>Q237*H237</f>
        <v>0</v>
      </c>
      <c r="S237" s="229">
        <v>0</v>
      </c>
      <c r="T237" s="230">
        <f>S237*H237</f>
        <v>0</v>
      </c>
      <c r="AR237" s="22" t="s">
        <v>207</v>
      </c>
      <c r="AT237" s="22" t="s">
        <v>203</v>
      </c>
      <c r="AU237" s="22" t="s">
        <v>81</v>
      </c>
      <c r="AY237" s="22" t="s">
        <v>201</v>
      </c>
      <c r="BE237" s="231">
        <f>IF(N237="základní",J237,0)</f>
        <v>0</v>
      </c>
      <c r="BF237" s="231">
        <f>IF(N237="snížená",J237,0)</f>
        <v>0</v>
      </c>
      <c r="BG237" s="231">
        <f>IF(N237="zákl. přenesená",J237,0)</f>
        <v>0</v>
      </c>
      <c r="BH237" s="231">
        <f>IF(N237="sníž. přenesená",J237,0)</f>
        <v>0</v>
      </c>
      <c r="BI237" s="231">
        <f>IF(N237="nulová",J237,0)</f>
        <v>0</v>
      </c>
      <c r="BJ237" s="22" t="s">
        <v>81</v>
      </c>
      <c r="BK237" s="231">
        <f>ROUND(I237*H237,2)</f>
        <v>0</v>
      </c>
      <c r="BL237" s="22" t="s">
        <v>207</v>
      </c>
      <c r="BM237" s="22" t="s">
        <v>542</v>
      </c>
    </row>
    <row r="238" s="11" customFormat="1">
      <c r="B238" s="232"/>
      <c r="C238" s="233"/>
      <c r="D238" s="234" t="s">
        <v>212</v>
      </c>
      <c r="E238" s="235" t="s">
        <v>21</v>
      </c>
      <c r="F238" s="236" t="s">
        <v>543</v>
      </c>
      <c r="G238" s="233"/>
      <c r="H238" s="237">
        <v>1060.5</v>
      </c>
      <c r="I238" s="238"/>
      <c r="J238" s="233"/>
      <c r="K238" s="233"/>
      <c r="L238" s="239"/>
      <c r="M238" s="240"/>
      <c r="N238" s="241"/>
      <c r="O238" s="241"/>
      <c r="P238" s="241"/>
      <c r="Q238" s="241"/>
      <c r="R238" s="241"/>
      <c r="S238" s="241"/>
      <c r="T238" s="242"/>
      <c r="AT238" s="243" t="s">
        <v>212</v>
      </c>
      <c r="AU238" s="243" t="s">
        <v>81</v>
      </c>
      <c r="AV238" s="11" t="s">
        <v>83</v>
      </c>
      <c r="AW238" s="11" t="s">
        <v>36</v>
      </c>
      <c r="AX238" s="11" t="s">
        <v>73</v>
      </c>
      <c r="AY238" s="243" t="s">
        <v>201</v>
      </c>
    </row>
    <row r="239" s="1" customFormat="1" ht="38.25" customHeight="1">
      <c r="B239" s="44"/>
      <c r="C239" s="220" t="s">
        <v>544</v>
      </c>
      <c r="D239" s="220" t="s">
        <v>203</v>
      </c>
      <c r="E239" s="221" t="s">
        <v>545</v>
      </c>
      <c r="F239" s="222" t="s">
        <v>546</v>
      </c>
      <c r="G239" s="223" t="s">
        <v>137</v>
      </c>
      <c r="H239" s="224">
        <v>530.25</v>
      </c>
      <c r="I239" s="225"/>
      <c r="J239" s="226">
        <f>ROUND(I239*H239,2)</f>
        <v>0</v>
      </c>
      <c r="K239" s="222" t="s">
        <v>21</v>
      </c>
      <c r="L239" s="70"/>
      <c r="M239" s="227" t="s">
        <v>21</v>
      </c>
      <c r="N239" s="228" t="s">
        <v>44</v>
      </c>
      <c r="O239" s="45"/>
      <c r="P239" s="229">
        <f>O239*H239</f>
        <v>0</v>
      </c>
      <c r="Q239" s="229">
        <v>0</v>
      </c>
      <c r="R239" s="229">
        <f>Q239*H239</f>
        <v>0</v>
      </c>
      <c r="S239" s="229">
        <v>0</v>
      </c>
      <c r="T239" s="230">
        <f>S239*H239</f>
        <v>0</v>
      </c>
      <c r="AR239" s="22" t="s">
        <v>207</v>
      </c>
      <c r="AT239" s="22" t="s">
        <v>203</v>
      </c>
      <c r="AU239" s="22" t="s">
        <v>81</v>
      </c>
      <c r="AY239" s="22" t="s">
        <v>201</v>
      </c>
      <c r="BE239" s="231">
        <f>IF(N239="základní",J239,0)</f>
        <v>0</v>
      </c>
      <c r="BF239" s="231">
        <f>IF(N239="snížená",J239,0)</f>
        <v>0</v>
      </c>
      <c r="BG239" s="231">
        <f>IF(N239="zákl. přenesená",J239,0)</f>
        <v>0</v>
      </c>
      <c r="BH239" s="231">
        <f>IF(N239="sníž. přenesená",J239,0)</f>
        <v>0</v>
      </c>
      <c r="BI239" s="231">
        <f>IF(N239="nulová",J239,0)</f>
        <v>0</v>
      </c>
      <c r="BJ239" s="22" t="s">
        <v>81</v>
      </c>
      <c r="BK239" s="231">
        <f>ROUND(I239*H239,2)</f>
        <v>0</v>
      </c>
      <c r="BL239" s="22" t="s">
        <v>207</v>
      </c>
      <c r="BM239" s="22" t="s">
        <v>547</v>
      </c>
    </row>
    <row r="240" s="11" customFormat="1">
      <c r="B240" s="232"/>
      <c r="C240" s="233"/>
      <c r="D240" s="234" t="s">
        <v>212</v>
      </c>
      <c r="E240" s="233"/>
      <c r="F240" s="236" t="s">
        <v>548</v>
      </c>
      <c r="G240" s="233"/>
      <c r="H240" s="237">
        <v>530.25</v>
      </c>
      <c r="I240" s="238"/>
      <c r="J240" s="233"/>
      <c r="K240" s="233"/>
      <c r="L240" s="239"/>
      <c r="M240" s="240"/>
      <c r="N240" s="241"/>
      <c r="O240" s="241"/>
      <c r="P240" s="241"/>
      <c r="Q240" s="241"/>
      <c r="R240" s="241"/>
      <c r="S240" s="241"/>
      <c r="T240" s="242"/>
      <c r="AT240" s="243" t="s">
        <v>212</v>
      </c>
      <c r="AU240" s="243" t="s">
        <v>81</v>
      </c>
      <c r="AV240" s="11" t="s">
        <v>83</v>
      </c>
      <c r="AW240" s="11" t="s">
        <v>6</v>
      </c>
      <c r="AX240" s="11" t="s">
        <v>81</v>
      </c>
      <c r="AY240" s="243" t="s">
        <v>201</v>
      </c>
    </row>
    <row r="241" s="1" customFormat="1" ht="16.5" customHeight="1">
      <c r="B241" s="44"/>
      <c r="C241" s="220" t="s">
        <v>549</v>
      </c>
      <c r="D241" s="220" t="s">
        <v>203</v>
      </c>
      <c r="E241" s="221" t="s">
        <v>550</v>
      </c>
      <c r="F241" s="222" t="s">
        <v>551</v>
      </c>
      <c r="G241" s="223" t="s">
        <v>144</v>
      </c>
      <c r="H241" s="224">
        <v>2121</v>
      </c>
      <c r="I241" s="225"/>
      <c r="J241" s="226">
        <f>ROUND(I241*H241,2)</f>
        <v>0</v>
      </c>
      <c r="K241" s="222" t="s">
        <v>21</v>
      </c>
      <c r="L241" s="70"/>
      <c r="M241" s="227" t="s">
        <v>21</v>
      </c>
      <c r="N241" s="228" t="s">
        <v>44</v>
      </c>
      <c r="O241" s="45"/>
      <c r="P241" s="229">
        <f>O241*H241</f>
        <v>0</v>
      </c>
      <c r="Q241" s="229">
        <v>0</v>
      </c>
      <c r="R241" s="229">
        <f>Q241*H241</f>
        <v>0</v>
      </c>
      <c r="S241" s="229">
        <v>0</v>
      </c>
      <c r="T241" s="230">
        <f>S241*H241</f>
        <v>0</v>
      </c>
      <c r="AR241" s="22" t="s">
        <v>207</v>
      </c>
      <c r="AT241" s="22" t="s">
        <v>203</v>
      </c>
      <c r="AU241" s="22" t="s">
        <v>81</v>
      </c>
      <c r="AY241" s="22" t="s">
        <v>201</v>
      </c>
      <c r="BE241" s="231">
        <f>IF(N241="základní",J241,0)</f>
        <v>0</v>
      </c>
      <c r="BF241" s="231">
        <f>IF(N241="snížená",J241,0)</f>
        <v>0</v>
      </c>
      <c r="BG241" s="231">
        <f>IF(N241="zákl. přenesená",J241,0)</f>
        <v>0</v>
      </c>
      <c r="BH241" s="231">
        <f>IF(N241="sníž. přenesená",J241,0)</f>
        <v>0</v>
      </c>
      <c r="BI241" s="231">
        <f>IF(N241="nulová",J241,0)</f>
        <v>0</v>
      </c>
      <c r="BJ241" s="22" t="s">
        <v>81</v>
      </c>
      <c r="BK241" s="231">
        <f>ROUND(I241*H241,2)</f>
        <v>0</v>
      </c>
      <c r="BL241" s="22" t="s">
        <v>207</v>
      </c>
      <c r="BM241" s="22" t="s">
        <v>552</v>
      </c>
    </row>
    <row r="242" s="11" customFormat="1">
      <c r="B242" s="232"/>
      <c r="C242" s="233"/>
      <c r="D242" s="234" t="s">
        <v>212</v>
      </c>
      <c r="E242" s="235" t="s">
        <v>21</v>
      </c>
      <c r="F242" s="236" t="s">
        <v>153</v>
      </c>
      <c r="G242" s="233"/>
      <c r="H242" s="237">
        <v>2121</v>
      </c>
      <c r="I242" s="238"/>
      <c r="J242" s="233"/>
      <c r="K242" s="233"/>
      <c r="L242" s="239"/>
      <c r="M242" s="240"/>
      <c r="N242" s="241"/>
      <c r="O242" s="241"/>
      <c r="P242" s="241"/>
      <c r="Q242" s="241"/>
      <c r="R242" s="241"/>
      <c r="S242" s="241"/>
      <c r="T242" s="242"/>
      <c r="AT242" s="243" t="s">
        <v>212</v>
      </c>
      <c r="AU242" s="243" t="s">
        <v>81</v>
      </c>
      <c r="AV242" s="11" t="s">
        <v>83</v>
      </c>
      <c r="AW242" s="11" t="s">
        <v>36</v>
      </c>
      <c r="AX242" s="11" t="s">
        <v>73</v>
      </c>
      <c r="AY242" s="243" t="s">
        <v>201</v>
      </c>
    </row>
    <row r="243" s="1" customFormat="1" ht="25.5" customHeight="1">
      <c r="B243" s="44"/>
      <c r="C243" s="220" t="s">
        <v>553</v>
      </c>
      <c r="D243" s="220" t="s">
        <v>203</v>
      </c>
      <c r="E243" s="221" t="s">
        <v>554</v>
      </c>
      <c r="F243" s="222" t="s">
        <v>555</v>
      </c>
      <c r="G243" s="223" t="s">
        <v>144</v>
      </c>
      <c r="H243" s="224">
        <v>2121</v>
      </c>
      <c r="I243" s="225"/>
      <c r="J243" s="226">
        <f>ROUND(I243*H243,2)</f>
        <v>0</v>
      </c>
      <c r="K243" s="222" t="s">
        <v>21</v>
      </c>
      <c r="L243" s="70"/>
      <c r="M243" s="227" t="s">
        <v>21</v>
      </c>
      <c r="N243" s="228" t="s">
        <v>44</v>
      </c>
      <c r="O243" s="45"/>
      <c r="P243" s="229">
        <f>O243*H243</f>
        <v>0</v>
      </c>
      <c r="Q243" s="229">
        <v>0</v>
      </c>
      <c r="R243" s="229">
        <f>Q243*H243</f>
        <v>0</v>
      </c>
      <c r="S243" s="229">
        <v>0</v>
      </c>
      <c r="T243" s="230">
        <f>S243*H243</f>
        <v>0</v>
      </c>
      <c r="AR243" s="22" t="s">
        <v>207</v>
      </c>
      <c r="AT243" s="22" t="s">
        <v>203</v>
      </c>
      <c r="AU243" s="22" t="s">
        <v>81</v>
      </c>
      <c r="AY243" s="22" t="s">
        <v>201</v>
      </c>
      <c r="BE243" s="231">
        <f>IF(N243="základní",J243,0)</f>
        <v>0</v>
      </c>
      <c r="BF243" s="231">
        <f>IF(N243="snížená",J243,0)</f>
        <v>0</v>
      </c>
      <c r="BG243" s="231">
        <f>IF(N243="zákl. přenesená",J243,0)</f>
        <v>0</v>
      </c>
      <c r="BH243" s="231">
        <f>IF(N243="sníž. přenesená",J243,0)</f>
        <v>0</v>
      </c>
      <c r="BI243" s="231">
        <f>IF(N243="nulová",J243,0)</f>
        <v>0</v>
      </c>
      <c r="BJ243" s="22" t="s">
        <v>81</v>
      </c>
      <c r="BK243" s="231">
        <f>ROUND(I243*H243,2)</f>
        <v>0</v>
      </c>
      <c r="BL243" s="22" t="s">
        <v>207</v>
      </c>
      <c r="BM243" s="22" t="s">
        <v>556</v>
      </c>
    </row>
    <row r="244" s="11" customFormat="1">
      <c r="B244" s="232"/>
      <c r="C244" s="233"/>
      <c r="D244" s="234" t="s">
        <v>212</v>
      </c>
      <c r="E244" s="235" t="s">
        <v>21</v>
      </c>
      <c r="F244" s="236" t="s">
        <v>153</v>
      </c>
      <c r="G244" s="233"/>
      <c r="H244" s="237">
        <v>2121</v>
      </c>
      <c r="I244" s="238"/>
      <c r="J244" s="233"/>
      <c r="K244" s="233"/>
      <c r="L244" s="239"/>
      <c r="M244" s="240"/>
      <c r="N244" s="241"/>
      <c r="O244" s="241"/>
      <c r="P244" s="241"/>
      <c r="Q244" s="241"/>
      <c r="R244" s="241"/>
      <c r="S244" s="241"/>
      <c r="T244" s="242"/>
      <c r="AT244" s="243" t="s">
        <v>212</v>
      </c>
      <c r="AU244" s="243" t="s">
        <v>81</v>
      </c>
      <c r="AV244" s="11" t="s">
        <v>83</v>
      </c>
      <c r="AW244" s="11" t="s">
        <v>36</v>
      </c>
      <c r="AX244" s="11" t="s">
        <v>81</v>
      </c>
      <c r="AY244" s="243" t="s">
        <v>201</v>
      </c>
    </row>
    <row r="245" s="1" customFormat="1" ht="51" customHeight="1">
      <c r="B245" s="44"/>
      <c r="C245" s="220" t="s">
        <v>557</v>
      </c>
      <c r="D245" s="220" t="s">
        <v>203</v>
      </c>
      <c r="E245" s="221" t="s">
        <v>558</v>
      </c>
      <c r="F245" s="222" t="s">
        <v>559</v>
      </c>
      <c r="G245" s="223" t="s">
        <v>144</v>
      </c>
      <c r="H245" s="224">
        <v>2121</v>
      </c>
      <c r="I245" s="225"/>
      <c r="J245" s="226">
        <f>ROUND(I245*H245,2)</f>
        <v>0</v>
      </c>
      <c r="K245" s="222" t="s">
        <v>21</v>
      </c>
      <c r="L245" s="70"/>
      <c r="M245" s="227" t="s">
        <v>21</v>
      </c>
      <c r="N245" s="228" t="s">
        <v>44</v>
      </c>
      <c r="O245" s="45"/>
      <c r="P245" s="229">
        <f>O245*H245</f>
        <v>0</v>
      </c>
      <c r="Q245" s="229">
        <v>0</v>
      </c>
      <c r="R245" s="229">
        <f>Q245*H245</f>
        <v>0</v>
      </c>
      <c r="S245" s="229">
        <v>0</v>
      </c>
      <c r="T245" s="230">
        <f>S245*H245</f>
        <v>0</v>
      </c>
      <c r="AR245" s="22" t="s">
        <v>207</v>
      </c>
      <c r="AT245" s="22" t="s">
        <v>203</v>
      </c>
      <c r="AU245" s="22" t="s">
        <v>81</v>
      </c>
      <c r="AY245" s="22" t="s">
        <v>201</v>
      </c>
      <c r="BE245" s="231">
        <f>IF(N245="základní",J245,0)</f>
        <v>0</v>
      </c>
      <c r="BF245" s="231">
        <f>IF(N245="snížená",J245,0)</f>
        <v>0</v>
      </c>
      <c r="BG245" s="231">
        <f>IF(N245="zákl. přenesená",J245,0)</f>
        <v>0</v>
      </c>
      <c r="BH245" s="231">
        <f>IF(N245="sníž. přenesená",J245,0)</f>
        <v>0</v>
      </c>
      <c r="BI245" s="231">
        <f>IF(N245="nulová",J245,0)</f>
        <v>0</v>
      </c>
      <c r="BJ245" s="22" t="s">
        <v>81</v>
      </c>
      <c r="BK245" s="231">
        <f>ROUND(I245*H245,2)</f>
        <v>0</v>
      </c>
      <c r="BL245" s="22" t="s">
        <v>207</v>
      </c>
      <c r="BM245" s="22" t="s">
        <v>560</v>
      </c>
    </row>
    <row r="246" s="11" customFormat="1">
      <c r="B246" s="232"/>
      <c r="C246" s="233"/>
      <c r="D246" s="234" t="s">
        <v>212</v>
      </c>
      <c r="E246" s="235" t="s">
        <v>21</v>
      </c>
      <c r="F246" s="236" t="s">
        <v>153</v>
      </c>
      <c r="G246" s="233"/>
      <c r="H246" s="237">
        <v>2121</v>
      </c>
      <c r="I246" s="238"/>
      <c r="J246" s="233"/>
      <c r="K246" s="233"/>
      <c r="L246" s="239"/>
      <c r="M246" s="265"/>
      <c r="N246" s="266"/>
      <c r="O246" s="266"/>
      <c r="P246" s="266"/>
      <c r="Q246" s="266"/>
      <c r="R246" s="266"/>
      <c r="S246" s="266"/>
      <c r="T246" s="267"/>
      <c r="AT246" s="243" t="s">
        <v>212</v>
      </c>
      <c r="AU246" s="243" t="s">
        <v>81</v>
      </c>
      <c r="AV246" s="11" t="s">
        <v>83</v>
      </c>
      <c r="AW246" s="11" t="s">
        <v>36</v>
      </c>
      <c r="AX246" s="11" t="s">
        <v>81</v>
      </c>
      <c r="AY246" s="243" t="s">
        <v>201</v>
      </c>
    </row>
    <row r="247" s="1" customFormat="1" ht="6.96" customHeight="1">
      <c r="B247" s="65"/>
      <c r="C247" s="66"/>
      <c r="D247" s="66"/>
      <c r="E247" s="66"/>
      <c r="F247" s="66"/>
      <c r="G247" s="66"/>
      <c r="H247" s="66"/>
      <c r="I247" s="165"/>
      <c r="J247" s="66"/>
      <c r="K247" s="66"/>
      <c r="L247" s="70"/>
    </row>
  </sheetData>
  <sheetProtection sheet="1" autoFilter="0" formatColumns="0" formatRows="0" objects="1" scenarios="1" spinCount="100000" saltValue="pHegsiNj1TmH692LpD5Xe6jsRro0oJa6k9Lh/Dq+Wkd3G4Zcidt8oOtHj/4GCoqDoTET3hPjw7inelrGLBbrYw==" hashValue="4+YaQ+fnu7sKi6k5jiGJ2sSnHDiUu7okx29u8ud7AZyXaqlLvncTekjTkYifHqP0R0d0cnbYjTljepcGcHf4iA==" algorithmName="SHA-512" password="CC35"/>
  <autoFilter ref="C85:K246"/>
  <mergeCells count="10">
    <mergeCell ref="E7:H7"/>
    <mergeCell ref="E9:H9"/>
    <mergeCell ref="E24:H24"/>
    <mergeCell ref="E45:H45"/>
    <mergeCell ref="E47:H47"/>
    <mergeCell ref="J51:J52"/>
    <mergeCell ref="E76:H76"/>
    <mergeCell ref="E78:H78"/>
    <mergeCell ref="G1:H1"/>
    <mergeCell ref="L2:V2"/>
  </mergeCells>
  <hyperlinks>
    <hyperlink ref="F1:G1" location="C2" display="1) Krycí list soupisu"/>
    <hyperlink ref="G1:H1" location="C54" display="2) Rekapitulace"/>
    <hyperlink ref="J1" location="C85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9"/>
      <c r="B1" s="135"/>
      <c r="C1" s="135"/>
      <c r="D1" s="136" t="s">
        <v>1</v>
      </c>
      <c r="E1" s="135"/>
      <c r="F1" s="137" t="s">
        <v>118</v>
      </c>
      <c r="G1" s="137" t="s">
        <v>119</v>
      </c>
      <c r="H1" s="137"/>
      <c r="I1" s="138"/>
      <c r="J1" s="137" t="s">
        <v>120</v>
      </c>
      <c r="K1" s="136" t="s">
        <v>121</v>
      </c>
      <c r="L1" s="137" t="s">
        <v>122</v>
      </c>
      <c r="M1" s="137"/>
      <c r="N1" s="137"/>
      <c r="O1" s="137"/>
      <c r="P1" s="137"/>
      <c r="Q1" s="137"/>
      <c r="R1" s="137"/>
      <c r="S1" s="137"/>
      <c r="T1" s="137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ht="36.96" customHeight="1">
      <c r="L2"/>
      <c r="AT2" s="22" t="s">
        <v>86</v>
      </c>
      <c r="AZ2" s="139" t="s">
        <v>127</v>
      </c>
      <c r="BA2" s="139" t="s">
        <v>128</v>
      </c>
      <c r="BB2" s="139" t="s">
        <v>129</v>
      </c>
      <c r="BC2" s="139" t="s">
        <v>355</v>
      </c>
      <c r="BD2" s="139" t="s">
        <v>83</v>
      </c>
    </row>
    <row r="3" ht="6.96" customHeight="1">
      <c r="B3" s="23"/>
      <c r="C3" s="24"/>
      <c r="D3" s="24"/>
      <c r="E3" s="24"/>
      <c r="F3" s="24"/>
      <c r="G3" s="24"/>
      <c r="H3" s="24"/>
      <c r="I3" s="140"/>
      <c r="J3" s="24"/>
      <c r="K3" s="25"/>
      <c r="AT3" s="22" t="s">
        <v>83</v>
      </c>
      <c r="AZ3" s="139" t="s">
        <v>132</v>
      </c>
      <c r="BA3" s="139" t="s">
        <v>133</v>
      </c>
      <c r="BB3" s="139" t="s">
        <v>129</v>
      </c>
      <c r="BC3" s="139" t="s">
        <v>528</v>
      </c>
      <c r="BD3" s="139" t="s">
        <v>83</v>
      </c>
    </row>
    <row r="4" ht="36.96" customHeight="1">
      <c r="B4" s="26"/>
      <c r="C4" s="27"/>
      <c r="D4" s="28" t="s">
        <v>131</v>
      </c>
      <c r="E4" s="27"/>
      <c r="F4" s="27"/>
      <c r="G4" s="27"/>
      <c r="H4" s="27"/>
      <c r="I4" s="141"/>
      <c r="J4" s="27"/>
      <c r="K4" s="29"/>
      <c r="M4" s="30" t="s">
        <v>12</v>
      </c>
      <c r="AT4" s="22" t="s">
        <v>6</v>
      </c>
      <c r="AZ4" s="139" t="s">
        <v>135</v>
      </c>
      <c r="BA4" s="139" t="s">
        <v>136</v>
      </c>
      <c r="BB4" s="139" t="s">
        <v>137</v>
      </c>
      <c r="BC4" s="139" t="s">
        <v>279</v>
      </c>
      <c r="BD4" s="139" t="s">
        <v>83</v>
      </c>
    </row>
    <row r="5" ht="6.96" customHeight="1">
      <c r="B5" s="26"/>
      <c r="C5" s="27"/>
      <c r="D5" s="27"/>
      <c r="E5" s="27"/>
      <c r="F5" s="27"/>
      <c r="G5" s="27"/>
      <c r="H5" s="27"/>
      <c r="I5" s="141"/>
      <c r="J5" s="27"/>
      <c r="K5" s="29"/>
      <c r="AZ5" s="139" t="s">
        <v>139</v>
      </c>
      <c r="BA5" s="139" t="s">
        <v>140</v>
      </c>
      <c r="BB5" s="139" t="s">
        <v>137</v>
      </c>
      <c r="BC5" s="139" t="s">
        <v>561</v>
      </c>
      <c r="BD5" s="139" t="s">
        <v>83</v>
      </c>
    </row>
    <row r="6">
      <c r="B6" s="26"/>
      <c r="C6" s="27"/>
      <c r="D6" s="38" t="s">
        <v>18</v>
      </c>
      <c r="E6" s="27"/>
      <c r="F6" s="27"/>
      <c r="G6" s="27"/>
      <c r="H6" s="27"/>
      <c r="I6" s="141"/>
      <c r="J6" s="27"/>
      <c r="K6" s="29"/>
      <c r="AZ6" s="139" t="s">
        <v>142</v>
      </c>
      <c r="BA6" s="139" t="s">
        <v>143</v>
      </c>
      <c r="BB6" s="139" t="s">
        <v>144</v>
      </c>
      <c r="BC6" s="139" t="s">
        <v>562</v>
      </c>
      <c r="BD6" s="139" t="s">
        <v>83</v>
      </c>
    </row>
    <row r="7" ht="16.5" customHeight="1">
      <c r="B7" s="26"/>
      <c r="C7" s="27"/>
      <c r="D7" s="27"/>
      <c r="E7" s="142" t="str">
        <f>'Rekapitulace stavby'!K6</f>
        <v>Komunikace a inženýrské sítě - lokalita Skrbovická 2</v>
      </c>
      <c r="F7" s="38"/>
      <c r="G7" s="38"/>
      <c r="H7" s="38"/>
      <c r="I7" s="141"/>
      <c r="J7" s="27"/>
      <c r="K7" s="29"/>
      <c r="AZ7" s="139" t="s">
        <v>147</v>
      </c>
      <c r="BA7" s="139" t="s">
        <v>147</v>
      </c>
      <c r="BB7" s="139" t="s">
        <v>129</v>
      </c>
      <c r="BC7" s="139" t="s">
        <v>126</v>
      </c>
      <c r="BD7" s="139" t="s">
        <v>83</v>
      </c>
    </row>
    <row r="8" s="1" customFormat="1">
      <c r="B8" s="44"/>
      <c r="C8" s="45"/>
      <c r="D8" s="38" t="s">
        <v>146</v>
      </c>
      <c r="E8" s="45"/>
      <c r="F8" s="45"/>
      <c r="G8" s="45"/>
      <c r="H8" s="45"/>
      <c r="I8" s="143"/>
      <c r="J8" s="45"/>
      <c r="K8" s="49"/>
      <c r="AZ8" s="139" t="s">
        <v>150</v>
      </c>
      <c r="BA8" s="139" t="s">
        <v>151</v>
      </c>
      <c r="BB8" s="139" t="s">
        <v>137</v>
      </c>
      <c r="BC8" s="139" t="s">
        <v>232</v>
      </c>
      <c r="BD8" s="139" t="s">
        <v>83</v>
      </c>
    </row>
    <row r="9" s="1" customFormat="1" ht="36.96" customHeight="1">
      <c r="B9" s="44"/>
      <c r="C9" s="45"/>
      <c r="D9" s="45"/>
      <c r="E9" s="144" t="s">
        <v>563</v>
      </c>
      <c r="F9" s="45"/>
      <c r="G9" s="45"/>
      <c r="H9" s="45"/>
      <c r="I9" s="143"/>
      <c r="J9" s="45"/>
      <c r="K9" s="49"/>
      <c r="AZ9" s="139" t="s">
        <v>153</v>
      </c>
      <c r="BA9" s="139" t="s">
        <v>154</v>
      </c>
      <c r="BB9" s="139" t="s">
        <v>144</v>
      </c>
      <c r="BC9" s="139" t="s">
        <v>161</v>
      </c>
      <c r="BD9" s="139" t="s">
        <v>83</v>
      </c>
    </row>
    <row r="10" s="1" customFormat="1">
      <c r="B10" s="44"/>
      <c r="C10" s="45"/>
      <c r="D10" s="45"/>
      <c r="E10" s="45"/>
      <c r="F10" s="45"/>
      <c r="G10" s="45"/>
      <c r="H10" s="45"/>
      <c r="I10" s="143"/>
      <c r="J10" s="45"/>
      <c r="K10" s="49"/>
      <c r="AZ10" s="139" t="s">
        <v>156</v>
      </c>
      <c r="BA10" s="139" t="s">
        <v>157</v>
      </c>
      <c r="BB10" s="139" t="s">
        <v>144</v>
      </c>
      <c r="BC10" s="139" t="s">
        <v>476</v>
      </c>
      <c r="BD10" s="139" t="s">
        <v>83</v>
      </c>
    </row>
    <row r="11" s="1" customFormat="1" ht="14.4" customHeight="1">
      <c r="B11" s="44"/>
      <c r="C11" s="45"/>
      <c r="D11" s="38" t="s">
        <v>20</v>
      </c>
      <c r="E11" s="45"/>
      <c r="F11" s="33" t="s">
        <v>21</v>
      </c>
      <c r="G11" s="45"/>
      <c r="H11" s="45"/>
      <c r="I11" s="145" t="s">
        <v>22</v>
      </c>
      <c r="J11" s="33" t="s">
        <v>21</v>
      </c>
      <c r="K11" s="49"/>
      <c r="AZ11" s="139" t="s">
        <v>162</v>
      </c>
      <c r="BA11" s="139" t="s">
        <v>162</v>
      </c>
      <c r="BB11" s="139" t="s">
        <v>144</v>
      </c>
      <c r="BC11" s="139" t="s">
        <v>263</v>
      </c>
      <c r="BD11" s="139" t="s">
        <v>83</v>
      </c>
    </row>
    <row r="12" s="1" customFormat="1" ht="14.4" customHeight="1">
      <c r="B12" s="44"/>
      <c r="C12" s="45"/>
      <c r="D12" s="38" t="s">
        <v>23</v>
      </c>
      <c r="E12" s="45"/>
      <c r="F12" s="33" t="s">
        <v>24</v>
      </c>
      <c r="G12" s="45"/>
      <c r="H12" s="45"/>
      <c r="I12" s="145" t="s">
        <v>25</v>
      </c>
      <c r="J12" s="146" t="str">
        <f>'Rekapitulace stavby'!AN8</f>
        <v>18. 6. 2018</v>
      </c>
      <c r="K12" s="49"/>
    </row>
    <row r="13" s="1" customFormat="1" ht="10.8" customHeight="1">
      <c r="B13" s="44"/>
      <c r="C13" s="45"/>
      <c r="D13" s="45"/>
      <c r="E13" s="45"/>
      <c r="F13" s="45"/>
      <c r="G13" s="45"/>
      <c r="H13" s="45"/>
      <c r="I13" s="143"/>
      <c r="J13" s="45"/>
      <c r="K13" s="49"/>
    </row>
    <row r="14" s="1" customFormat="1" ht="14.4" customHeight="1">
      <c r="B14" s="44"/>
      <c r="C14" s="45"/>
      <c r="D14" s="38" t="s">
        <v>27</v>
      </c>
      <c r="E14" s="45"/>
      <c r="F14" s="45"/>
      <c r="G14" s="45"/>
      <c r="H14" s="45"/>
      <c r="I14" s="145" t="s">
        <v>28</v>
      </c>
      <c r="J14" s="33" t="s">
        <v>21</v>
      </c>
      <c r="K14" s="49"/>
    </row>
    <row r="15" s="1" customFormat="1" ht="18" customHeight="1">
      <c r="B15" s="44"/>
      <c r="C15" s="45"/>
      <c r="D15" s="45"/>
      <c r="E15" s="33" t="s">
        <v>29</v>
      </c>
      <c r="F15" s="45"/>
      <c r="G15" s="45"/>
      <c r="H15" s="45"/>
      <c r="I15" s="145" t="s">
        <v>30</v>
      </c>
      <c r="J15" s="33" t="s">
        <v>21</v>
      </c>
      <c r="K15" s="49"/>
    </row>
    <row r="16" s="1" customFormat="1" ht="6.96" customHeight="1">
      <c r="B16" s="44"/>
      <c r="C16" s="45"/>
      <c r="D16" s="45"/>
      <c r="E16" s="45"/>
      <c r="F16" s="45"/>
      <c r="G16" s="45"/>
      <c r="H16" s="45"/>
      <c r="I16" s="143"/>
      <c r="J16" s="45"/>
      <c r="K16" s="49"/>
    </row>
    <row r="17" s="1" customFormat="1" ht="14.4" customHeight="1">
      <c r="B17" s="44"/>
      <c r="C17" s="45"/>
      <c r="D17" s="38" t="s">
        <v>31</v>
      </c>
      <c r="E17" s="45"/>
      <c r="F17" s="45"/>
      <c r="G17" s="45"/>
      <c r="H17" s="45"/>
      <c r="I17" s="145" t="s">
        <v>28</v>
      </c>
      <c r="J17" s="33" t="str">
        <f>IF('Rekapitulace stavby'!AN13="Vyplň údaj","",IF('Rekapitulace stavby'!AN13="","",'Rekapitulace stavby'!AN13))</f>
        <v/>
      </c>
      <c r="K17" s="49"/>
    </row>
    <row r="18" s="1" customFormat="1" ht="18" customHeight="1">
      <c r="B18" s="44"/>
      <c r="C18" s="45"/>
      <c r="D18" s="45"/>
      <c r="E18" s="33" t="str">
        <f>IF('Rekapitulace stavby'!E14="Vyplň údaj","",IF('Rekapitulace stavby'!E14="","",'Rekapitulace stavby'!E14))</f>
        <v/>
      </c>
      <c r="F18" s="45"/>
      <c r="G18" s="45"/>
      <c r="H18" s="45"/>
      <c r="I18" s="145" t="s">
        <v>30</v>
      </c>
      <c r="J18" s="33" t="str">
        <f>IF('Rekapitulace stavby'!AN14="Vyplň údaj","",IF('Rekapitulace stavby'!AN14="","",'Rekapitulace stavby'!AN14))</f>
        <v/>
      </c>
      <c r="K18" s="49"/>
    </row>
    <row r="19" s="1" customFormat="1" ht="6.96" customHeight="1">
      <c r="B19" s="44"/>
      <c r="C19" s="45"/>
      <c r="D19" s="45"/>
      <c r="E19" s="45"/>
      <c r="F19" s="45"/>
      <c r="G19" s="45"/>
      <c r="H19" s="45"/>
      <c r="I19" s="143"/>
      <c r="J19" s="45"/>
      <c r="K19" s="49"/>
    </row>
    <row r="20" s="1" customFormat="1" ht="14.4" customHeight="1">
      <c r="B20" s="44"/>
      <c r="C20" s="45"/>
      <c r="D20" s="38" t="s">
        <v>33</v>
      </c>
      <c r="E20" s="45"/>
      <c r="F20" s="45"/>
      <c r="G20" s="45"/>
      <c r="H20" s="45"/>
      <c r="I20" s="145" t="s">
        <v>28</v>
      </c>
      <c r="J20" s="33" t="s">
        <v>34</v>
      </c>
      <c r="K20" s="49"/>
    </row>
    <row r="21" s="1" customFormat="1" ht="18" customHeight="1">
      <c r="B21" s="44"/>
      <c r="C21" s="45"/>
      <c r="D21" s="45"/>
      <c r="E21" s="33" t="s">
        <v>35</v>
      </c>
      <c r="F21" s="45"/>
      <c r="G21" s="45"/>
      <c r="H21" s="45"/>
      <c r="I21" s="145" t="s">
        <v>30</v>
      </c>
      <c r="J21" s="33" t="s">
        <v>21</v>
      </c>
      <c r="K21" s="49"/>
    </row>
    <row r="22" s="1" customFormat="1" ht="6.96" customHeight="1">
      <c r="B22" s="44"/>
      <c r="C22" s="45"/>
      <c r="D22" s="45"/>
      <c r="E22" s="45"/>
      <c r="F22" s="45"/>
      <c r="G22" s="45"/>
      <c r="H22" s="45"/>
      <c r="I22" s="143"/>
      <c r="J22" s="45"/>
      <c r="K22" s="49"/>
    </row>
    <row r="23" s="1" customFormat="1" ht="14.4" customHeight="1">
      <c r="B23" s="44"/>
      <c r="C23" s="45"/>
      <c r="D23" s="38" t="s">
        <v>37</v>
      </c>
      <c r="E23" s="45"/>
      <c r="F23" s="45"/>
      <c r="G23" s="45"/>
      <c r="H23" s="45"/>
      <c r="I23" s="143"/>
      <c r="J23" s="45"/>
      <c r="K23" s="49"/>
    </row>
    <row r="24" s="6" customFormat="1" ht="16.5" customHeight="1">
      <c r="B24" s="147"/>
      <c r="C24" s="148"/>
      <c r="D24" s="148"/>
      <c r="E24" s="42" t="s">
        <v>21</v>
      </c>
      <c r="F24" s="42"/>
      <c r="G24" s="42"/>
      <c r="H24" s="42"/>
      <c r="I24" s="149"/>
      <c r="J24" s="148"/>
      <c r="K24" s="150"/>
    </row>
    <row r="25" s="1" customFormat="1" ht="6.96" customHeight="1">
      <c r="B25" s="44"/>
      <c r="C25" s="45"/>
      <c r="D25" s="45"/>
      <c r="E25" s="45"/>
      <c r="F25" s="45"/>
      <c r="G25" s="45"/>
      <c r="H25" s="45"/>
      <c r="I25" s="143"/>
      <c r="J25" s="45"/>
      <c r="K25" s="49"/>
    </row>
    <row r="26" s="1" customFormat="1" ht="6.96" customHeight="1">
      <c r="B26" s="44"/>
      <c r="C26" s="45"/>
      <c r="D26" s="104"/>
      <c r="E26" s="104"/>
      <c r="F26" s="104"/>
      <c r="G26" s="104"/>
      <c r="H26" s="104"/>
      <c r="I26" s="151"/>
      <c r="J26" s="104"/>
      <c r="K26" s="152"/>
    </row>
    <row r="27" s="1" customFormat="1" ht="25.44" customHeight="1">
      <c r="B27" s="44"/>
      <c r="C27" s="45"/>
      <c r="D27" s="153" t="s">
        <v>39</v>
      </c>
      <c r="E27" s="45"/>
      <c r="F27" s="45"/>
      <c r="G27" s="45"/>
      <c r="H27" s="45"/>
      <c r="I27" s="143"/>
      <c r="J27" s="154">
        <f>ROUND(J84,2)</f>
        <v>0</v>
      </c>
      <c r="K27" s="49"/>
    </row>
    <row r="28" s="1" customFormat="1" ht="6.96" customHeight="1">
      <c r="B28" s="44"/>
      <c r="C28" s="45"/>
      <c r="D28" s="104"/>
      <c r="E28" s="104"/>
      <c r="F28" s="104"/>
      <c r="G28" s="104"/>
      <c r="H28" s="104"/>
      <c r="I28" s="151"/>
      <c r="J28" s="104"/>
      <c r="K28" s="152"/>
    </row>
    <row r="29" s="1" customFormat="1" ht="14.4" customHeight="1">
      <c r="B29" s="44"/>
      <c r="C29" s="45"/>
      <c r="D29" s="45"/>
      <c r="E29" s="45"/>
      <c r="F29" s="50" t="s">
        <v>41</v>
      </c>
      <c r="G29" s="45"/>
      <c r="H29" s="45"/>
      <c r="I29" s="155" t="s">
        <v>40</v>
      </c>
      <c r="J29" s="50" t="s">
        <v>42</v>
      </c>
      <c r="K29" s="49"/>
    </row>
    <row r="30" s="1" customFormat="1" ht="14.4" customHeight="1">
      <c r="B30" s="44"/>
      <c r="C30" s="45"/>
      <c r="D30" s="53" t="s">
        <v>43</v>
      </c>
      <c r="E30" s="53" t="s">
        <v>44</v>
      </c>
      <c r="F30" s="156">
        <f>ROUND(SUM(BE84:BE189), 2)</f>
        <v>0</v>
      </c>
      <c r="G30" s="45"/>
      <c r="H30" s="45"/>
      <c r="I30" s="157">
        <v>0.20999999999999999</v>
      </c>
      <c r="J30" s="156">
        <f>ROUND(ROUND((SUM(BE84:BE189)), 2)*I30, 2)</f>
        <v>0</v>
      </c>
      <c r="K30" s="49"/>
    </row>
    <row r="31" s="1" customFormat="1" ht="14.4" customHeight="1">
      <c r="B31" s="44"/>
      <c r="C31" s="45"/>
      <c r="D31" s="45"/>
      <c r="E31" s="53" t="s">
        <v>45</v>
      </c>
      <c r="F31" s="156">
        <f>ROUND(SUM(BF84:BF189), 2)</f>
        <v>0</v>
      </c>
      <c r="G31" s="45"/>
      <c r="H31" s="45"/>
      <c r="I31" s="157">
        <v>0.14999999999999999</v>
      </c>
      <c r="J31" s="156">
        <f>ROUND(ROUND((SUM(BF84:BF189)), 2)*I31, 2)</f>
        <v>0</v>
      </c>
      <c r="K31" s="49"/>
    </row>
    <row r="32" hidden="1" s="1" customFormat="1" ht="14.4" customHeight="1">
      <c r="B32" s="44"/>
      <c r="C32" s="45"/>
      <c r="D32" s="45"/>
      <c r="E32" s="53" t="s">
        <v>46</v>
      </c>
      <c r="F32" s="156">
        <f>ROUND(SUM(BG84:BG189), 2)</f>
        <v>0</v>
      </c>
      <c r="G32" s="45"/>
      <c r="H32" s="45"/>
      <c r="I32" s="157">
        <v>0.20999999999999999</v>
      </c>
      <c r="J32" s="156">
        <v>0</v>
      </c>
      <c r="K32" s="49"/>
    </row>
    <row r="33" hidden="1" s="1" customFormat="1" ht="14.4" customHeight="1">
      <c r="B33" s="44"/>
      <c r="C33" s="45"/>
      <c r="D33" s="45"/>
      <c r="E33" s="53" t="s">
        <v>47</v>
      </c>
      <c r="F33" s="156">
        <f>ROUND(SUM(BH84:BH189), 2)</f>
        <v>0</v>
      </c>
      <c r="G33" s="45"/>
      <c r="H33" s="45"/>
      <c r="I33" s="157">
        <v>0.14999999999999999</v>
      </c>
      <c r="J33" s="156">
        <v>0</v>
      </c>
      <c r="K33" s="49"/>
    </row>
    <row r="34" hidden="1" s="1" customFormat="1" ht="14.4" customHeight="1">
      <c r="B34" s="44"/>
      <c r="C34" s="45"/>
      <c r="D34" s="45"/>
      <c r="E34" s="53" t="s">
        <v>48</v>
      </c>
      <c r="F34" s="156">
        <f>ROUND(SUM(BI84:BI189), 2)</f>
        <v>0</v>
      </c>
      <c r="G34" s="45"/>
      <c r="H34" s="45"/>
      <c r="I34" s="157">
        <v>0</v>
      </c>
      <c r="J34" s="156">
        <v>0</v>
      </c>
      <c r="K34" s="49"/>
    </row>
    <row r="35" s="1" customFormat="1" ht="6.96" customHeight="1">
      <c r="B35" s="44"/>
      <c r="C35" s="45"/>
      <c r="D35" s="45"/>
      <c r="E35" s="45"/>
      <c r="F35" s="45"/>
      <c r="G35" s="45"/>
      <c r="H35" s="45"/>
      <c r="I35" s="143"/>
      <c r="J35" s="45"/>
      <c r="K35" s="49"/>
    </row>
    <row r="36" s="1" customFormat="1" ht="25.44" customHeight="1">
      <c r="B36" s="44"/>
      <c r="C36" s="158"/>
      <c r="D36" s="159" t="s">
        <v>49</v>
      </c>
      <c r="E36" s="96"/>
      <c r="F36" s="96"/>
      <c r="G36" s="160" t="s">
        <v>50</v>
      </c>
      <c r="H36" s="161" t="s">
        <v>51</v>
      </c>
      <c r="I36" s="162"/>
      <c r="J36" s="163">
        <f>SUM(J27:J34)</f>
        <v>0</v>
      </c>
      <c r="K36" s="164"/>
    </row>
    <row r="37" s="1" customFormat="1" ht="14.4" customHeight="1">
      <c r="B37" s="65"/>
      <c r="C37" s="66"/>
      <c r="D37" s="66"/>
      <c r="E37" s="66"/>
      <c r="F37" s="66"/>
      <c r="G37" s="66"/>
      <c r="H37" s="66"/>
      <c r="I37" s="165"/>
      <c r="J37" s="66"/>
      <c r="K37" s="67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4"/>
      <c r="C42" s="28" t="s">
        <v>170</v>
      </c>
      <c r="D42" s="45"/>
      <c r="E42" s="45"/>
      <c r="F42" s="45"/>
      <c r="G42" s="45"/>
      <c r="H42" s="45"/>
      <c r="I42" s="143"/>
      <c r="J42" s="45"/>
      <c r="K42" s="49"/>
    </row>
    <row r="43" s="1" customFormat="1" ht="6.96" customHeight="1">
      <c r="B43" s="44"/>
      <c r="C43" s="45"/>
      <c r="D43" s="45"/>
      <c r="E43" s="45"/>
      <c r="F43" s="45"/>
      <c r="G43" s="45"/>
      <c r="H43" s="45"/>
      <c r="I43" s="143"/>
      <c r="J43" s="45"/>
      <c r="K43" s="49"/>
    </row>
    <row r="44" s="1" customFormat="1" ht="14.4" customHeight="1">
      <c r="B44" s="44"/>
      <c r="C44" s="38" t="s">
        <v>18</v>
      </c>
      <c r="D44" s="45"/>
      <c r="E44" s="45"/>
      <c r="F44" s="45"/>
      <c r="G44" s="45"/>
      <c r="H44" s="45"/>
      <c r="I44" s="143"/>
      <c r="J44" s="45"/>
      <c r="K44" s="49"/>
    </row>
    <row r="45" s="1" customFormat="1" ht="16.5" customHeight="1">
      <c r="B45" s="44"/>
      <c r="C45" s="45"/>
      <c r="D45" s="45"/>
      <c r="E45" s="142" t="str">
        <f>E7</f>
        <v>Komunikace a inženýrské sítě - lokalita Skrbovická 2</v>
      </c>
      <c r="F45" s="38"/>
      <c r="G45" s="38"/>
      <c r="H45" s="38"/>
      <c r="I45" s="143"/>
      <c r="J45" s="45"/>
      <c r="K45" s="49"/>
    </row>
    <row r="46" s="1" customFormat="1" ht="14.4" customHeight="1">
      <c r="B46" s="44"/>
      <c r="C46" s="38" t="s">
        <v>146</v>
      </c>
      <c r="D46" s="45"/>
      <c r="E46" s="45"/>
      <c r="F46" s="45"/>
      <c r="G46" s="45"/>
      <c r="H46" s="45"/>
      <c r="I46" s="143"/>
      <c r="J46" s="45"/>
      <c r="K46" s="49"/>
    </row>
    <row r="47" s="1" customFormat="1" ht="17.25" customHeight="1">
      <c r="B47" s="44"/>
      <c r="C47" s="45"/>
      <c r="D47" s="45"/>
      <c r="E47" s="144" t="str">
        <f>E9</f>
        <v>SO02 - Zpevněné plochy - část 2</v>
      </c>
      <c r="F47" s="45"/>
      <c r="G47" s="45"/>
      <c r="H47" s="45"/>
      <c r="I47" s="143"/>
      <c r="J47" s="45"/>
      <c r="K47" s="49"/>
    </row>
    <row r="48" s="1" customFormat="1" ht="6.96" customHeight="1">
      <c r="B48" s="44"/>
      <c r="C48" s="45"/>
      <c r="D48" s="45"/>
      <c r="E48" s="45"/>
      <c r="F48" s="45"/>
      <c r="G48" s="45"/>
      <c r="H48" s="45"/>
      <c r="I48" s="143"/>
      <c r="J48" s="45"/>
      <c r="K48" s="49"/>
    </row>
    <row r="49" s="1" customFormat="1" ht="18" customHeight="1">
      <c r="B49" s="44"/>
      <c r="C49" s="38" t="s">
        <v>23</v>
      </c>
      <c r="D49" s="45"/>
      <c r="E49" s="45"/>
      <c r="F49" s="33" t="str">
        <f>F12</f>
        <v>Bruntál</v>
      </c>
      <c r="G49" s="45"/>
      <c r="H49" s="45"/>
      <c r="I49" s="145" t="s">
        <v>25</v>
      </c>
      <c r="J49" s="146" t="str">
        <f>IF(J12="","",J12)</f>
        <v>18. 6. 2018</v>
      </c>
      <c r="K49" s="49"/>
    </row>
    <row r="50" s="1" customFormat="1" ht="6.96" customHeight="1">
      <c r="B50" s="44"/>
      <c r="C50" s="45"/>
      <c r="D50" s="45"/>
      <c r="E50" s="45"/>
      <c r="F50" s="45"/>
      <c r="G50" s="45"/>
      <c r="H50" s="45"/>
      <c r="I50" s="143"/>
      <c r="J50" s="45"/>
      <c r="K50" s="49"/>
    </row>
    <row r="51" s="1" customFormat="1">
      <c r="B51" s="44"/>
      <c r="C51" s="38" t="s">
        <v>27</v>
      </c>
      <c r="D51" s="45"/>
      <c r="E51" s="45"/>
      <c r="F51" s="33" t="str">
        <f>E15</f>
        <v>Město Bruntál</v>
      </c>
      <c r="G51" s="45"/>
      <c r="H51" s="45"/>
      <c r="I51" s="145" t="s">
        <v>33</v>
      </c>
      <c r="J51" s="42" t="str">
        <f>E21</f>
        <v>CIVIL PROJECTS s.r.o.</v>
      </c>
      <c r="K51" s="49"/>
    </row>
    <row r="52" s="1" customFormat="1" ht="14.4" customHeight="1">
      <c r="B52" s="44"/>
      <c r="C52" s="38" t="s">
        <v>31</v>
      </c>
      <c r="D52" s="45"/>
      <c r="E52" s="45"/>
      <c r="F52" s="33" t="str">
        <f>IF(E18="","",E18)</f>
        <v/>
      </c>
      <c r="G52" s="45"/>
      <c r="H52" s="45"/>
      <c r="I52" s="143"/>
      <c r="J52" s="170"/>
      <c r="K52" s="49"/>
    </row>
    <row r="53" s="1" customFormat="1" ht="10.32" customHeight="1">
      <c r="B53" s="44"/>
      <c r="C53" s="45"/>
      <c r="D53" s="45"/>
      <c r="E53" s="45"/>
      <c r="F53" s="45"/>
      <c r="G53" s="45"/>
      <c r="H53" s="45"/>
      <c r="I53" s="143"/>
      <c r="J53" s="45"/>
      <c r="K53" s="49"/>
    </row>
    <row r="54" s="1" customFormat="1" ht="29.28" customHeight="1">
      <c r="B54" s="44"/>
      <c r="C54" s="171" t="s">
        <v>171</v>
      </c>
      <c r="D54" s="158"/>
      <c r="E54" s="158"/>
      <c r="F54" s="158"/>
      <c r="G54" s="158"/>
      <c r="H54" s="158"/>
      <c r="I54" s="172"/>
      <c r="J54" s="173" t="s">
        <v>172</v>
      </c>
      <c r="K54" s="174"/>
    </row>
    <row r="55" s="1" customFormat="1" ht="10.32" customHeight="1">
      <c r="B55" s="44"/>
      <c r="C55" s="45"/>
      <c r="D55" s="45"/>
      <c r="E55" s="45"/>
      <c r="F55" s="45"/>
      <c r="G55" s="45"/>
      <c r="H55" s="45"/>
      <c r="I55" s="143"/>
      <c r="J55" s="45"/>
      <c r="K55" s="49"/>
    </row>
    <row r="56" s="1" customFormat="1" ht="29.28" customHeight="1">
      <c r="B56" s="44"/>
      <c r="C56" s="175" t="s">
        <v>173</v>
      </c>
      <c r="D56" s="45"/>
      <c r="E56" s="45"/>
      <c r="F56" s="45"/>
      <c r="G56" s="45"/>
      <c r="H56" s="45"/>
      <c r="I56" s="143"/>
      <c r="J56" s="154">
        <f>J84</f>
        <v>0</v>
      </c>
      <c r="K56" s="49"/>
      <c r="AU56" s="22" t="s">
        <v>174</v>
      </c>
    </row>
    <row r="57" s="7" customFormat="1" ht="24.96" customHeight="1">
      <c r="B57" s="176"/>
      <c r="C57" s="177"/>
      <c r="D57" s="178" t="s">
        <v>175</v>
      </c>
      <c r="E57" s="179"/>
      <c r="F57" s="179"/>
      <c r="G57" s="179"/>
      <c r="H57" s="179"/>
      <c r="I57" s="180"/>
      <c r="J57" s="181">
        <f>J85</f>
        <v>0</v>
      </c>
      <c r="K57" s="182"/>
    </row>
    <row r="58" s="8" customFormat="1" ht="19.92" customHeight="1">
      <c r="B58" s="183"/>
      <c r="C58" s="184"/>
      <c r="D58" s="185" t="s">
        <v>176</v>
      </c>
      <c r="E58" s="186"/>
      <c r="F58" s="186"/>
      <c r="G58" s="186"/>
      <c r="H58" s="186"/>
      <c r="I58" s="187"/>
      <c r="J58" s="188">
        <f>J86</f>
        <v>0</v>
      </c>
      <c r="K58" s="189"/>
    </row>
    <row r="59" s="8" customFormat="1" ht="19.92" customHeight="1">
      <c r="B59" s="183"/>
      <c r="C59" s="184"/>
      <c r="D59" s="185" t="s">
        <v>177</v>
      </c>
      <c r="E59" s="186"/>
      <c r="F59" s="186"/>
      <c r="G59" s="186"/>
      <c r="H59" s="186"/>
      <c r="I59" s="187"/>
      <c r="J59" s="188">
        <f>J123</f>
        <v>0</v>
      </c>
      <c r="K59" s="189"/>
    </row>
    <row r="60" s="8" customFormat="1" ht="19.92" customHeight="1">
      <c r="B60" s="183"/>
      <c r="C60" s="184"/>
      <c r="D60" s="185" t="s">
        <v>178</v>
      </c>
      <c r="E60" s="186"/>
      <c r="F60" s="186"/>
      <c r="G60" s="186"/>
      <c r="H60" s="186"/>
      <c r="I60" s="187"/>
      <c r="J60" s="188">
        <f>J134</f>
        <v>0</v>
      </c>
      <c r="K60" s="189"/>
    </row>
    <row r="61" s="8" customFormat="1" ht="19.92" customHeight="1">
      <c r="B61" s="183"/>
      <c r="C61" s="184"/>
      <c r="D61" s="185" t="s">
        <v>180</v>
      </c>
      <c r="E61" s="186"/>
      <c r="F61" s="186"/>
      <c r="G61" s="186"/>
      <c r="H61" s="186"/>
      <c r="I61" s="187"/>
      <c r="J61" s="188">
        <f>J145</f>
        <v>0</v>
      </c>
      <c r="K61" s="189"/>
    </row>
    <row r="62" s="8" customFormat="1" ht="19.92" customHeight="1">
      <c r="B62" s="183"/>
      <c r="C62" s="184"/>
      <c r="D62" s="185" t="s">
        <v>182</v>
      </c>
      <c r="E62" s="186"/>
      <c r="F62" s="186"/>
      <c r="G62" s="186"/>
      <c r="H62" s="186"/>
      <c r="I62" s="187"/>
      <c r="J62" s="188">
        <f>J157</f>
        <v>0</v>
      </c>
      <c r="K62" s="189"/>
    </row>
    <row r="63" s="8" customFormat="1" ht="19.92" customHeight="1">
      <c r="B63" s="183"/>
      <c r="C63" s="184"/>
      <c r="D63" s="185" t="s">
        <v>183</v>
      </c>
      <c r="E63" s="186"/>
      <c r="F63" s="186"/>
      <c r="G63" s="186"/>
      <c r="H63" s="186"/>
      <c r="I63" s="187"/>
      <c r="J63" s="188">
        <f>J168</f>
        <v>0</v>
      </c>
      <c r="K63" s="189"/>
    </row>
    <row r="64" s="7" customFormat="1" ht="24.96" customHeight="1">
      <c r="B64" s="176"/>
      <c r="C64" s="177"/>
      <c r="D64" s="178" t="s">
        <v>184</v>
      </c>
      <c r="E64" s="179"/>
      <c r="F64" s="179"/>
      <c r="G64" s="179"/>
      <c r="H64" s="179"/>
      <c r="I64" s="180"/>
      <c r="J64" s="181">
        <f>J179</f>
        <v>0</v>
      </c>
      <c r="K64" s="182"/>
    </row>
    <row r="65" s="1" customFormat="1" ht="21.84" customHeight="1">
      <c r="B65" s="44"/>
      <c r="C65" s="45"/>
      <c r="D65" s="45"/>
      <c r="E65" s="45"/>
      <c r="F65" s="45"/>
      <c r="G65" s="45"/>
      <c r="H65" s="45"/>
      <c r="I65" s="143"/>
      <c r="J65" s="45"/>
      <c r="K65" s="49"/>
    </row>
    <row r="66" s="1" customFormat="1" ht="6.96" customHeight="1">
      <c r="B66" s="65"/>
      <c r="C66" s="66"/>
      <c r="D66" s="66"/>
      <c r="E66" s="66"/>
      <c r="F66" s="66"/>
      <c r="G66" s="66"/>
      <c r="H66" s="66"/>
      <c r="I66" s="165"/>
      <c r="J66" s="66"/>
      <c r="K66" s="67"/>
    </row>
    <row r="70" s="1" customFormat="1" ht="6.96" customHeight="1">
      <c r="B70" s="68"/>
      <c r="C70" s="69"/>
      <c r="D70" s="69"/>
      <c r="E70" s="69"/>
      <c r="F70" s="69"/>
      <c r="G70" s="69"/>
      <c r="H70" s="69"/>
      <c r="I70" s="168"/>
      <c r="J70" s="69"/>
      <c r="K70" s="69"/>
      <c r="L70" s="70"/>
    </row>
    <row r="71" s="1" customFormat="1" ht="36.96" customHeight="1">
      <c r="B71" s="44"/>
      <c r="C71" s="71" t="s">
        <v>185</v>
      </c>
      <c r="D71" s="72"/>
      <c r="E71" s="72"/>
      <c r="F71" s="72"/>
      <c r="G71" s="72"/>
      <c r="H71" s="72"/>
      <c r="I71" s="190"/>
      <c r="J71" s="72"/>
      <c r="K71" s="72"/>
      <c r="L71" s="70"/>
    </row>
    <row r="72" s="1" customFormat="1" ht="6.96" customHeight="1">
      <c r="B72" s="44"/>
      <c r="C72" s="72"/>
      <c r="D72" s="72"/>
      <c r="E72" s="72"/>
      <c r="F72" s="72"/>
      <c r="G72" s="72"/>
      <c r="H72" s="72"/>
      <c r="I72" s="190"/>
      <c r="J72" s="72"/>
      <c r="K72" s="72"/>
      <c r="L72" s="70"/>
    </row>
    <row r="73" s="1" customFormat="1" ht="14.4" customHeight="1">
      <c r="B73" s="44"/>
      <c r="C73" s="74" t="s">
        <v>18</v>
      </c>
      <c r="D73" s="72"/>
      <c r="E73" s="72"/>
      <c r="F73" s="72"/>
      <c r="G73" s="72"/>
      <c r="H73" s="72"/>
      <c r="I73" s="190"/>
      <c r="J73" s="72"/>
      <c r="K73" s="72"/>
      <c r="L73" s="70"/>
    </row>
    <row r="74" s="1" customFormat="1" ht="16.5" customHeight="1">
      <c r="B74" s="44"/>
      <c r="C74" s="72"/>
      <c r="D74" s="72"/>
      <c r="E74" s="191" t="str">
        <f>E7</f>
        <v>Komunikace a inženýrské sítě - lokalita Skrbovická 2</v>
      </c>
      <c r="F74" s="74"/>
      <c r="G74" s="74"/>
      <c r="H74" s="74"/>
      <c r="I74" s="190"/>
      <c r="J74" s="72"/>
      <c r="K74" s="72"/>
      <c r="L74" s="70"/>
    </row>
    <row r="75" s="1" customFormat="1" ht="14.4" customHeight="1">
      <c r="B75" s="44"/>
      <c r="C75" s="74" t="s">
        <v>146</v>
      </c>
      <c r="D75" s="72"/>
      <c r="E75" s="72"/>
      <c r="F75" s="72"/>
      <c r="G75" s="72"/>
      <c r="H75" s="72"/>
      <c r="I75" s="190"/>
      <c r="J75" s="72"/>
      <c r="K75" s="72"/>
      <c r="L75" s="70"/>
    </row>
    <row r="76" s="1" customFormat="1" ht="17.25" customHeight="1">
      <c r="B76" s="44"/>
      <c r="C76" s="72"/>
      <c r="D76" s="72"/>
      <c r="E76" s="80" t="str">
        <f>E9</f>
        <v>SO02 - Zpevněné plochy - část 2</v>
      </c>
      <c r="F76" s="72"/>
      <c r="G76" s="72"/>
      <c r="H76" s="72"/>
      <c r="I76" s="190"/>
      <c r="J76" s="72"/>
      <c r="K76" s="72"/>
      <c r="L76" s="70"/>
    </row>
    <row r="77" s="1" customFormat="1" ht="6.96" customHeight="1">
      <c r="B77" s="44"/>
      <c r="C77" s="72"/>
      <c r="D77" s="72"/>
      <c r="E77" s="72"/>
      <c r="F77" s="72"/>
      <c r="G77" s="72"/>
      <c r="H77" s="72"/>
      <c r="I77" s="190"/>
      <c r="J77" s="72"/>
      <c r="K77" s="72"/>
      <c r="L77" s="70"/>
    </row>
    <row r="78" s="1" customFormat="1" ht="18" customHeight="1">
      <c r="B78" s="44"/>
      <c r="C78" s="74" t="s">
        <v>23</v>
      </c>
      <c r="D78" s="72"/>
      <c r="E78" s="72"/>
      <c r="F78" s="192" t="str">
        <f>F12</f>
        <v>Bruntál</v>
      </c>
      <c r="G78" s="72"/>
      <c r="H78" s="72"/>
      <c r="I78" s="193" t="s">
        <v>25</v>
      </c>
      <c r="J78" s="83" t="str">
        <f>IF(J12="","",J12)</f>
        <v>18. 6. 2018</v>
      </c>
      <c r="K78" s="72"/>
      <c r="L78" s="70"/>
    </row>
    <row r="79" s="1" customFormat="1" ht="6.96" customHeight="1">
      <c r="B79" s="44"/>
      <c r="C79" s="72"/>
      <c r="D79" s="72"/>
      <c r="E79" s="72"/>
      <c r="F79" s="72"/>
      <c r="G79" s="72"/>
      <c r="H79" s="72"/>
      <c r="I79" s="190"/>
      <c r="J79" s="72"/>
      <c r="K79" s="72"/>
      <c r="L79" s="70"/>
    </row>
    <row r="80" s="1" customFormat="1">
      <c r="B80" s="44"/>
      <c r="C80" s="74" t="s">
        <v>27</v>
      </c>
      <c r="D80" s="72"/>
      <c r="E80" s="72"/>
      <c r="F80" s="192" t="str">
        <f>E15</f>
        <v>Město Bruntál</v>
      </c>
      <c r="G80" s="72"/>
      <c r="H80" s="72"/>
      <c r="I80" s="193" t="s">
        <v>33</v>
      </c>
      <c r="J80" s="192" t="str">
        <f>E21</f>
        <v>CIVIL PROJECTS s.r.o.</v>
      </c>
      <c r="K80" s="72"/>
      <c r="L80" s="70"/>
    </row>
    <row r="81" s="1" customFormat="1" ht="14.4" customHeight="1">
      <c r="B81" s="44"/>
      <c r="C81" s="74" t="s">
        <v>31</v>
      </c>
      <c r="D81" s="72"/>
      <c r="E81" s="72"/>
      <c r="F81" s="192" t="str">
        <f>IF(E18="","",E18)</f>
        <v/>
      </c>
      <c r="G81" s="72"/>
      <c r="H81" s="72"/>
      <c r="I81" s="190"/>
      <c r="J81" s="72"/>
      <c r="K81" s="72"/>
      <c r="L81" s="70"/>
    </row>
    <row r="82" s="1" customFormat="1" ht="10.32" customHeight="1">
      <c r="B82" s="44"/>
      <c r="C82" s="72"/>
      <c r="D82" s="72"/>
      <c r="E82" s="72"/>
      <c r="F82" s="72"/>
      <c r="G82" s="72"/>
      <c r="H82" s="72"/>
      <c r="I82" s="190"/>
      <c r="J82" s="72"/>
      <c r="K82" s="72"/>
      <c r="L82" s="70"/>
    </row>
    <row r="83" s="9" customFormat="1" ht="29.28" customHeight="1">
      <c r="B83" s="194"/>
      <c r="C83" s="195" t="s">
        <v>186</v>
      </c>
      <c r="D83" s="196" t="s">
        <v>58</v>
      </c>
      <c r="E83" s="196" t="s">
        <v>54</v>
      </c>
      <c r="F83" s="196" t="s">
        <v>187</v>
      </c>
      <c r="G83" s="196" t="s">
        <v>188</v>
      </c>
      <c r="H83" s="196" t="s">
        <v>189</v>
      </c>
      <c r="I83" s="197" t="s">
        <v>190</v>
      </c>
      <c r="J83" s="196" t="s">
        <v>172</v>
      </c>
      <c r="K83" s="198" t="s">
        <v>191</v>
      </c>
      <c r="L83" s="199"/>
      <c r="M83" s="100" t="s">
        <v>192</v>
      </c>
      <c r="N83" s="101" t="s">
        <v>43</v>
      </c>
      <c r="O83" s="101" t="s">
        <v>193</v>
      </c>
      <c r="P83" s="101" t="s">
        <v>194</v>
      </c>
      <c r="Q83" s="101" t="s">
        <v>195</v>
      </c>
      <c r="R83" s="101" t="s">
        <v>196</v>
      </c>
      <c r="S83" s="101" t="s">
        <v>197</v>
      </c>
      <c r="T83" s="102" t="s">
        <v>198</v>
      </c>
    </row>
    <row r="84" s="1" customFormat="1" ht="29.28" customHeight="1">
      <c r="B84" s="44"/>
      <c r="C84" s="106" t="s">
        <v>173</v>
      </c>
      <c r="D84" s="72"/>
      <c r="E84" s="72"/>
      <c r="F84" s="72"/>
      <c r="G84" s="72"/>
      <c r="H84" s="72"/>
      <c r="I84" s="190"/>
      <c r="J84" s="200">
        <f>BK84</f>
        <v>0</v>
      </c>
      <c r="K84" s="72"/>
      <c r="L84" s="70"/>
      <c r="M84" s="103"/>
      <c r="N84" s="104"/>
      <c r="O84" s="104"/>
      <c r="P84" s="201">
        <f>P85+P179</f>
        <v>0</v>
      </c>
      <c r="Q84" s="104"/>
      <c r="R84" s="201">
        <f>R85+R179</f>
        <v>58.994760999999997</v>
      </c>
      <c r="S84" s="104"/>
      <c r="T84" s="202">
        <f>T85+T179</f>
        <v>0</v>
      </c>
      <c r="AT84" s="22" t="s">
        <v>72</v>
      </c>
      <c r="AU84" s="22" t="s">
        <v>174</v>
      </c>
      <c r="BK84" s="203">
        <f>BK85+BK179</f>
        <v>0</v>
      </c>
    </row>
    <row r="85" s="10" customFormat="1" ht="37.44" customHeight="1">
      <c r="B85" s="204"/>
      <c r="C85" s="205"/>
      <c r="D85" s="206" t="s">
        <v>72</v>
      </c>
      <c r="E85" s="207" t="s">
        <v>199</v>
      </c>
      <c r="F85" s="207" t="s">
        <v>200</v>
      </c>
      <c r="G85" s="205"/>
      <c r="H85" s="205"/>
      <c r="I85" s="208"/>
      <c r="J85" s="209">
        <f>BK85</f>
        <v>0</v>
      </c>
      <c r="K85" s="205"/>
      <c r="L85" s="210"/>
      <c r="M85" s="211"/>
      <c r="N85" s="212"/>
      <c r="O85" s="212"/>
      <c r="P85" s="213">
        <f>P86+P123+P134+P145+P157+P168</f>
        <v>0</v>
      </c>
      <c r="Q85" s="212"/>
      <c r="R85" s="213">
        <f>R86+R123+R134+R145+R157+R168</f>
        <v>58.994760999999997</v>
      </c>
      <c r="S85" s="212"/>
      <c r="T85" s="214">
        <f>T86+T123+T134+T145+T157+T168</f>
        <v>0</v>
      </c>
      <c r="AR85" s="215" t="s">
        <v>81</v>
      </c>
      <c r="AT85" s="216" t="s">
        <v>72</v>
      </c>
      <c r="AU85" s="216" t="s">
        <v>73</v>
      </c>
      <c r="AY85" s="215" t="s">
        <v>201</v>
      </c>
      <c r="BK85" s="217">
        <f>BK86+BK123+BK134+BK145+BK157+BK168</f>
        <v>0</v>
      </c>
    </row>
    <row r="86" s="10" customFormat="1" ht="19.92" customHeight="1">
      <c r="B86" s="204"/>
      <c r="C86" s="205"/>
      <c r="D86" s="206" t="s">
        <v>72</v>
      </c>
      <c r="E86" s="218" t="s">
        <v>81</v>
      </c>
      <c r="F86" s="218" t="s">
        <v>202</v>
      </c>
      <c r="G86" s="205"/>
      <c r="H86" s="205"/>
      <c r="I86" s="208"/>
      <c r="J86" s="219">
        <f>BK86</f>
        <v>0</v>
      </c>
      <c r="K86" s="205"/>
      <c r="L86" s="210"/>
      <c r="M86" s="211"/>
      <c r="N86" s="212"/>
      <c r="O86" s="212"/>
      <c r="P86" s="213">
        <f>SUM(P87:P122)</f>
        <v>0</v>
      </c>
      <c r="Q86" s="212"/>
      <c r="R86" s="213">
        <f>SUM(R87:R122)</f>
        <v>0.0068700000000000011</v>
      </c>
      <c r="S86" s="212"/>
      <c r="T86" s="214">
        <f>SUM(T87:T122)</f>
        <v>0</v>
      </c>
      <c r="AR86" s="215" t="s">
        <v>81</v>
      </c>
      <c r="AT86" s="216" t="s">
        <v>72</v>
      </c>
      <c r="AU86" s="216" t="s">
        <v>81</v>
      </c>
      <c r="AY86" s="215" t="s">
        <v>201</v>
      </c>
      <c r="BK86" s="217">
        <f>SUM(BK87:BK122)</f>
        <v>0</v>
      </c>
    </row>
    <row r="87" s="1" customFormat="1" ht="38.25" customHeight="1">
      <c r="B87" s="44"/>
      <c r="C87" s="220" t="s">
        <v>81</v>
      </c>
      <c r="D87" s="220" t="s">
        <v>203</v>
      </c>
      <c r="E87" s="221" t="s">
        <v>204</v>
      </c>
      <c r="F87" s="222" t="s">
        <v>205</v>
      </c>
      <c r="G87" s="223" t="s">
        <v>137</v>
      </c>
      <c r="H87" s="224">
        <v>15</v>
      </c>
      <c r="I87" s="225"/>
      <c r="J87" s="226">
        <f>ROUND(I87*H87,2)</f>
        <v>0</v>
      </c>
      <c r="K87" s="222" t="s">
        <v>206</v>
      </c>
      <c r="L87" s="70"/>
      <c r="M87" s="227" t="s">
        <v>21</v>
      </c>
      <c r="N87" s="228" t="s">
        <v>44</v>
      </c>
      <c r="O87" s="45"/>
      <c r="P87" s="229">
        <f>O87*H87</f>
        <v>0</v>
      </c>
      <c r="Q87" s="229">
        <v>0</v>
      </c>
      <c r="R87" s="229">
        <f>Q87*H87</f>
        <v>0</v>
      </c>
      <c r="S87" s="229">
        <v>0</v>
      </c>
      <c r="T87" s="230">
        <f>S87*H87</f>
        <v>0</v>
      </c>
      <c r="AR87" s="22" t="s">
        <v>207</v>
      </c>
      <c r="AT87" s="22" t="s">
        <v>203</v>
      </c>
      <c r="AU87" s="22" t="s">
        <v>83</v>
      </c>
      <c r="AY87" s="22" t="s">
        <v>201</v>
      </c>
      <c r="BE87" s="231">
        <f>IF(N87="základní",J87,0)</f>
        <v>0</v>
      </c>
      <c r="BF87" s="231">
        <f>IF(N87="snížená",J87,0)</f>
        <v>0</v>
      </c>
      <c r="BG87" s="231">
        <f>IF(N87="zákl. přenesená",J87,0)</f>
        <v>0</v>
      </c>
      <c r="BH87" s="231">
        <f>IF(N87="sníž. přenesená",J87,0)</f>
        <v>0</v>
      </c>
      <c r="BI87" s="231">
        <f>IF(N87="nulová",J87,0)</f>
        <v>0</v>
      </c>
      <c r="BJ87" s="22" t="s">
        <v>81</v>
      </c>
      <c r="BK87" s="231">
        <f>ROUND(I87*H87,2)</f>
        <v>0</v>
      </c>
      <c r="BL87" s="22" t="s">
        <v>207</v>
      </c>
      <c r="BM87" s="22" t="s">
        <v>208</v>
      </c>
    </row>
    <row r="88" s="1" customFormat="1" ht="25.5" customHeight="1">
      <c r="B88" s="44"/>
      <c r="C88" s="220" t="s">
        <v>83</v>
      </c>
      <c r="D88" s="220" t="s">
        <v>203</v>
      </c>
      <c r="E88" s="221" t="s">
        <v>209</v>
      </c>
      <c r="F88" s="222" t="s">
        <v>210</v>
      </c>
      <c r="G88" s="223" t="s">
        <v>137</v>
      </c>
      <c r="H88" s="224">
        <v>99.819999999999993</v>
      </c>
      <c r="I88" s="225"/>
      <c r="J88" s="226">
        <f>ROUND(I88*H88,2)</f>
        <v>0</v>
      </c>
      <c r="K88" s="222" t="s">
        <v>206</v>
      </c>
      <c r="L88" s="70"/>
      <c r="M88" s="227" t="s">
        <v>21</v>
      </c>
      <c r="N88" s="228" t="s">
        <v>44</v>
      </c>
      <c r="O88" s="45"/>
      <c r="P88" s="229">
        <f>O88*H88</f>
        <v>0</v>
      </c>
      <c r="Q88" s="229">
        <v>0</v>
      </c>
      <c r="R88" s="229">
        <f>Q88*H88</f>
        <v>0</v>
      </c>
      <c r="S88" s="229">
        <v>0</v>
      </c>
      <c r="T88" s="230">
        <f>S88*H88</f>
        <v>0</v>
      </c>
      <c r="AR88" s="22" t="s">
        <v>207</v>
      </c>
      <c r="AT88" s="22" t="s">
        <v>203</v>
      </c>
      <c r="AU88" s="22" t="s">
        <v>83</v>
      </c>
      <c r="AY88" s="22" t="s">
        <v>201</v>
      </c>
      <c r="BE88" s="231">
        <f>IF(N88="základní",J88,0)</f>
        <v>0</v>
      </c>
      <c r="BF88" s="231">
        <f>IF(N88="snížená",J88,0)</f>
        <v>0</v>
      </c>
      <c r="BG88" s="231">
        <f>IF(N88="zákl. přenesená",J88,0)</f>
        <v>0</v>
      </c>
      <c r="BH88" s="231">
        <f>IF(N88="sníž. přenesená",J88,0)</f>
        <v>0</v>
      </c>
      <c r="BI88" s="231">
        <f>IF(N88="nulová",J88,0)</f>
        <v>0</v>
      </c>
      <c r="BJ88" s="22" t="s">
        <v>81</v>
      </c>
      <c r="BK88" s="231">
        <f>ROUND(I88*H88,2)</f>
        <v>0</v>
      </c>
      <c r="BL88" s="22" t="s">
        <v>207</v>
      </c>
      <c r="BM88" s="22" t="s">
        <v>211</v>
      </c>
    </row>
    <row r="89" s="11" customFormat="1">
      <c r="B89" s="232"/>
      <c r="C89" s="233"/>
      <c r="D89" s="234" t="s">
        <v>212</v>
      </c>
      <c r="E89" s="235" t="s">
        <v>21</v>
      </c>
      <c r="F89" s="236" t="s">
        <v>561</v>
      </c>
      <c r="G89" s="233"/>
      <c r="H89" s="237">
        <v>99.819999999999993</v>
      </c>
      <c r="I89" s="238"/>
      <c r="J89" s="233"/>
      <c r="K89" s="233"/>
      <c r="L89" s="239"/>
      <c r="M89" s="240"/>
      <c r="N89" s="241"/>
      <c r="O89" s="241"/>
      <c r="P89" s="241"/>
      <c r="Q89" s="241"/>
      <c r="R89" s="241"/>
      <c r="S89" s="241"/>
      <c r="T89" s="242"/>
      <c r="AT89" s="243" t="s">
        <v>212</v>
      </c>
      <c r="AU89" s="243" t="s">
        <v>83</v>
      </c>
      <c r="AV89" s="11" t="s">
        <v>83</v>
      </c>
      <c r="AW89" s="11" t="s">
        <v>36</v>
      </c>
      <c r="AX89" s="11" t="s">
        <v>73</v>
      </c>
      <c r="AY89" s="243" t="s">
        <v>201</v>
      </c>
    </row>
    <row r="90" s="12" customFormat="1">
      <c r="B90" s="244"/>
      <c r="C90" s="245"/>
      <c r="D90" s="234" t="s">
        <v>212</v>
      </c>
      <c r="E90" s="246" t="s">
        <v>139</v>
      </c>
      <c r="F90" s="247" t="s">
        <v>217</v>
      </c>
      <c r="G90" s="245"/>
      <c r="H90" s="248">
        <v>99.819999999999993</v>
      </c>
      <c r="I90" s="249"/>
      <c r="J90" s="245"/>
      <c r="K90" s="245"/>
      <c r="L90" s="250"/>
      <c r="M90" s="251"/>
      <c r="N90" s="252"/>
      <c r="O90" s="252"/>
      <c r="P90" s="252"/>
      <c r="Q90" s="252"/>
      <c r="R90" s="252"/>
      <c r="S90" s="252"/>
      <c r="T90" s="253"/>
      <c r="AT90" s="254" t="s">
        <v>212</v>
      </c>
      <c r="AU90" s="254" t="s">
        <v>83</v>
      </c>
      <c r="AV90" s="12" t="s">
        <v>207</v>
      </c>
      <c r="AW90" s="12" t="s">
        <v>36</v>
      </c>
      <c r="AX90" s="12" t="s">
        <v>81</v>
      </c>
      <c r="AY90" s="254" t="s">
        <v>201</v>
      </c>
    </row>
    <row r="91" s="1" customFormat="1" ht="25.5" customHeight="1">
      <c r="B91" s="44"/>
      <c r="C91" s="220" t="s">
        <v>218</v>
      </c>
      <c r="D91" s="220" t="s">
        <v>203</v>
      </c>
      <c r="E91" s="221" t="s">
        <v>219</v>
      </c>
      <c r="F91" s="222" t="s">
        <v>220</v>
      </c>
      <c r="G91" s="223" t="s">
        <v>137</v>
      </c>
      <c r="H91" s="224">
        <v>49.909999999999997</v>
      </c>
      <c r="I91" s="225"/>
      <c r="J91" s="226">
        <f>ROUND(I91*H91,2)</f>
        <v>0</v>
      </c>
      <c r="K91" s="222" t="s">
        <v>206</v>
      </c>
      <c r="L91" s="70"/>
      <c r="M91" s="227" t="s">
        <v>21</v>
      </c>
      <c r="N91" s="228" t="s">
        <v>44</v>
      </c>
      <c r="O91" s="45"/>
      <c r="P91" s="229">
        <f>O91*H91</f>
        <v>0</v>
      </c>
      <c r="Q91" s="229">
        <v>0</v>
      </c>
      <c r="R91" s="229">
        <f>Q91*H91</f>
        <v>0</v>
      </c>
      <c r="S91" s="229">
        <v>0</v>
      </c>
      <c r="T91" s="230">
        <f>S91*H91</f>
        <v>0</v>
      </c>
      <c r="AR91" s="22" t="s">
        <v>207</v>
      </c>
      <c r="AT91" s="22" t="s">
        <v>203</v>
      </c>
      <c r="AU91" s="22" t="s">
        <v>83</v>
      </c>
      <c r="AY91" s="22" t="s">
        <v>201</v>
      </c>
      <c r="BE91" s="231">
        <f>IF(N91="základní",J91,0)</f>
        <v>0</v>
      </c>
      <c r="BF91" s="231">
        <f>IF(N91="snížená",J91,0)</f>
        <v>0</v>
      </c>
      <c r="BG91" s="231">
        <f>IF(N91="zákl. přenesená",J91,0)</f>
        <v>0</v>
      </c>
      <c r="BH91" s="231">
        <f>IF(N91="sníž. přenesená",J91,0)</f>
        <v>0</v>
      </c>
      <c r="BI91" s="231">
        <f>IF(N91="nulová",J91,0)</f>
        <v>0</v>
      </c>
      <c r="BJ91" s="22" t="s">
        <v>81</v>
      </c>
      <c r="BK91" s="231">
        <f>ROUND(I91*H91,2)</f>
        <v>0</v>
      </c>
      <c r="BL91" s="22" t="s">
        <v>207</v>
      </c>
      <c r="BM91" s="22" t="s">
        <v>221</v>
      </c>
    </row>
    <row r="92" s="11" customFormat="1">
      <c r="B92" s="232"/>
      <c r="C92" s="233"/>
      <c r="D92" s="234" t="s">
        <v>212</v>
      </c>
      <c r="E92" s="233"/>
      <c r="F92" s="236" t="s">
        <v>564</v>
      </c>
      <c r="G92" s="233"/>
      <c r="H92" s="237">
        <v>49.909999999999997</v>
      </c>
      <c r="I92" s="238"/>
      <c r="J92" s="233"/>
      <c r="K92" s="233"/>
      <c r="L92" s="239"/>
      <c r="M92" s="240"/>
      <c r="N92" s="241"/>
      <c r="O92" s="241"/>
      <c r="P92" s="241"/>
      <c r="Q92" s="241"/>
      <c r="R92" s="241"/>
      <c r="S92" s="241"/>
      <c r="T92" s="242"/>
      <c r="AT92" s="243" t="s">
        <v>212</v>
      </c>
      <c r="AU92" s="243" t="s">
        <v>83</v>
      </c>
      <c r="AV92" s="11" t="s">
        <v>83</v>
      </c>
      <c r="AW92" s="11" t="s">
        <v>6</v>
      </c>
      <c r="AX92" s="11" t="s">
        <v>81</v>
      </c>
      <c r="AY92" s="243" t="s">
        <v>201</v>
      </c>
    </row>
    <row r="93" s="1" customFormat="1" ht="38.25" customHeight="1">
      <c r="B93" s="44"/>
      <c r="C93" s="220" t="s">
        <v>207</v>
      </c>
      <c r="D93" s="220" t="s">
        <v>203</v>
      </c>
      <c r="E93" s="221" t="s">
        <v>223</v>
      </c>
      <c r="F93" s="222" t="s">
        <v>224</v>
      </c>
      <c r="G93" s="223" t="s">
        <v>137</v>
      </c>
      <c r="H93" s="224">
        <v>50.219999999999999</v>
      </c>
      <c r="I93" s="225"/>
      <c r="J93" s="226">
        <f>ROUND(I93*H93,2)</f>
        <v>0</v>
      </c>
      <c r="K93" s="222" t="s">
        <v>206</v>
      </c>
      <c r="L93" s="70"/>
      <c r="M93" s="227" t="s">
        <v>21</v>
      </c>
      <c r="N93" s="228" t="s">
        <v>44</v>
      </c>
      <c r="O93" s="45"/>
      <c r="P93" s="229">
        <f>O93*H93</f>
        <v>0</v>
      </c>
      <c r="Q93" s="229">
        <v>0</v>
      </c>
      <c r="R93" s="229">
        <f>Q93*H93</f>
        <v>0</v>
      </c>
      <c r="S93" s="229">
        <v>0</v>
      </c>
      <c r="T93" s="230">
        <f>S93*H93</f>
        <v>0</v>
      </c>
      <c r="AR93" s="22" t="s">
        <v>207</v>
      </c>
      <c r="AT93" s="22" t="s">
        <v>203</v>
      </c>
      <c r="AU93" s="22" t="s">
        <v>83</v>
      </c>
      <c r="AY93" s="22" t="s">
        <v>201</v>
      </c>
      <c r="BE93" s="231">
        <f>IF(N93="základní",J93,0)</f>
        <v>0</v>
      </c>
      <c r="BF93" s="231">
        <f>IF(N93="snížená",J93,0)</f>
        <v>0</v>
      </c>
      <c r="BG93" s="231">
        <f>IF(N93="zákl. přenesená",J93,0)</f>
        <v>0</v>
      </c>
      <c r="BH93" s="231">
        <f>IF(N93="sníž. přenesená",J93,0)</f>
        <v>0</v>
      </c>
      <c r="BI93" s="231">
        <f>IF(N93="nulová",J93,0)</f>
        <v>0</v>
      </c>
      <c r="BJ93" s="22" t="s">
        <v>81</v>
      </c>
      <c r="BK93" s="231">
        <f>ROUND(I93*H93,2)</f>
        <v>0</v>
      </c>
      <c r="BL93" s="22" t="s">
        <v>207</v>
      </c>
      <c r="BM93" s="22" t="s">
        <v>225</v>
      </c>
    </row>
    <row r="94" s="11" customFormat="1">
      <c r="B94" s="232"/>
      <c r="C94" s="233"/>
      <c r="D94" s="234" t="s">
        <v>212</v>
      </c>
      <c r="E94" s="235" t="s">
        <v>21</v>
      </c>
      <c r="F94" s="236" t="s">
        <v>226</v>
      </c>
      <c r="G94" s="233"/>
      <c r="H94" s="237">
        <v>50.219999999999999</v>
      </c>
      <c r="I94" s="238"/>
      <c r="J94" s="233"/>
      <c r="K94" s="233"/>
      <c r="L94" s="239"/>
      <c r="M94" s="240"/>
      <c r="N94" s="241"/>
      <c r="O94" s="241"/>
      <c r="P94" s="241"/>
      <c r="Q94" s="241"/>
      <c r="R94" s="241"/>
      <c r="S94" s="241"/>
      <c r="T94" s="242"/>
      <c r="AT94" s="243" t="s">
        <v>212</v>
      </c>
      <c r="AU94" s="243" t="s">
        <v>83</v>
      </c>
      <c r="AV94" s="11" t="s">
        <v>83</v>
      </c>
      <c r="AW94" s="11" t="s">
        <v>36</v>
      </c>
      <c r="AX94" s="11" t="s">
        <v>81</v>
      </c>
      <c r="AY94" s="243" t="s">
        <v>201</v>
      </c>
    </row>
    <row r="95" s="1" customFormat="1" ht="51" customHeight="1">
      <c r="B95" s="44"/>
      <c r="C95" s="220" t="s">
        <v>227</v>
      </c>
      <c r="D95" s="220" t="s">
        <v>203</v>
      </c>
      <c r="E95" s="221" t="s">
        <v>228</v>
      </c>
      <c r="F95" s="222" t="s">
        <v>229</v>
      </c>
      <c r="G95" s="223" t="s">
        <v>137</v>
      </c>
      <c r="H95" s="224">
        <v>351.54000000000002</v>
      </c>
      <c r="I95" s="225"/>
      <c r="J95" s="226">
        <f>ROUND(I95*H95,2)</f>
        <v>0</v>
      </c>
      <c r="K95" s="222" t="s">
        <v>206</v>
      </c>
      <c r="L95" s="70"/>
      <c r="M95" s="227" t="s">
        <v>21</v>
      </c>
      <c r="N95" s="228" t="s">
        <v>44</v>
      </c>
      <c r="O95" s="45"/>
      <c r="P95" s="229">
        <f>O95*H95</f>
        <v>0</v>
      </c>
      <c r="Q95" s="229">
        <v>0</v>
      </c>
      <c r="R95" s="229">
        <f>Q95*H95</f>
        <v>0</v>
      </c>
      <c r="S95" s="229">
        <v>0</v>
      </c>
      <c r="T95" s="230">
        <f>S95*H95</f>
        <v>0</v>
      </c>
      <c r="AR95" s="22" t="s">
        <v>207</v>
      </c>
      <c r="AT95" s="22" t="s">
        <v>203</v>
      </c>
      <c r="AU95" s="22" t="s">
        <v>83</v>
      </c>
      <c r="AY95" s="22" t="s">
        <v>201</v>
      </c>
      <c r="BE95" s="231">
        <f>IF(N95="základní",J95,0)</f>
        <v>0</v>
      </c>
      <c r="BF95" s="231">
        <f>IF(N95="snížená",J95,0)</f>
        <v>0</v>
      </c>
      <c r="BG95" s="231">
        <f>IF(N95="zákl. přenesená",J95,0)</f>
        <v>0</v>
      </c>
      <c r="BH95" s="231">
        <f>IF(N95="sníž. přenesená",J95,0)</f>
        <v>0</v>
      </c>
      <c r="BI95" s="231">
        <f>IF(N95="nulová",J95,0)</f>
        <v>0</v>
      </c>
      <c r="BJ95" s="22" t="s">
        <v>81</v>
      </c>
      <c r="BK95" s="231">
        <f>ROUND(I95*H95,2)</f>
        <v>0</v>
      </c>
      <c r="BL95" s="22" t="s">
        <v>207</v>
      </c>
      <c r="BM95" s="22" t="s">
        <v>230</v>
      </c>
    </row>
    <row r="96" s="11" customFormat="1">
      <c r="B96" s="232"/>
      <c r="C96" s="233"/>
      <c r="D96" s="234" t="s">
        <v>212</v>
      </c>
      <c r="E96" s="235" t="s">
        <v>21</v>
      </c>
      <c r="F96" s="236" t="s">
        <v>231</v>
      </c>
      <c r="G96" s="233"/>
      <c r="H96" s="237">
        <v>351.54000000000002</v>
      </c>
      <c r="I96" s="238"/>
      <c r="J96" s="233"/>
      <c r="K96" s="233"/>
      <c r="L96" s="239"/>
      <c r="M96" s="240"/>
      <c r="N96" s="241"/>
      <c r="O96" s="241"/>
      <c r="P96" s="241"/>
      <c r="Q96" s="241"/>
      <c r="R96" s="241"/>
      <c r="S96" s="241"/>
      <c r="T96" s="242"/>
      <c r="AT96" s="243" t="s">
        <v>212</v>
      </c>
      <c r="AU96" s="243" t="s">
        <v>83</v>
      </c>
      <c r="AV96" s="11" t="s">
        <v>83</v>
      </c>
      <c r="AW96" s="11" t="s">
        <v>36</v>
      </c>
      <c r="AX96" s="11" t="s">
        <v>81</v>
      </c>
      <c r="AY96" s="243" t="s">
        <v>201</v>
      </c>
    </row>
    <row r="97" s="1" customFormat="1" ht="16.5" customHeight="1">
      <c r="B97" s="44"/>
      <c r="C97" s="220" t="s">
        <v>232</v>
      </c>
      <c r="D97" s="220" t="s">
        <v>203</v>
      </c>
      <c r="E97" s="221" t="s">
        <v>233</v>
      </c>
      <c r="F97" s="222" t="s">
        <v>234</v>
      </c>
      <c r="G97" s="223" t="s">
        <v>137</v>
      </c>
      <c r="H97" s="224">
        <v>50.219999999999999</v>
      </c>
      <c r="I97" s="225"/>
      <c r="J97" s="226">
        <f>ROUND(I97*H97,2)</f>
        <v>0</v>
      </c>
      <c r="K97" s="222" t="s">
        <v>21</v>
      </c>
      <c r="L97" s="70"/>
      <c r="M97" s="227" t="s">
        <v>21</v>
      </c>
      <c r="N97" s="228" t="s">
        <v>44</v>
      </c>
      <c r="O97" s="45"/>
      <c r="P97" s="229">
        <f>O97*H97</f>
        <v>0</v>
      </c>
      <c r="Q97" s="229">
        <v>0</v>
      </c>
      <c r="R97" s="229">
        <f>Q97*H97</f>
        <v>0</v>
      </c>
      <c r="S97" s="229">
        <v>0</v>
      </c>
      <c r="T97" s="230">
        <f>S97*H97</f>
        <v>0</v>
      </c>
      <c r="AR97" s="22" t="s">
        <v>207</v>
      </c>
      <c r="AT97" s="22" t="s">
        <v>203</v>
      </c>
      <c r="AU97" s="22" t="s">
        <v>83</v>
      </c>
      <c r="AY97" s="22" t="s">
        <v>201</v>
      </c>
      <c r="BE97" s="231">
        <f>IF(N97="základní",J97,0)</f>
        <v>0</v>
      </c>
      <c r="BF97" s="231">
        <f>IF(N97="snížená",J97,0)</f>
        <v>0</v>
      </c>
      <c r="BG97" s="231">
        <f>IF(N97="zákl. přenesená",J97,0)</f>
        <v>0</v>
      </c>
      <c r="BH97" s="231">
        <f>IF(N97="sníž. přenesená",J97,0)</f>
        <v>0</v>
      </c>
      <c r="BI97" s="231">
        <f>IF(N97="nulová",J97,0)</f>
        <v>0</v>
      </c>
      <c r="BJ97" s="22" t="s">
        <v>81</v>
      </c>
      <c r="BK97" s="231">
        <f>ROUND(I97*H97,2)</f>
        <v>0</v>
      </c>
      <c r="BL97" s="22" t="s">
        <v>207</v>
      </c>
      <c r="BM97" s="22" t="s">
        <v>235</v>
      </c>
    </row>
    <row r="98" s="11" customFormat="1">
      <c r="B98" s="232"/>
      <c r="C98" s="233"/>
      <c r="D98" s="234" t="s">
        <v>212</v>
      </c>
      <c r="E98" s="235" t="s">
        <v>21</v>
      </c>
      <c r="F98" s="236" t="s">
        <v>236</v>
      </c>
      <c r="G98" s="233"/>
      <c r="H98" s="237">
        <v>50.219999999999999</v>
      </c>
      <c r="I98" s="238"/>
      <c r="J98" s="233"/>
      <c r="K98" s="233"/>
      <c r="L98" s="239"/>
      <c r="M98" s="240"/>
      <c r="N98" s="241"/>
      <c r="O98" s="241"/>
      <c r="P98" s="241"/>
      <c r="Q98" s="241"/>
      <c r="R98" s="241"/>
      <c r="S98" s="241"/>
      <c r="T98" s="242"/>
      <c r="AT98" s="243" t="s">
        <v>212</v>
      </c>
      <c r="AU98" s="243" t="s">
        <v>83</v>
      </c>
      <c r="AV98" s="11" t="s">
        <v>83</v>
      </c>
      <c r="AW98" s="11" t="s">
        <v>36</v>
      </c>
      <c r="AX98" s="11" t="s">
        <v>81</v>
      </c>
      <c r="AY98" s="243" t="s">
        <v>201</v>
      </c>
    </row>
    <row r="99" s="1" customFormat="1" ht="16.5" customHeight="1">
      <c r="B99" s="44"/>
      <c r="C99" s="220" t="s">
        <v>237</v>
      </c>
      <c r="D99" s="220" t="s">
        <v>203</v>
      </c>
      <c r="E99" s="221" t="s">
        <v>238</v>
      </c>
      <c r="F99" s="222" t="s">
        <v>239</v>
      </c>
      <c r="G99" s="223" t="s">
        <v>137</v>
      </c>
      <c r="H99" s="224">
        <v>16</v>
      </c>
      <c r="I99" s="225"/>
      <c r="J99" s="226">
        <f>ROUND(I99*H99,2)</f>
        <v>0</v>
      </c>
      <c r="K99" s="222" t="s">
        <v>21</v>
      </c>
      <c r="L99" s="70"/>
      <c r="M99" s="227" t="s">
        <v>21</v>
      </c>
      <c r="N99" s="228" t="s">
        <v>44</v>
      </c>
      <c r="O99" s="45"/>
      <c r="P99" s="229">
        <f>O99*H99</f>
        <v>0</v>
      </c>
      <c r="Q99" s="229">
        <v>0</v>
      </c>
      <c r="R99" s="229">
        <f>Q99*H99</f>
        <v>0</v>
      </c>
      <c r="S99" s="229">
        <v>0</v>
      </c>
      <c r="T99" s="230">
        <f>S99*H99</f>
        <v>0</v>
      </c>
      <c r="AR99" s="22" t="s">
        <v>207</v>
      </c>
      <c r="AT99" s="22" t="s">
        <v>203</v>
      </c>
      <c r="AU99" s="22" t="s">
        <v>83</v>
      </c>
      <c r="AY99" s="22" t="s">
        <v>201</v>
      </c>
      <c r="BE99" s="231">
        <f>IF(N99="základní",J99,0)</f>
        <v>0</v>
      </c>
      <c r="BF99" s="231">
        <f>IF(N99="snížená",J99,0)</f>
        <v>0</v>
      </c>
      <c r="BG99" s="231">
        <f>IF(N99="zákl. přenesená",J99,0)</f>
        <v>0</v>
      </c>
      <c r="BH99" s="231">
        <f>IF(N99="sníž. přenesená",J99,0)</f>
        <v>0</v>
      </c>
      <c r="BI99" s="231">
        <f>IF(N99="nulová",J99,0)</f>
        <v>0</v>
      </c>
      <c r="BJ99" s="22" t="s">
        <v>81</v>
      </c>
      <c r="BK99" s="231">
        <f>ROUND(I99*H99,2)</f>
        <v>0</v>
      </c>
      <c r="BL99" s="22" t="s">
        <v>207</v>
      </c>
      <c r="BM99" s="22" t="s">
        <v>240</v>
      </c>
    </row>
    <row r="100" s="11" customFormat="1">
      <c r="B100" s="232"/>
      <c r="C100" s="233"/>
      <c r="D100" s="234" t="s">
        <v>212</v>
      </c>
      <c r="E100" s="235" t="s">
        <v>21</v>
      </c>
      <c r="F100" s="236" t="s">
        <v>279</v>
      </c>
      <c r="G100" s="233"/>
      <c r="H100" s="237">
        <v>16</v>
      </c>
      <c r="I100" s="238"/>
      <c r="J100" s="233"/>
      <c r="K100" s="233"/>
      <c r="L100" s="239"/>
      <c r="M100" s="240"/>
      <c r="N100" s="241"/>
      <c r="O100" s="241"/>
      <c r="P100" s="241"/>
      <c r="Q100" s="241"/>
      <c r="R100" s="241"/>
      <c r="S100" s="241"/>
      <c r="T100" s="242"/>
      <c r="AT100" s="243" t="s">
        <v>212</v>
      </c>
      <c r="AU100" s="243" t="s">
        <v>83</v>
      </c>
      <c r="AV100" s="11" t="s">
        <v>83</v>
      </c>
      <c r="AW100" s="11" t="s">
        <v>36</v>
      </c>
      <c r="AX100" s="11" t="s">
        <v>73</v>
      </c>
      <c r="AY100" s="243" t="s">
        <v>201</v>
      </c>
    </row>
    <row r="101" s="12" customFormat="1">
      <c r="B101" s="244"/>
      <c r="C101" s="245"/>
      <c r="D101" s="234" t="s">
        <v>212</v>
      </c>
      <c r="E101" s="246" t="s">
        <v>135</v>
      </c>
      <c r="F101" s="247" t="s">
        <v>217</v>
      </c>
      <c r="G101" s="245"/>
      <c r="H101" s="248">
        <v>16</v>
      </c>
      <c r="I101" s="249"/>
      <c r="J101" s="245"/>
      <c r="K101" s="245"/>
      <c r="L101" s="250"/>
      <c r="M101" s="251"/>
      <c r="N101" s="252"/>
      <c r="O101" s="252"/>
      <c r="P101" s="252"/>
      <c r="Q101" s="252"/>
      <c r="R101" s="252"/>
      <c r="S101" s="252"/>
      <c r="T101" s="253"/>
      <c r="AT101" s="254" t="s">
        <v>212</v>
      </c>
      <c r="AU101" s="254" t="s">
        <v>83</v>
      </c>
      <c r="AV101" s="12" t="s">
        <v>207</v>
      </c>
      <c r="AW101" s="12" t="s">
        <v>36</v>
      </c>
      <c r="AX101" s="12" t="s">
        <v>81</v>
      </c>
      <c r="AY101" s="254" t="s">
        <v>201</v>
      </c>
    </row>
    <row r="102" s="1" customFormat="1" ht="51" customHeight="1">
      <c r="B102" s="44"/>
      <c r="C102" s="220" t="s">
        <v>243</v>
      </c>
      <c r="D102" s="220" t="s">
        <v>203</v>
      </c>
      <c r="E102" s="221" t="s">
        <v>244</v>
      </c>
      <c r="F102" s="222" t="s">
        <v>245</v>
      </c>
      <c r="G102" s="223" t="s">
        <v>137</v>
      </c>
      <c r="H102" s="224">
        <v>16</v>
      </c>
      <c r="I102" s="225"/>
      <c r="J102" s="226">
        <f>ROUND(I102*H102,2)</f>
        <v>0</v>
      </c>
      <c r="K102" s="222" t="s">
        <v>206</v>
      </c>
      <c r="L102" s="70"/>
      <c r="M102" s="227" t="s">
        <v>21</v>
      </c>
      <c r="N102" s="228" t="s">
        <v>44</v>
      </c>
      <c r="O102" s="45"/>
      <c r="P102" s="229">
        <f>O102*H102</f>
        <v>0</v>
      </c>
      <c r="Q102" s="229">
        <v>0</v>
      </c>
      <c r="R102" s="229">
        <f>Q102*H102</f>
        <v>0</v>
      </c>
      <c r="S102" s="229">
        <v>0</v>
      </c>
      <c r="T102" s="230">
        <f>S102*H102</f>
        <v>0</v>
      </c>
      <c r="AR102" s="22" t="s">
        <v>207</v>
      </c>
      <c r="AT102" s="22" t="s">
        <v>203</v>
      </c>
      <c r="AU102" s="22" t="s">
        <v>83</v>
      </c>
      <c r="AY102" s="22" t="s">
        <v>201</v>
      </c>
      <c r="BE102" s="231">
        <f>IF(N102="základní",J102,0)</f>
        <v>0</v>
      </c>
      <c r="BF102" s="231">
        <f>IF(N102="snížená",J102,0)</f>
        <v>0</v>
      </c>
      <c r="BG102" s="231">
        <f>IF(N102="zákl. přenesená",J102,0)</f>
        <v>0</v>
      </c>
      <c r="BH102" s="231">
        <f>IF(N102="sníž. přenesená",J102,0)</f>
        <v>0</v>
      </c>
      <c r="BI102" s="231">
        <f>IF(N102="nulová",J102,0)</f>
        <v>0</v>
      </c>
      <c r="BJ102" s="22" t="s">
        <v>81</v>
      </c>
      <c r="BK102" s="231">
        <f>ROUND(I102*H102,2)</f>
        <v>0</v>
      </c>
      <c r="BL102" s="22" t="s">
        <v>207</v>
      </c>
      <c r="BM102" s="22" t="s">
        <v>246</v>
      </c>
    </row>
    <row r="103" s="11" customFormat="1">
      <c r="B103" s="232"/>
      <c r="C103" s="233"/>
      <c r="D103" s="234" t="s">
        <v>212</v>
      </c>
      <c r="E103" s="235" t="s">
        <v>21</v>
      </c>
      <c r="F103" s="236" t="s">
        <v>135</v>
      </c>
      <c r="G103" s="233"/>
      <c r="H103" s="237">
        <v>16</v>
      </c>
      <c r="I103" s="238"/>
      <c r="J103" s="233"/>
      <c r="K103" s="233"/>
      <c r="L103" s="239"/>
      <c r="M103" s="240"/>
      <c r="N103" s="241"/>
      <c r="O103" s="241"/>
      <c r="P103" s="241"/>
      <c r="Q103" s="241"/>
      <c r="R103" s="241"/>
      <c r="S103" s="241"/>
      <c r="T103" s="242"/>
      <c r="AT103" s="243" t="s">
        <v>212</v>
      </c>
      <c r="AU103" s="243" t="s">
        <v>83</v>
      </c>
      <c r="AV103" s="11" t="s">
        <v>83</v>
      </c>
      <c r="AW103" s="11" t="s">
        <v>36</v>
      </c>
      <c r="AX103" s="11" t="s">
        <v>81</v>
      </c>
      <c r="AY103" s="243" t="s">
        <v>201</v>
      </c>
    </row>
    <row r="104" s="1" customFormat="1" ht="16.5" customHeight="1">
      <c r="B104" s="44"/>
      <c r="C104" s="220" t="s">
        <v>247</v>
      </c>
      <c r="D104" s="220" t="s">
        <v>203</v>
      </c>
      <c r="E104" s="221" t="s">
        <v>248</v>
      </c>
      <c r="F104" s="222" t="s">
        <v>249</v>
      </c>
      <c r="G104" s="223" t="s">
        <v>137</v>
      </c>
      <c r="H104" s="224">
        <v>50.219999999999999</v>
      </c>
      <c r="I104" s="225"/>
      <c r="J104" s="226">
        <f>ROUND(I104*H104,2)</f>
        <v>0</v>
      </c>
      <c r="K104" s="222" t="s">
        <v>21</v>
      </c>
      <c r="L104" s="70"/>
      <c r="M104" s="227" t="s">
        <v>21</v>
      </c>
      <c r="N104" s="228" t="s">
        <v>44</v>
      </c>
      <c r="O104" s="45"/>
      <c r="P104" s="229">
        <f>O104*H104</f>
        <v>0</v>
      </c>
      <c r="Q104" s="229">
        <v>0</v>
      </c>
      <c r="R104" s="229">
        <f>Q104*H104</f>
        <v>0</v>
      </c>
      <c r="S104" s="229">
        <v>0</v>
      </c>
      <c r="T104" s="230">
        <f>S104*H104</f>
        <v>0</v>
      </c>
      <c r="AR104" s="22" t="s">
        <v>207</v>
      </c>
      <c r="AT104" s="22" t="s">
        <v>203</v>
      </c>
      <c r="AU104" s="22" t="s">
        <v>83</v>
      </c>
      <c r="AY104" s="22" t="s">
        <v>201</v>
      </c>
      <c r="BE104" s="231">
        <f>IF(N104="základní",J104,0)</f>
        <v>0</v>
      </c>
      <c r="BF104" s="231">
        <f>IF(N104="snížená",J104,0)</f>
        <v>0</v>
      </c>
      <c r="BG104" s="231">
        <f>IF(N104="zákl. přenesená",J104,0)</f>
        <v>0</v>
      </c>
      <c r="BH104" s="231">
        <f>IF(N104="sníž. přenesená",J104,0)</f>
        <v>0</v>
      </c>
      <c r="BI104" s="231">
        <f>IF(N104="nulová",J104,0)</f>
        <v>0</v>
      </c>
      <c r="BJ104" s="22" t="s">
        <v>81</v>
      </c>
      <c r="BK104" s="231">
        <f>ROUND(I104*H104,2)</f>
        <v>0</v>
      </c>
      <c r="BL104" s="22" t="s">
        <v>207</v>
      </c>
      <c r="BM104" s="22" t="s">
        <v>250</v>
      </c>
    </row>
    <row r="105" s="11" customFormat="1">
      <c r="B105" s="232"/>
      <c r="C105" s="233"/>
      <c r="D105" s="234" t="s">
        <v>212</v>
      </c>
      <c r="E105" s="235" t="s">
        <v>21</v>
      </c>
      <c r="F105" s="236" t="s">
        <v>236</v>
      </c>
      <c r="G105" s="233"/>
      <c r="H105" s="237">
        <v>50.219999999999999</v>
      </c>
      <c r="I105" s="238"/>
      <c r="J105" s="233"/>
      <c r="K105" s="233"/>
      <c r="L105" s="239"/>
      <c r="M105" s="240"/>
      <c r="N105" s="241"/>
      <c r="O105" s="241"/>
      <c r="P105" s="241"/>
      <c r="Q105" s="241"/>
      <c r="R105" s="241"/>
      <c r="S105" s="241"/>
      <c r="T105" s="242"/>
      <c r="AT105" s="243" t="s">
        <v>212</v>
      </c>
      <c r="AU105" s="243" t="s">
        <v>83</v>
      </c>
      <c r="AV105" s="11" t="s">
        <v>83</v>
      </c>
      <c r="AW105" s="11" t="s">
        <v>36</v>
      </c>
      <c r="AX105" s="11" t="s">
        <v>81</v>
      </c>
      <c r="AY105" s="243" t="s">
        <v>201</v>
      </c>
    </row>
    <row r="106" s="1" customFormat="1" ht="16.5" customHeight="1">
      <c r="B106" s="44"/>
      <c r="C106" s="220" t="s">
        <v>251</v>
      </c>
      <c r="D106" s="220" t="s">
        <v>203</v>
      </c>
      <c r="E106" s="221" t="s">
        <v>252</v>
      </c>
      <c r="F106" s="222" t="s">
        <v>253</v>
      </c>
      <c r="G106" s="223" t="s">
        <v>254</v>
      </c>
      <c r="H106" s="224">
        <v>80.352000000000004</v>
      </c>
      <c r="I106" s="225"/>
      <c r="J106" s="226">
        <f>ROUND(I106*H106,2)</f>
        <v>0</v>
      </c>
      <c r="K106" s="222" t="s">
        <v>21</v>
      </c>
      <c r="L106" s="70"/>
      <c r="M106" s="227" t="s">
        <v>21</v>
      </c>
      <c r="N106" s="228" t="s">
        <v>44</v>
      </c>
      <c r="O106" s="45"/>
      <c r="P106" s="229">
        <f>O106*H106</f>
        <v>0</v>
      </c>
      <c r="Q106" s="229">
        <v>0</v>
      </c>
      <c r="R106" s="229">
        <f>Q106*H106</f>
        <v>0</v>
      </c>
      <c r="S106" s="229">
        <v>0</v>
      </c>
      <c r="T106" s="230">
        <f>S106*H106</f>
        <v>0</v>
      </c>
      <c r="AR106" s="22" t="s">
        <v>207</v>
      </c>
      <c r="AT106" s="22" t="s">
        <v>203</v>
      </c>
      <c r="AU106" s="22" t="s">
        <v>83</v>
      </c>
      <c r="AY106" s="22" t="s">
        <v>201</v>
      </c>
      <c r="BE106" s="231">
        <f>IF(N106="základní",J106,0)</f>
        <v>0</v>
      </c>
      <c r="BF106" s="231">
        <f>IF(N106="snížená",J106,0)</f>
        <v>0</v>
      </c>
      <c r="BG106" s="231">
        <f>IF(N106="zákl. přenesená",J106,0)</f>
        <v>0</v>
      </c>
      <c r="BH106" s="231">
        <f>IF(N106="sníž. přenesená",J106,0)</f>
        <v>0</v>
      </c>
      <c r="BI106" s="231">
        <f>IF(N106="nulová",J106,0)</f>
        <v>0</v>
      </c>
      <c r="BJ106" s="22" t="s">
        <v>81</v>
      </c>
      <c r="BK106" s="231">
        <f>ROUND(I106*H106,2)</f>
        <v>0</v>
      </c>
      <c r="BL106" s="22" t="s">
        <v>207</v>
      </c>
      <c r="BM106" s="22" t="s">
        <v>255</v>
      </c>
    </row>
    <row r="107" s="11" customFormat="1">
      <c r="B107" s="232"/>
      <c r="C107" s="233"/>
      <c r="D107" s="234" t="s">
        <v>212</v>
      </c>
      <c r="E107" s="235" t="s">
        <v>21</v>
      </c>
      <c r="F107" s="236" t="s">
        <v>256</v>
      </c>
      <c r="G107" s="233"/>
      <c r="H107" s="237">
        <v>80.352000000000004</v>
      </c>
      <c r="I107" s="238"/>
      <c r="J107" s="233"/>
      <c r="K107" s="233"/>
      <c r="L107" s="239"/>
      <c r="M107" s="240"/>
      <c r="N107" s="241"/>
      <c r="O107" s="241"/>
      <c r="P107" s="241"/>
      <c r="Q107" s="241"/>
      <c r="R107" s="241"/>
      <c r="S107" s="241"/>
      <c r="T107" s="242"/>
      <c r="AT107" s="243" t="s">
        <v>212</v>
      </c>
      <c r="AU107" s="243" t="s">
        <v>83</v>
      </c>
      <c r="AV107" s="11" t="s">
        <v>83</v>
      </c>
      <c r="AW107" s="11" t="s">
        <v>36</v>
      </c>
      <c r="AX107" s="11" t="s">
        <v>81</v>
      </c>
      <c r="AY107" s="243" t="s">
        <v>201</v>
      </c>
    </row>
    <row r="108" s="1" customFormat="1" ht="16.5" customHeight="1">
      <c r="B108" s="44"/>
      <c r="C108" s="220" t="s">
        <v>257</v>
      </c>
      <c r="D108" s="220" t="s">
        <v>203</v>
      </c>
      <c r="E108" s="221" t="s">
        <v>284</v>
      </c>
      <c r="F108" s="222" t="s">
        <v>285</v>
      </c>
      <c r="G108" s="223" t="s">
        <v>144</v>
      </c>
      <c r="H108" s="224">
        <v>182</v>
      </c>
      <c r="I108" s="225"/>
      <c r="J108" s="226">
        <f>ROUND(I108*H108,2)</f>
        <v>0</v>
      </c>
      <c r="K108" s="222" t="s">
        <v>21</v>
      </c>
      <c r="L108" s="70"/>
      <c r="M108" s="227" t="s">
        <v>21</v>
      </c>
      <c r="N108" s="228" t="s">
        <v>44</v>
      </c>
      <c r="O108" s="45"/>
      <c r="P108" s="229">
        <f>O108*H108</f>
        <v>0</v>
      </c>
      <c r="Q108" s="229">
        <v>0</v>
      </c>
      <c r="R108" s="229">
        <f>Q108*H108</f>
        <v>0</v>
      </c>
      <c r="S108" s="229">
        <v>0</v>
      </c>
      <c r="T108" s="230">
        <f>S108*H108</f>
        <v>0</v>
      </c>
      <c r="AR108" s="22" t="s">
        <v>207</v>
      </c>
      <c r="AT108" s="22" t="s">
        <v>203</v>
      </c>
      <c r="AU108" s="22" t="s">
        <v>83</v>
      </c>
      <c r="AY108" s="22" t="s">
        <v>201</v>
      </c>
      <c r="BE108" s="231">
        <f>IF(N108="základní",J108,0)</f>
        <v>0</v>
      </c>
      <c r="BF108" s="231">
        <f>IF(N108="snížená",J108,0)</f>
        <v>0</v>
      </c>
      <c r="BG108" s="231">
        <f>IF(N108="zákl. přenesená",J108,0)</f>
        <v>0</v>
      </c>
      <c r="BH108" s="231">
        <f>IF(N108="sníž. přenesená",J108,0)</f>
        <v>0</v>
      </c>
      <c r="BI108" s="231">
        <f>IF(N108="nulová",J108,0)</f>
        <v>0</v>
      </c>
      <c r="BJ108" s="22" t="s">
        <v>81</v>
      </c>
      <c r="BK108" s="231">
        <f>ROUND(I108*H108,2)</f>
        <v>0</v>
      </c>
      <c r="BL108" s="22" t="s">
        <v>207</v>
      </c>
      <c r="BM108" s="22" t="s">
        <v>286</v>
      </c>
    </row>
    <row r="109" s="11" customFormat="1">
      <c r="B109" s="232"/>
      <c r="C109" s="233"/>
      <c r="D109" s="234" t="s">
        <v>212</v>
      </c>
      <c r="E109" s="235" t="s">
        <v>142</v>
      </c>
      <c r="F109" s="236" t="s">
        <v>562</v>
      </c>
      <c r="G109" s="233"/>
      <c r="H109" s="237">
        <v>182</v>
      </c>
      <c r="I109" s="238"/>
      <c r="J109" s="233"/>
      <c r="K109" s="233"/>
      <c r="L109" s="239"/>
      <c r="M109" s="240"/>
      <c r="N109" s="241"/>
      <c r="O109" s="241"/>
      <c r="P109" s="241"/>
      <c r="Q109" s="241"/>
      <c r="R109" s="241"/>
      <c r="S109" s="241"/>
      <c r="T109" s="242"/>
      <c r="AT109" s="243" t="s">
        <v>212</v>
      </c>
      <c r="AU109" s="243" t="s">
        <v>83</v>
      </c>
      <c r="AV109" s="11" t="s">
        <v>83</v>
      </c>
      <c r="AW109" s="11" t="s">
        <v>36</v>
      </c>
      <c r="AX109" s="11" t="s">
        <v>73</v>
      </c>
      <c r="AY109" s="243" t="s">
        <v>201</v>
      </c>
    </row>
    <row r="110" s="1" customFormat="1" ht="16.5" customHeight="1">
      <c r="B110" s="44"/>
      <c r="C110" s="255" t="s">
        <v>263</v>
      </c>
      <c r="D110" s="255" t="s">
        <v>288</v>
      </c>
      <c r="E110" s="256" t="s">
        <v>289</v>
      </c>
      <c r="F110" s="257" t="s">
        <v>290</v>
      </c>
      <c r="G110" s="258" t="s">
        <v>291</v>
      </c>
      <c r="H110" s="259">
        <v>6.3700000000000001</v>
      </c>
      <c r="I110" s="260"/>
      <c r="J110" s="261">
        <f>ROUND(I110*H110,2)</f>
        <v>0</v>
      </c>
      <c r="K110" s="257" t="s">
        <v>21</v>
      </c>
      <c r="L110" s="262"/>
      <c r="M110" s="263" t="s">
        <v>21</v>
      </c>
      <c r="N110" s="264" t="s">
        <v>44</v>
      </c>
      <c r="O110" s="45"/>
      <c r="P110" s="229">
        <f>O110*H110</f>
        <v>0</v>
      </c>
      <c r="Q110" s="229">
        <v>0.001</v>
      </c>
      <c r="R110" s="229">
        <f>Q110*H110</f>
        <v>0.0063700000000000007</v>
      </c>
      <c r="S110" s="229">
        <v>0</v>
      </c>
      <c r="T110" s="230">
        <f>S110*H110</f>
        <v>0</v>
      </c>
      <c r="AR110" s="22" t="s">
        <v>243</v>
      </c>
      <c r="AT110" s="22" t="s">
        <v>288</v>
      </c>
      <c r="AU110" s="22" t="s">
        <v>83</v>
      </c>
      <c r="AY110" s="22" t="s">
        <v>201</v>
      </c>
      <c r="BE110" s="231">
        <f>IF(N110="základní",J110,0)</f>
        <v>0</v>
      </c>
      <c r="BF110" s="231">
        <f>IF(N110="snížená",J110,0)</f>
        <v>0</v>
      </c>
      <c r="BG110" s="231">
        <f>IF(N110="zákl. přenesená",J110,0)</f>
        <v>0</v>
      </c>
      <c r="BH110" s="231">
        <f>IF(N110="sníž. přenesená",J110,0)</f>
        <v>0</v>
      </c>
      <c r="BI110" s="231">
        <f>IF(N110="nulová",J110,0)</f>
        <v>0</v>
      </c>
      <c r="BJ110" s="22" t="s">
        <v>81</v>
      </c>
      <c r="BK110" s="231">
        <f>ROUND(I110*H110,2)</f>
        <v>0</v>
      </c>
      <c r="BL110" s="22" t="s">
        <v>207</v>
      </c>
      <c r="BM110" s="22" t="s">
        <v>292</v>
      </c>
    </row>
    <row r="111" s="11" customFormat="1">
      <c r="B111" s="232"/>
      <c r="C111" s="233"/>
      <c r="D111" s="234" t="s">
        <v>212</v>
      </c>
      <c r="E111" s="235" t="s">
        <v>21</v>
      </c>
      <c r="F111" s="236" t="s">
        <v>293</v>
      </c>
      <c r="G111" s="233"/>
      <c r="H111" s="237">
        <v>6.3700000000000001</v>
      </c>
      <c r="I111" s="238"/>
      <c r="J111" s="233"/>
      <c r="K111" s="233"/>
      <c r="L111" s="239"/>
      <c r="M111" s="240"/>
      <c r="N111" s="241"/>
      <c r="O111" s="241"/>
      <c r="P111" s="241"/>
      <c r="Q111" s="241"/>
      <c r="R111" s="241"/>
      <c r="S111" s="241"/>
      <c r="T111" s="242"/>
      <c r="AT111" s="243" t="s">
        <v>212</v>
      </c>
      <c r="AU111" s="243" t="s">
        <v>83</v>
      </c>
      <c r="AV111" s="11" t="s">
        <v>83</v>
      </c>
      <c r="AW111" s="11" t="s">
        <v>36</v>
      </c>
      <c r="AX111" s="11" t="s">
        <v>73</v>
      </c>
      <c r="AY111" s="243" t="s">
        <v>201</v>
      </c>
    </row>
    <row r="112" s="1" customFormat="1" ht="25.5" customHeight="1">
      <c r="B112" s="44"/>
      <c r="C112" s="220" t="s">
        <v>267</v>
      </c>
      <c r="D112" s="220" t="s">
        <v>203</v>
      </c>
      <c r="E112" s="221" t="s">
        <v>295</v>
      </c>
      <c r="F112" s="222" t="s">
        <v>296</v>
      </c>
      <c r="G112" s="223" t="s">
        <v>144</v>
      </c>
      <c r="H112" s="224">
        <v>182</v>
      </c>
      <c r="I112" s="225"/>
      <c r="J112" s="226">
        <f>ROUND(I112*H112,2)</f>
        <v>0</v>
      </c>
      <c r="K112" s="222" t="s">
        <v>206</v>
      </c>
      <c r="L112" s="70"/>
      <c r="M112" s="227" t="s">
        <v>21</v>
      </c>
      <c r="N112" s="228" t="s">
        <v>44</v>
      </c>
      <c r="O112" s="45"/>
      <c r="P112" s="229">
        <f>O112*H112</f>
        <v>0</v>
      </c>
      <c r="Q112" s="229">
        <v>0</v>
      </c>
      <c r="R112" s="229">
        <f>Q112*H112</f>
        <v>0</v>
      </c>
      <c r="S112" s="229">
        <v>0</v>
      </c>
      <c r="T112" s="230">
        <f>S112*H112</f>
        <v>0</v>
      </c>
      <c r="AR112" s="22" t="s">
        <v>207</v>
      </c>
      <c r="AT112" s="22" t="s">
        <v>203</v>
      </c>
      <c r="AU112" s="22" t="s">
        <v>83</v>
      </c>
      <c r="AY112" s="22" t="s">
        <v>201</v>
      </c>
      <c r="BE112" s="231">
        <f>IF(N112="základní",J112,0)</f>
        <v>0</v>
      </c>
      <c r="BF112" s="231">
        <f>IF(N112="snížená",J112,0)</f>
        <v>0</v>
      </c>
      <c r="BG112" s="231">
        <f>IF(N112="zákl. přenesená",J112,0)</f>
        <v>0</v>
      </c>
      <c r="BH112" s="231">
        <f>IF(N112="sníž. přenesená",J112,0)</f>
        <v>0</v>
      </c>
      <c r="BI112" s="231">
        <f>IF(N112="nulová",J112,0)</f>
        <v>0</v>
      </c>
      <c r="BJ112" s="22" t="s">
        <v>81</v>
      </c>
      <c r="BK112" s="231">
        <f>ROUND(I112*H112,2)</f>
        <v>0</v>
      </c>
      <c r="BL112" s="22" t="s">
        <v>207</v>
      </c>
      <c r="BM112" s="22" t="s">
        <v>297</v>
      </c>
    </row>
    <row r="113" s="11" customFormat="1">
      <c r="B113" s="232"/>
      <c r="C113" s="233"/>
      <c r="D113" s="234" t="s">
        <v>212</v>
      </c>
      <c r="E113" s="235" t="s">
        <v>21</v>
      </c>
      <c r="F113" s="236" t="s">
        <v>142</v>
      </c>
      <c r="G113" s="233"/>
      <c r="H113" s="237">
        <v>182</v>
      </c>
      <c r="I113" s="238"/>
      <c r="J113" s="233"/>
      <c r="K113" s="233"/>
      <c r="L113" s="239"/>
      <c r="M113" s="240"/>
      <c r="N113" s="241"/>
      <c r="O113" s="241"/>
      <c r="P113" s="241"/>
      <c r="Q113" s="241"/>
      <c r="R113" s="241"/>
      <c r="S113" s="241"/>
      <c r="T113" s="242"/>
      <c r="AT113" s="243" t="s">
        <v>212</v>
      </c>
      <c r="AU113" s="243" t="s">
        <v>83</v>
      </c>
      <c r="AV113" s="11" t="s">
        <v>83</v>
      </c>
      <c r="AW113" s="11" t="s">
        <v>36</v>
      </c>
      <c r="AX113" s="11" t="s">
        <v>81</v>
      </c>
      <c r="AY113" s="243" t="s">
        <v>201</v>
      </c>
    </row>
    <row r="114" s="1" customFormat="1" ht="16.5" customHeight="1">
      <c r="B114" s="44"/>
      <c r="C114" s="255" t="s">
        <v>271</v>
      </c>
      <c r="D114" s="255" t="s">
        <v>288</v>
      </c>
      <c r="E114" s="256" t="s">
        <v>299</v>
      </c>
      <c r="F114" s="257" t="s">
        <v>300</v>
      </c>
      <c r="G114" s="258" t="s">
        <v>254</v>
      </c>
      <c r="H114" s="259">
        <v>45.045000000000002</v>
      </c>
      <c r="I114" s="260"/>
      <c r="J114" s="261">
        <f>ROUND(I114*H114,2)</f>
        <v>0</v>
      </c>
      <c r="K114" s="257" t="s">
        <v>21</v>
      </c>
      <c r="L114" s="262"/>
      <c r="M114" s="263" t="s">
        <v>21</v>
      </c>
      <c r="N114" s="264" t="s">
        <v>44</v>
      </c>
      <c r="O114" s="45"/>
      <c r="P114" s="229">
        <f>O114*H114</f>
        <v>0</v>
      </c>
      <c r="Q114" s="229">
        <v>0</v>
      </c>
      <c r="R114" s="229">
        <f>Q114*H114</f>
        <v>0</v>
      </c>
      <c r="S114" s="229">
        <v>0</v>
      </c>
      <c r="T114" s="230">
        <f>S114*H114</f>
        <v>0</v>
      </c>
      <c r="AR114" s="22" t="s">
        <v>243</v>
      </c>
      <c r="AT114" s="22" t="s">
        <v>288</v>
      </c>
      <c r="AU114" s="22" t="s">
        <v>83</v>
      </c>
      <c r="AY114" s="22" t="s">
        <v>201</v>
      </c>
      <c r="BE114" s="231">
        <f>IF(N114="základní",J114,0)</f>
        <v>0</v>
      </c>
      <c r="BF114" s="231">
        <f>IF(N114="snížená",J114,0)</f>
        <v>0</v>
      </c>
      <c r="BG114" s="231">
        <f>IF(N114="zákl. přenesená",J114,0)</f>
        <v>0</v>
      </c>
      <c r="BH114" s="231">
        <f>IF(N114="sníž. přenesená",J114,0)</f>
        <v>0</v>
      </c>
      <c r="BI114" s="231">
        <f>IF(N114="nulová",J114,0)</f>
        <v>0</v>
      </c>
      <c r="BJ114" s="22" t="s">
        <v>81</v>
      </c>
      <c r="BK114" s="231">
        <f>ROUND(I114*H114,2)</f>
        <v>0</v>
      </c>
      <c r="BL114" s="22" t="s">
        <v>207</v>
      </c>
      <c r="BM114" s="22" t="s">
        <v>301</v>
      </c>
    </row>
    <row r="115" s="11" customFormat="1">
      <c r="B115" s="232"/>
      <c r="C115" s="233"/>
      <c r="D115" s="234" t="s">
        <v>212</v>
      </c>
      <c r="E115" s="235" t="s">
        <v>21</v>
      </c>
      <c r="F115" s="236" t="s">
        <v>302</v>
      </c>
      <c r="G115" s="233"/>
      <c r="H115" s="237">
        <v>45.045000000000002</v>
      </c>
      <c r="I115" s="238"/>
      <c r="J115" s="233"/>
      <c r="K115" s="233"/>
      <c r="L115" s="239"/>
      <c r="M115" s="240"/>
      <c r="N115" s="241"/>
      <c r="O115" s="241"/>
      <c r="P115" s="241"/>
      <c r="Q115" s="241"/>
      <c r="R115" s="241"/>
      <c r="S115" s="241"/>
      <c r="T115" s="242"/>
      <c r="AT115" s="243" t="s">
        <v>212</v>
      </c>
      <c r="AU115" s="243" t="s">
        <v>83</v>
      </c>
      <c r="AV115" s="11" t="s">
        <v>83</v>
      </c>
      <c r="AW115" s="11" t="s">
        <v>36</v>
      </c>
      <c r="AX115" s="11" t="s">
        <v>73</v>
      </c>
      <c r="AY115" s="243" t="s">
        <v>201</v>
      </c>
    </row>
    <row r="116" s="1" customFormat="1" ht="16.5" customHeight="1">
      <c r="B116" s="44"/>
      <c r="C116" s="220" t="s">
        <v>10</v>
      </c>
      <c r="D116" s="220" t="s">
        <v>203</v>
      </c>
      <c r="E116" s="221" t="s">
        <v>303</v>
      </c>
      <c r="F116" s="222" t="s">
        <v>304</v>
      </c>
      <c r="G116" s="223" t="s">
        <v>144</v>
      </c>
      <c r="H116" s="224">
        <v>237</v>
      </c>
      <c r="I116" s="225"/>
      <c r="J116" s="226">
        <f>ROUND(I116*H116,2)</f>
        <v>0</v>
      </c>
      <c r="K116" s="222" t="s">
        <v>21</v>
      </c>
      <c r="L116" s="70"/>
      <c r="M116" s="227" t="s">
        <v>21</v>
      </c>
      <c r="N116" s="228" t="s">
        <v>44</v>
      </c>
      <c r="O116" s="45"/>
      <c r="P116" s="229">
        <f>O116*H116</f>
        <v>0</v>
      </c>
      <c r="Q116" s="229">
        <v>0</v>
      </c>
      <c r="R116" s="229">
        <f>Q116*H116</f>
        <v>0</v>
      </c>
      <c r="S116" s="229">
        <v>0</v>
      </c>
      <c r="T116" s="230">
        <f>S116*H116</f>
        <v>0</v>
      </c>
      <c r="AR116" s="22" t="s">
        <v>207</v>
      </c>
      <c r="AT116" s="22" t="s">
        <v>203</v>
      </c>
      <c r="AU116" s="22" t="s">
        <v>83</v>
      </c>
      <c r="AY116" s="22" t="s">
        <v>201</v>
      </c>
      <c r="BE116" s="231">
        <f>IF(N116="základní",J116,0)</f>
        <v>0</v>
      </c>
      <c r="BF116" s="231">
        <f>IF(N116="snížená",J116,0)</f>
        <v>0</v>
      </c>
      <c r="BG116" s="231">
        <f>IF(N116="zákl. přenesená",J116,0)</f>
        <v>0</v>
      </c>
      <c r="BH116" s="231">
        <f>IF(N116="sníž. přenesená",J116,0)</f>
        <v>0</v>
      </c>
      <c r="BI116" s="231">
        <f>IF(N116="nulová",J116,0)</f>
        <v>0</v>
      </c>
      <c r="BJ116" s="22" t="s">
        <v>81</v>
      </c>
      <c r="BK116" s="231">
        <f>ROUND(I116*H116,2)</f>
        <v>0</v>
      </c>
      <c r="BL116" s="22" t="s">
        <v>207</v>
      </c>
      <c r="BM116" s="22" t="s">
        <v>305</v>
      </c>
    </row>
    <row r="117" s="11" customFormat="1">
      <c r="B117" s="232"/>
      <c r="C117" s="233"/>
      <c r="D117" s="234" t="s">
        <v>212</v>
      </c>
      <c r="E117" s="235" t="s">
        <v>21</v>
      </c>
      <c r="F117" s="236" t="s">
        <v>565</v>
      </c>
      <c r="G117" s="233"/>
      <c r="H117" s="237">
        <v>237</v>
      </c>
      <c r="I117" s="238"/>
      <c r="J117" s="233"/>
      <c r="K117" s="233"/>
      <c r="L117" s="239"/>
      <c r="M117" s="240"/>
      <c r="N117" s="241"/>
      <c r="O117" s="241"/>
      <c r="P117" s="241"/>
      <c r="Q117" s="241"/>
      <c r="R117" s="241"/>
      <c r="S117" s="241"/>
      <c r="T117" s="242"/>
      <c r="AT117" s="243" t="s">
        <v>212</v>
      </c>
      <c r="AU117" s="243" t="s">
        <v>83</v>
      </c>
      <c r="AV117" s="11" t="s">
        <v>83</v>
      </c>
      <c r="AW117" s="11" t="s">
        <v>36</v>
      </c>
      <c r="AX117" s="11" t="s">
        <v>81</v>
      </c>
      <c r="AY117" s="243" t="s">
        <v>201</v>
      </c>
    </row>
    <row r="118" s="1" customFormat="1" ht="16.5" customHeight="1">
      <c r="B118" s="44"/>
      <c r="C118" s="220" t="s">
        <v>279</v>
      </c>
      <c r="D118" s="220" t="s">
        <v>203</v>
      </c>
      <c r="E118" s="221" t="s">
        <v>308</v>
      </c>
      <c r="F118" s="222" t="s">
        <v>309</v>
      </c>
      <c r="G118" s="223" t="s">
        <v>144</v>
      </c>
      <c r="H118" s="224">
        <v>182</v>
      </c>
      <c r="I118" s="225"/>
      <c r="J118" s="226">
        <f>ROUND(I118*H118,2)</f>
        <v>0</v>
      </c>
      <c r="K118" s="222" t="s">
        <v>206</v>
      </c>
      <c r="L118" s="70"/>
      <c r="M118" s="227" t="s">
        <v>21</v>
      </c>
      <c r="N118" s="228" t="s">
        <v>44</v>
      </c>
      <c r="O118" s="45"/>
      <c r="P118" s="229">
        <f>O118*H118</f>
        <v>0</v>
      </c>
      <c r="Q118" s="229">
        <v>0</v>
      </c>
      <c r="R118" s="229">
        <f>Q118*H118</f>
        <v>0</v>
      </c>
      <c r="S118" s="229">
        <v>0</v>
      </c>
      <c r="T118" s="230">
        <f>S118*H118</f>
        <v>0</v>
      </c>
      <c r="AR118" s="22" t="s">
        <v>207</v>
      </c>
      <c r="AT118" s="22" t="s">
        <v>203</v>
      </c>
      <c r="AU118" s="22" t="s">
        <v>83</v>
      </c>
      <c r="AY118" s="22" t="s">
        <v>201</v>
      </c>
      <c r="BE118" s="231">
        <f>IF(N118="základní",J118,0)</f>
        <v>0</v>
      </c>
      <c r="BF118" s="231">
        <f>IF(N118="snížená",J118,0)</f>
        <v>0</v>
      </c>
      <c r="BG118" s="231">
        <f>IF(N118="zákl. přenesená",J118,0)</f>
        <v>0</v>
      </c>
      <c r="BH118" s="231">
        <f>IF(N118="sníž. přenesená",J118,0)</f>
        <v>0</v>
      </c>
      <c r="BI118" s="231">
        <f>IF(N118="nulová",J118,0)</f>
        <v>0</v>
      </c>
      <c r="BJ118" s="22" t="s">
        <v>81</v>
      </c>
      <c r="BK118" s="231">
        <f>ROUND(I118*H118,2)</f>
        <v>0</v>
      </c>
      <c r="BL118" s="22" t="s">
        <v>207</v>
      </c>
      <c r="BM118" s="22" t="s">
        <v>310</v>
      </c>
    </row>
    <row r="119" s="11" customFormat="1">
      <c r="B119" s="232"/>
      <c r="C119" s="233"/>
      <c r="D119" s="234" t="s">
        <v>212</v>
      </c>
      <c r="E119" s="235" t="s">
        <v>21</v>
      </c>
      <c r="F119" s="236" t="s">
        <v>142</v>
      </c>
      <c r="G119" s="233"/>
      <c r="H119" s="237">
        <v>182</v>
      </c>
      <c r="I119" s="238"/>
      <c r="J119" s="233"/>
      <c r="K119" s="233"/>
      <c r="L119" s="239"/>
      <c r="M119" s="240"/>
      <c r="N119" s="241"/>
      <c r="O119" s="241"/>
      <c r="P119" s="241"/>
      <c r="Q119" s="241"/>
      <c r="R119" s="241"/>
      <c r="S119" s="241"/>
      <c r="T119" s="242"/>
      <c r="AT119" s="243" t="s">
        <v>212</v>
      </c>
      <c r="AU119" s="243" t="s">
        <v>83</v>
      </c>
      <c r="AV119" s="11" t="s">
        <v>83</v>
      </c>
      <c r="AW119" s="11" t="s">
        <v>36</v>
      </c>
      <c r="AX119" s="11" t="s">
        <v>81</v>
      </c>
      <c r="AY119" s="243" t="s">
        <v>201</v>
      </c>
    </row>
    <row r="120" s="1" customFormat="1" ht="25.5" customHeight="1">
      <c r="B120" s="44"/>
      <c r="C120" s="220" t="s">
        <v>283</v>
      </c>
      <c r="D120" s="220" t="s">
        <v>203</v>
      </c>
      <c r="E120" s="221" t="s">
        <v>312</v>
      </c>
      <c r="F120" s="222" t="s">
        <v>313</v>
      </c>
      <c r="G120" s="223" t="s">
        <v>144</v>
      </c>
      <c r="H120" s="224">
        <v>182</v>
      </c>
      <c r="I120" s="225"/>
      <c r="J120" s="226">
        <f>ROUND(I120*H120,2)</f>
        <v>0</v>
      </c>
      <c r="K120" s="222" t="s">
        <v>206</v>
      </c>
      <c r="L120" s="70"/>
      <c r="M120" s="227" t="s">
        <v>21</v>
      </c>
      <c r="N120" s="228" t="s">
        <v>44</v>
      </c>
      <c r="O120" s="45"/>
      <c r="P120" s="229">
        <f>O120*H120</f>
        <v>0</v>
      </c>
      <c r="Q120" s="229">
        <v>0</v>
      </c>
      <c r="R120" s="229">
        <f>Q120*H120</f>
        <v>0</v>
      </c>
      <c r="S120" s="229">
        <v>0</v>
      </c>
      <c r="T120" s="230">
        <f>S120*H120</f>
        <v>0</v>
      </c>
      <c r="AR120" s="22" t="s">
        <v>207</v>
      </c>
      <c r="AT120" s="22" t="s">
        <v>203</v>
      </c>
      <c r="AU120" s="22" t="s">
        <v>83</v>
      </c>
      <c r="AY120" s="22" t="s">
        <v>201</v>
      </c>
      <c r="BE120" s="231">
        <f>IF(N120="základní",J120,0)</f>
        <v>0</v>
      </c>
      <c r="BF120" s="231">
        <f>IF(N120="snížená",J120,0)</f>
        <v>0</v>
      </c>
      <c r="BG120" s="231">
        <f>IF(N120="zákl. přenesená",J120,0)</f>
        <v>0</v>
      </c>
      <c r="BH120" s="231">
        <f>IF(N120="sníž. přenesená",J120,0)</f>
        <v>0</v>
      </c>
      <c r="BI120" s="231">
        <f>IF(N120="nulová",J120,0)</f>
        <v>0</v>
      </c>
      <c r="BJ120" s="22" t="s">
        <v>81</v>
      </c>
      <c r="BK120" s="231">
        <f>ROUND(I120*H120,2)</f>
        <v>0</v>
      </c>
      <c r="BL120" s="22" t="s">
        <v>207</v>
      </c>
      <c r="BM120" s="22" t="s">
        <v>314</v>
      </c>
    </row>
    <row r="121" s="11" customFormat="1">
      <c r="B121" s="232"/>
      <c r="C121" s="233"/>
      <c r="D121" s="234" t="s">
        <v>212</v>
      </c>
      <c r="E121" s="235" t="s">
        <v>21</v>
      </c>
      <c r="F121" s="236" t="s">
        <v>142</v>
      </c>
      <c r="G121" s="233"/>
      <c r="H121" s="237">
        <v>182</v>
      </c>
      <c r="I121" s="238"/>
      <c r="J121" s="233"/>
      <c r="K121" s="233"/>
      <c r="L121" s="239"/>
      <c r="M121" s="240"/>
      <c r="N121" s="241"/>
      <c r="O121" s="241"/>
      <c r="P121" s="241"/>
      <c r="Q121" s="241"/>
      <c r="R121" s="241"/>
      <c r="S121" s="241"/>
      <c r="T121" s="242"/>
      <c r="AT121" s="243" t="s">
        <v>212</v>
      </c>
      <c r="AU121" s="243" t="s">
        <v>83</v>
      </c>
      <c r="AV121" s="11" t="s">
        <v>83</v>
      </c>
      <c r="AW121" s="11" t="s">
        <v>36</v>
      </c>
      <c r="AX121" s="11" t="s">
        <v>81</v>
      </c>
      <c r="AY121" s="243" t="s">
        <v>201</v>
      </c>
    </row>
    <row r="122" s="1" customFormat="1" ht="16.5" customHeight="1">
      <c r="B122" s="44"/>
      <c r="C122" s="255" t="s">
        <v>287</v>
      </c>
      <c r="D122" s="255" t="s">
        <v>288</v>
      </c>
      <c r="E122" s="256" t="s">
        <v>316</v>
      </c>
      <c r="F122" s="257" t="s">
        <v>317</v>
      </c>
      <c r="G122" s="258" t="s">
        <v>318</v>
      </c>
      <c r="H122" s="259">
        <v>0.5</v>
      </c>
      <c r="I122" s="260"/>
      <c r="J122" s="261">
        <f>ROUND(I122*H122,2)</f>
        <v>0</v>
      </c>
      <c r="K122" s="257" t="s">
        <v>206</v>
      </c>
      <c r="L122" s="262"/>
      <c r="M122" s="263" t="s">
        <v>21</v>
      </c>
      <c r="N122" s="264" t="s">
        <v>44</v>
      </c>
      <c r="O122" s="45"/>
      <c r="P122" s="229">
        <f>O122*H122</f>
        <v>0</v>
      </c>
      <c r="Q122" s="229">
        <v>0.001</v>
      </c>
      <c r="R122" s="229">
        <f>Q122*H122</f>
        <v>0.00050000000000000001</v>
      </c>
      <c r="S122" s="229">
        <v>0</v>
      </c>
      <c r="T122" s="230">
        <f>S122*H122</f>
        <v>0</v>
      </c>
      <c r="AR122" s="22" t="s">
        <v>243</v>
      </c>
      <c r="AT122" s="22" t="s">
        <v>288</v>
      </c>
      <c r="AU122" s="22" t="s">
        <v>83</v>
      </c>
      <c r="AY122" s="22" t="s">
        <v>201</v>
      </c>
      <c r="BE122" s="231">
        <f>IF(N122="základní",J122,0)</f>
        <v>0</v>
      </c>
      <c r="BF122" s="231">
        <f>IF(N122="snížená",J122,0)</f>
        <v>0</v>
      </c>
      <c r="BG122" s="231">
        <f>IF(N122="zákl. přenesená",J122,0)</f>
        <v>0</v>
      </c>
      <c r="BH122" s="231">
        <f>IF(N122="sníž. přenesená",J122,0)</f>
        <v>0</v>
      </c>
      <c r="BI122" s="231">
        <f>IF(N122="nulová",J122,0)</f>
        <v>0</v>
      </c>
      <c r="BJ122" s="22" t="s">
        <v>81</v>
      </c>
      <c r="BK122" s="231">
        <f>ROUND(I122*H122,2)</f>
        <v>0</v>
      </c>
      <c r="BL122" s="22" t="s">
        <v>207</v>
      </c>
      <c r="BM122" s="22" t="s">
        <v>319</v>
      </c>
    </row>
    <row r="123" s="10" customFormat="1" ht="29.88" customHeight="1">
      <c r="B123" s="204"/>
      <c r="C123" s="205"/>
      <c r="D123" s="206" t="s">
        <v>72</v>
      </c>
      <c r="E123" s="218" t="s">
        <v>227</v>
      </c>
      <c r="F123" s="218" t="s">
        <v>320</v>
      </c>
      <c r="G123" s="205"/>
      <c r="H123" s="205"/>
      <c r="I123" s="208"/>
      <c r="J123" s="219">
        <f>BK123</f>
        <v>0</v>
      </c>
      <c r="K123" s="205"/>
      <c r="L123" s="210"/>
      <c r="M123" s="211"/>
      <c r="N123" s="212"/>
      <c r="O123" s="212"/>
      <c r="P123" s="213">
        <f>SUM(P124:P133)</f>
        <v>0</v>
      </c>
      <c r="Q123" s="212"/>
      <c r="R123" s="213">
        <f>SUM(R124:R133)</f>
        <v>0</v>
      </c>
      <c r="S123" s="212"/>
      <c r="T123" s="214">
        <f>SUM(T124:T133)</f>
        <v>0</v>
      </c>
      <c r="AR123" s="215" t="s">
        <v>81</v>
      </c>
      <c r="AT123" s="216" t="s">
        <v>72</v>
      </c>
      <c r="AU123" s="216" t="s">
        <v>81</v>
      </c>
      <c r="AY123" s="215" t="s">
        <v>201</v>
      </c>
      <c r="BK123" s="217">
        <f>SUM(BK124:BK133)</f>
        <v>0</v>
      </c>
    </row>
    <row r="124" s="1" customFormat="1" ht="38.25" customHeight="1">
      <c r="B124" s="44"/>
      <c r="C124" s="220" t="s">
        <v>294</v>
      </c>
      <c r="D124" s="220" t="s">
        <v>203</v>
      </c>
      <c r="E124" s="221" t="s">
        <v>322</v>
      </c>
      <c r="F124" s="222" t="s">
        <v>323</v>
      </c>
      <c r="G124" s="223" t="s">
        <v>144</v>
      </c>
      <c r="H124" s="224">
        <v>180</v>
      </c>
      <c r="I124" s="225"/>
      <c r="J124" s="226">
        <f>ROUND(I124*H124,2)</f>
        <v>0</v>
      </c>
      <c r="K124" s="222" t="s">
        <v>206</v>
      </c>
      <c r="L124" s="70"/>
      <c r="M124" s="227" t="s">
        <v>21</v>
      </c>
      <c r="N124" s="228" t="s">
        <v>44</v>
      </c>
      <c r="O124" s="45"/>
      <c r="P124" s="229">
        <f>O124*H124</f>
        <v>0</v>
      </c>
      <c r="Q124" s="229">
        <v>0</v>
      </c>
      <c r="R124" s="229">
        <f>Q124*H124</f>
        <v>0</v>
      </c>
      <c r="S124" s="229">
        <v>0</v>
      </c>
      <c r="T124" s="230">
        <f>S124*H124</f>
        <v>0</v>
      </c>
      <c r="AR124" s="22" t="s">
        <v>207</v>
      </c>
      <c r="AT124" s="22" t="s">
        <v>203</v>
      </c>
      <c r="AU124" s="22" t="s">
        <v>83</v>
      </c>
      <c r="AY124" s="22" t="s">
        <v>201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22" t="s">
        <v>81</v>
      </c>
      <c r="BK124" s="231">
        <f>ROUND(I124*H124,2)</f>
        <v>0</v>
      </c>
      <c r="BL124" s="22" t="s">
        <v>207</v>
      </c>
      <c r="BM124" s="22" t="s">
        <v>324</v>
      </c>
    </row>
    <row r="125" s="11" customFormat="1">
      <c r="B125" s="232"/>
      <c r="C125" s="233"/>
      <c r="D125" s="234" t="s">
        <v>212</v>
      </c>
      <c r="E125" s="235" t="s">
        <v>21</v>
      </c>
      <c r="F125" s="236" t="s">
        <v>566</v>
      </c>
      <c r="G125" s="233"/>
      <c r="H125" s="237">
        <v>180</v>
      </c>
      <c r="I125" s="238"/>
      <c r="J125" s="233"/>
      <c r="K125" s="233"/>
      <c r="L125" s="239"/>
      <c r="M125" s="240"/>
      <c r="N125" s="241"/>
      <c r="O125" s="241"/>
      <c r="P125" s="241"/>
      <c r="Q125" s="241"/>
      <c r="R125" s="241"/>
      <c r="S125" s="241"/>
      <c r="T125" s="242"/>
      <c r="AT125" s="243" t="s">
        <v>212</v>
      </c>
      <c r="AU125" s="243" t="s">
        <v>83</v>
      </c>
      <c r="AV125" s="11" t="s">
        <v>83</v>
      </c>
      <c r="AW125" s="11" t="s">
        <v>36</v>
      </c>
      <c r="AX125" s="11" t="s">
        <v>81</v>
      </c>
      <c r="AY125" s="243" t="s">
        <v>201</v>
      </c>
    </row>
    <row r="126" s="1" customFormat="1" ht="25.5" customHeight="1">
      <c r="B126" s="44"/>
      <c r="C126" s="220" t="s">
        <v>298</v>
      </c>
      <c r="D126" s="220" t="s">
        <v>203</v>
      </c>
      <c r="E126" s="221" t="s">
        <v>326</v>
      </c>
      <c r="F126" s="222" t="s">
        <v>327</v>
      </c>
      <c r="G126" s="223" t="s">
        <v>144</v>
      </c>
      <c r="H126" s="224">
        <v>237</v>
      </c>
      <c r="I126" s="225"/>
      <c r="J126" s="226">
        <f>ROUND(I126*H126,2)</f>
        <v>0</v>
      </c>
      <c r="K126" s="222" t="s">
        <v>206</v>
      </c>
      <c r="L126" s="70"/>
      <c r="M126" s="227" t="s">
        <v>21</v>
      </c>
      <c r="N126" s="228" t="s">
        <v>44</v>
      </c>
      <c r="O126" s="45"/>
      <c r="P126" s="229">
        <f>O126*H126</f>
        <v>0</v>
      </c>
      <c r="Q126" s="229">
        <v>0</v>
      </c>
      <c r="R126" s="229">
        <f>Q126*H126</f>
        <v>0</v>
      </c>
      <c r="S126" s="229">
        <v>0</v>
      </c>
      <c r="T126" s="230">
        <f>S126*H126</f>
        <v>0</v>
      </c>
      <c r="AR126" s="22" t="s">
        <v>207</v>
      </c>
      <c r="AT126" s="22" t="s">
        <v>203</v>
      </c>
      <c r="AU126" s="22" t="s">
        <v>83</v>
      </c>
      <c r="AY126" s="22" t="s">
        <v>201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22" t="s">
        <v>81</v>
      </c>
      <c r="BK126" s="231">
        <f>ROUND(I126*H126,2)</f>
        <v>0</v>
      </c>
      <c r="BL126" s="22" t="s">
        <v>207</v>
      </c>
      <c r="BM126" s="22" t="s">
        <v>328</v>
      </c>
    </row>
    <row r="127" s="11" customFormat="1">
      <c r="B127" s="232"/>
      <c r="C127" s="233"/>
      <c r="D127" s="234" t="s">
        <v>212</v>
      </c>
      <c r="E127" s="235" t="s">
        <v>21</v>
      </c>
      <c r="F127" s="236" t="s">
        <v>565</v>
      </c>
      <c r="G127" s="233"/>
      <c r="H127" s="237">
        <v>237</v>
      </c>
      <c r="I127" s="238"/>
      <c r="J127" s="233"/>
      <c r="K127" s="233"/>
      <c r="L127" s="239"/>
      <c r="M127" s="240"/>
      <c r="N127" s="241"/>
      <c r="O127" s="241"/>
      <c r="P127" s="241"/>
      <c r="Q127" s="241"/>
      <c r="R127" s="241"/>
      <c r="S127" s="241"/>
      <c r="T127" s="242"/>
      <c r="AT127" s="243" t="s">
        <v>212</v>
      </c>
      <c r="AU127" s="243" t="s">
        <v>83</v>
      </c>
      <c r="AV127" s="11" t="s">
        <v>83</v>
      </c>
      <c r="AW127" s="11" t="s">
        <v>36</v>
      </c>
      <c r="AX127" s="11" t="s">
        <v>81</v>
      </c>
      <c r="AY127" s="243" t="s">
        <v>201</v>
      </c>
    </row>
    <row r="128" s="1" customFormat="1" ht="38.25" customHeight="1">
      <c r="B128" s="44"/>
      <c r="C128" s="220" t="s">
        <v>9</v>
      </c>
      <c r="D128" s="220" t="s">
        <v>203</v>
      </c>
      <c r="E128" s="221" t="s">
        <v>331</v>
      </c>
      <c r="F128" s="222" t="s">
        <v>332</v>
      </c>
      <c r="G128" s="223" t="s">
        <v>144</v>
      </c>
      <c r="H128" s="224">
        <v>168</v>
      </c>
      <c r="I128" s="225"/>
      <c r="J128" s="226">
        <f>ROUND(I128*H128,2)</f>
        <v>0</v>
      </c>
      <c r="K128" s="222" t="s">
        <v>206</v>
      </c>
      <c r="L128" s="70"/>
      <c r="M128" s="227" t="s">
        <v>21</v>
      </c>
      <c r="N128" s="228" t="s">
        <v>44</v>
      </c>
      <c r="O128" s="45"/>
      <c r="P128" s="229">
        <f>O128*H128</f>
        <v>0</v>
      </c>
      <c r="Q128" s="229">
        <v>0</v>
      </c>
      <c r="R128" s="229">
        <f>Q128*H128</f>
        <v>0</v>
      </c>
      <c r="S128" s="229">
        <v>0</v>
      </c>
      <c r="T128" s="230">
        <f>S128*H128</f>
        <v>0</v>
      </c>
      <c r="AR128" s="22" t="s">
        <v>207</v>
      </c>
      <c r="AT128" s="22" t="s">
        <v>203</v>
      </c>
      <c r="AU128" s="22" t="s">
        <v>83</v>
      </c>
      <c r="AY128" s="22" t="s">
        <v>201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22" t="s">
        <v>81</v>
      </c>
      <c r="BK128" s="231">
        <f>ROUND(I128*H128,2)</f>
        <v>0</v>
      </c>
      <c r="BL128" s="22" t="s">
        <v>207</v>
      </c>
      <c r="BM128" s="22" t="s">
        <v>333</v>
      </c>
    </row>
    <row r="129" s="11" customFormat="1">
      <c r="B129" s="232"/>
      <c r="C129" s="233"/>
      <c r="D129" s="234" t="s">
        <v>212</v>
      </c>
      <c r="E129" s="235" t="s">
        <v>21</v>
      </c>
      <c r="F129" s="236" t="s">
        <v>153</v>
      </c>
      <c r="G129" s="233"/>
      <c r="H129" s="237">
        <v>168</v>
      </c>
      <c r="I129" s="238"/>
      <c r="J129" s="233"/>
      <c r="K129" s="233"/>
      <c r="L129" s="239"/>
      <c r="M129" s="240"/>
      <c r="N129" s="241"/>
      <c r="O129" s="241"/>
      <c r="P129" s="241"/>
      <c r="Q129" s="241"/>
      <c r="R129" s="241"/>
      <c r="S129" s="241"/>
      <c r="T129" s="242"/>
      <c r="AT129" s="243" t="s">
        <v>212</v>
      </c>
      <c r="AU129" s="243" t="s">
        <v>83</v>
      </c>
      <c r="AV129" s="11" t="s">
        <v>83</v>
      </c>
      <c r="AW129" s="11" t="s">
        <v>36</v>
      </c>
      <c r="AX129" s="11" t="s">
        <v>81</v>
      </c>
      <c r="AY129" s="243" t="s">
        <v>201</v>
      </c>
    </row>
    <row r="130" s="1" customFormat="1" ht="25.5" customHeight="1">
      <c r="B130" s="44"/>
      <c r="C130" s="220" t="s">
        <v>307</v>
      </c>
      <c r="D130" s="220" t="s">
        <v>203</v>
      </c>
      <c r="E130" s="221" t="s">
        <v>336</v>
      </c>
      <c r="F130" s="222" t="s">
        <v>337</v>
      </c>
      <c r="G130" s="223" t="s">
        <v>144</v>
      </c>
      <c r="H130" s="224">
        <v>336</v>
      </c>
      <c r="I130" s="225"/>
      <c r="J130" s="226">
        <f>ROUND(I130*H130,2)</f>
        <v>0</v>
      </c>
      <c r="K130" s="222" t="s">
        <v>206</v>
      </c>
      <c r="L130" s="70"/>
      <c r="M130" s="227" t="s">
        <v>21</v>
      </c>
      <c r="N130" s="228" t="s">
        <v>44</v>
      </c>
      <c r="O130" s="45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AR130" s="22" t="s">
        <v>207</v>
      </c>
      <c r="AT130" s="22" t="s">
        <v>203</v>
      </c>
      <c r="AU130" s="22" t="s">
        <v>83</v>
      </c>
      <c r="AY130" s="22" t="s">
        <v>201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22" t="s">
        <v>81</v>
      </c>
      <c r="BK130" s="231">
        <f>ROUND(I130*H130,2)</f>
        <v>0</v>
      </c>
      <c r="BL130" s="22" t="s">
        <v>207</v>
      </c>
      <c r="BM130" s="22" t="s">
        <v>338</v>
      </c>
    </row>
    <row r="131" s="11" customFormat="1">
      <c r="B131" s="232"/>
      <c r="C131" s="233"/>
      <c r="D131" s="234" t="s">
        <v>212</v>
      </c>
      <c r="E131" s="235" t="s">
        <v>21</v>
      </c>
      <c r="F131" s="236" t="s">
        <v>339</v>
      </c>
      <c r="G131" s="233"/>
      <c r="H131" s="237">
        <v>336</v>
      </c>
      <c r="I131" s="238"/>
      <c r="J131" s="233"/>
      <c r="K131" s="233"/>
      <c r="L131" s="239"/>
      <c r="M131" s="240"/>
      <c r="N131" s="241"/>
      <c r="O131" s="241"/>
      <c r="P131" s="241"/>
      <c r="Q131" s="241"/>
      <c r="R131" s="241"/>
      <c r="S131" s="241"/>
      <c r="T131" s="242"/>
      <c r="AT131" s="243" t="s">
        <v>212</v>
      </c>
      <c r="AU131" s="243" t="s">
        <v>83</v>
      </c>
      <c r="AV131" s="11" t="s">
        <v>83</v>
      </c>
      <c r="AW131" s="11" t="s">
        <v>36</v>
      </c>
      <c r="AX131" s="11" t="s">
        <v>81</v>
      </c>
      <c r="AY131" s="243" t="s">
        <v>201</v>
      </c>
    </row>
    <row r="132" s="1" customFormat="1" ht="38.25" customHeight="1">
      <c r="B132" s="44"/>
      <c r="C132" s="220" t="s">
        <v>311</v>
      </c>
      <c r="D132" s="220" t="s">
        <v>203</v>
      </c>
      <c r="E132" s="221" t="s">
        <v>342</v>
      </c>
      <c r="F132" s="222" t="s">
        <v>343</v>
      </c>
      <c r="G132" s="223" t="s">
        <v>144</v>
      </c>
      <c r="H132" s="224">
        <v>168</v>
      </c>
      <c r="I132" s="225"/>
      <c r="J132" s="226">
        <f>ROUND(I132*H132,2)</f>
        <v>0</v>
      </c>
      <c r="K132" s="222" t="s">
        <v>206</v>
      </c>
      <c r="L132" s="70"/>
      <c r="M132" s="227" t="s">
        <v>21</v>
      </c>
      <c r="N132" s="228" t="s">
        <v>44</v>
      </c>
      <c r="O132" s="45"/>
      <c r="P132" s="229">
        <f>O132*H132</f>
        <v>0</v>
      </c>
      <c r="Q132" s="229">
        <v>0</v>
      </c>
      <c r="R132" s="229">
        <f>Q132*H132</f>
        <v>0</v>
      </c>
      <c r="S132" s="229">
        <v>0</v>
      </c>
      <c r="T132" s="230">
        <f>S132*H132</f>
        <v>0</v>
      </c>
      <c r="AR132" s="22" t="s">
        <v>207</v>
      </c>
      <c r="AT132" s="22" t="s">
        <v>203</v>
      </c>
      <c r="AU132" s="22" t="s">
        <v>83</v>
      </c>
      <c r="AY132" s="22" t="s">
        <v>201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22" t="s">
        <v>81</v>
      </c>
      <c r="BK132" s="231">
        <f>ROUND(I132*H132,2)</f>
        <v>0</v>
      </c>
      <c r="BL132" s="22" t="s">
        <v>207</v>
      </c>
      <c r="BM132" s="22" t="s">
        <v>344</v>
      </c>
    </row>
    <row r="133" s="11" customFormat="1">
      <c r="B133" s="232"/>
      <c r="C133" s="233"/>
      <c r="D133" s="234" t="s">
        <v>212</v>
      </c>
      <c r="E133" s="235" t="s">
        <v>153</v>
      </c>
      <c r="F133" s="236" t="s">
        <v>567</v>
      </c>
      <c r="G133" s="233"/>
      <c r="H133" s="237">
        <v>168</v>
      </c>
      <c r="I133" s="238"/>
      <c r="J133" s="233"/>
      <c r="K133" s="233"/>
      <c r="L133" s="239"/>
      <c r="M133" s="240"/>
      <c r="N133" s="241"/>
      <c r="O133" s="241"/>
      <c r="P133" s="241"/>
      <c r="Q133" s="241"/>
      <c r="R133" s="241"/>
      <c r="S133" s="241"/>
      <c r="T133" s="242"/>
      <c r="AT133" s="243" t="s">
        <v>212</v>
      </c>
      <c r="AU133" s="243" t="s">
        <v>83</v>
      </c>
      <c r="AV133" s="11" t="s">
        <v>83</v>
      </c>
      <c r="AW133" s="11" t="s">
        <v>36</v>
      </c>
      <c r="AX133" s="11" t="s">
        <v>81</v>
      </c>
      <c r="AY133" s="243" t="s">
        <v>201</v>
      </c>
    </row>
    <row r="134" s="10" customFormat="1" ht="29.88" customHeight="1">
      <c r="B134" s="204"/>
      <c r="C134" s="205"/>
      <c r="D134" s="206" t="s">
        <v>72</v>
      </c>
      <c r="E134" s="218" t="s">
        <v>349</v>
      </c>
      <c r="F134" s="218" t="s">
        <v>350</v>
      </c>
      <c r="G134" s="205"/>
      <c r="H134" s="205"/>
      <c r="I134" s="208"/>
      <c r="J134" s="219">
        <f>BK134</f>
        <v>0</v>
      </c>
      <c r="K134" s="205"/>
      <c r="L134" s="210"/>
      <c r="M134" s="211"/>
      <c r="N134" s="212"/>
      <c r="O134" s="212"/>
      <c r="P134" s="213">
        <f>SUM(P135:P144)</f>
        <v>0</v>
      </c>
      <c r="Q134" s="212"/>
      <c r="R134" s="213">
        <f>SUM(R135:R144)</f>
        <v>18.388369999999998</v>
      </c>
      <c r="S134" s="212"/>
      <c r="T134" s="214">
        <f>SUM(T135:T144)</f>
        <v>0</v>
      </c>
      <c r="AR134" s="215" t="s">
        <v>81</v>
      </c>
      <c r="AT134" s="216" t="s">
        <v>72</v>
      </c>
      <c r="AU134" s="216" t="s">
        <v>81</v>
      </c>
      <c r="AY134" s="215" t="s">
        <v>201</v>
      </c>
      <c r="BK134" s="217">
        <f>SUM(BK135:BK144)</f>
        <v>0</v>
      </c>
    </row>
    <row r="135" s="1" customFormat="1" ht="51" customHeight="1">
      <c r="B135" s="44"/>
      <c r="C135" s="220" t="s">
        <v>315</v>
      </c>
      <c r="D135" s="220" t="s">
        <v>203</v>
      </c>
      <c r="E135" s="221" t="s">
        <v>352</v>
      </c>
      <c r="F135" s="222" t="s">
        <v>353</v>
      </c>
      <c r="G135" s="223" t="s">
        <v>144</v>
      </c>
      <c r="H135" s="224">
        <v>57</v>
      </c>
      <c r="I135" s="225"/>
      <c r="J135" s="226">
        <f>ROUND(I135*H135,2)</f>
        <v>0</v>
      </c>
      <c r="K135" s="222" t="s">
        <v>206</v>
      </c>
      <c r="L135" s="70"/>
      <c r="M135" s="227" t="s">
        <v>21</v>
      </c>
      <c r="N135" s="228" t="s">
        <v>44</v>
      </c>
      <c r="O135" s="45"/>
      <c r="P135" s="229">
        <f>O135*H135</f>
        <v>0</v>
      </c>
      <c r="Q135" s="229">
        <v>0.084250000000000005</v>
      </c>
      <c r="R135" s="229">
        <f>Q135*H135</f>
        <v>4.8022499999999999</v>
      </c>
      <c r="S135" s="229">
        <v>0</v>
      </c>
      <c r="T135" s="230">
        <f>S135*H135</f>
        <v>0</v>
      </c>
      <c r="AR135" s="22" t="s">
        <v>207</v>
      </c>
      <c r="AT135" s="22" t="s">
        <v>203</v>
      </c>
      <c r="AU135" s="22" t="s">
        <v>83</v>
      </c>
      <c r="AY135" s="22" t="s">
        <v>201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22" t="s">
        <v>81</v>
      </c>
      <c r="BK135" s="231">
        <f>ROUND(I135*H135,2)</f>
        <v>0</v>
      </c>
      <c r="BL135" s="22" t="s">
        <v>207</v>
      </c>
      <c r="BM135" s="22" t="s">
        <v>568</v>
      </c>
    </row>
    <row r="136" s="11" customFormat="1">
      <c r="B136" s="232"/>
      <c r="C136" s="233"/>
      <c r="D136" s="234" t="s">
        <v>212</v>
      </c>
      <c r="E136" s="235" t="s">
        <v>156</v>
      </c>
      <c r="F136" s="236" t="s">
        <v>476</v>
      </c>
      <c r="G136" s="233"/>
      <c r="H136" s="237">
        <v>57</v>
      </c>
      <c r="I136" s="238"/>
      <c r="J136" s="233"/>
      <c r="K136" s="233"/>
      <c r="L136" s="239"/>
      <c r="M136" s="240"/>
      <c r="N136" s="241"/>
      <c r="O136" s="241"/>
      <c r="P136" s="241"/>
      <c r="Q136" s="241"/>
      <c r="R136" s="241"/>
      <c r="S136" s="241"/>
      <c r="T136" s="242"/>
      <c r="AT136" s="243" t="s">
        <v>212</v>
      </c>
      <c r="AU136" s="243" t="s">
        <v>83</v>
      </c>
      <c r="AV136" s="11" t="s">
        <v>83</v>
      </c>
      <c r="AW136" s="11" t="s">
        <v>36</v>
      </c>
      <c r="AX136" s="11" t="s">
        <v>81</v>
      </c>
      <c r="AY136" s="243" t="s">
        <v>201</v>
      </c>
    </row>
    <row r="137" s="1" customFormat="1" ht="16.5" customHeight="1">
      <c r="B137" s="44"/>
      <c r="C137" s="255" t="s">
        <v>321</v>
      </c>
      <c r="D137" s="255" t="s">
        <v>288</v>
      </c>
      <c r="E137" s="256" t="s">
        <v>356</v>
      </c>
      <c r="F137" s="257" t="s">
        <v>357</v>
      </c>
      <c r="G137" s="258" t="s">
        <v>144</v>
      </c>
      <c r="H137" s="259">
        <v>57.57</v>
      </c>
      <c r="I137" s="260"/>
      <c r="J137" s="261">
        <f>ROUND(I137*H137,2)</f>
        <v>0</v>
      </c>
      <c r="K137" s="257" t="s">
        <v>206</v>
      </c>
      <c r="L137" s="262"/>
      <c r="M137" s="263" t="s">
        <v>21</v>
      </c>
      <c r="N137" s="264" t="s">
        <v>44</v>
      </c>
      <c r="O137" s="45"/>
      <c r="P137" s="229">
        <f>O137*H137</f>
        <v>0</v>
      </c>
      <c r="Q137" s="229">
        <v>0.14000000000000001</v>
      </c>
      <c r="R137" s="229">
        <f>Q137*H137</f>
        <v>8.059800000000001</v>
      </c>
      <c r="S137" s="229">
        <v>0</v>
      </c>
      <c r="T137" s="230">
        <f>S137*H137</f>
        <v>0</v>
      </c>
      <c r="AR137" s="22" t="s">
        <v>243</v>
      </c>
      <c r="AT137" s="22" t="s">
        <v>288</v>
      </c>
      <c r="AU137" s="22" t="s">
        <v>83</v>
      </c>
      <c r="AY137" s="22" t="s">
        <v>201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22" t="s">
        <v>81</v>
      </c>
      <c r="BK137" s="231">
        <f>ROUND(I137*H137,2)</f>
        <v>0</v>
      </c>
      <c r="BL137" s="22" t="s">
        <v>207</v>
      </c>
      <c r="BM137" s="22" t="s">
        <v>569</v>
      </c>
    </row>
    <row r="138" s="11" customFormat="1">
      <c r="B138" s="232"/>
      <c r="C138" s="233"/>
      <c r="D138" s="234" t="s">
        <v>212</v>
      </c>
      <c r="E138" s="235" t="s">
        <v>21</v>
      </c>
      <c r="F138" s="236" t="s">
        <v>156</v>
      </c>
      <c r="G138" s="233"/>
      <c r="H138" s="237">
        <v>57</v>
      </c>
      <c r="I138" s="238"/>
      <c r="J138" s="233"/>
      <c r="K138" s="233"/>
      <c r="L138" s="239"/>
      <c r="M138" s="240"/>
      <c r="N138" s="241"/>
      <c r="O138" s="241"/>
      <c r="P138" s="241"/>
      <c r="Q138" s="241"/>
      <c r="R138" s="241"/>
      <c r="S138" s="241"/>
      <c r="T138" s="242"/>
      <c r="AT138" s="243" t="s">
        <v>212</v>
      </c>
      <c r="AU138" s="243" t="s">
        <v>83</v>
      </c>
      <c r="AV138" s="11" t="s">
        <v>83</v>
      </c>
      <c r="AW138" s="11" t="s">
        <v>36</v>
      </c>
      <c r="AX138" s="11" t="s">
        <v>81</v>
      </c>
      <c r="AY138" s="243" t="s">
        <v>201</v>
      </c>
    </row>
    <row r="139" s="11" customFormat="1">
      <c r="B139" s="232"/>
      <c r="C139" s="233"/>
      <c r="D139" s="234" t="s">
        <v>212</v>
      </c>
      <c r="E139" s="233"/>
      <c r="F139" s="236" t="s">
        <v>570</v>
      </c>
      <c r="G139" s="233"/>
      <c r="H139" s="237">
        <v>57.57</v>
      </c>
      <c r="I139" s="238"/>
      <c r="J139" s="233"/>
      <c r="K139" s="233"/>
      <c r="L139" s="239"/>
      <c r="M139" s="240"/>
      <c r="N139" s="241"/>
      <c r="O139" s="241"/>
      <c r="P139" s="241"/>
      <c r="Q139" s="241"/>
      <c r="R139" s="241"/>
      <c r="S139" s="241"/>
      <c r="T139" s="242"/>
      <c r="AT139" s="243" t="s">
        <v>212</v>
      </c>
      <c r="AU139" s="243" t="s">
        <v>83</v>
      </c>
      <c r="AV139" s="11" t="s">
        <v>83</v>
      </c>
      <c r="AW139" s="11" t="s">
        <v>6</v>
      </c>
      <c r="AX139" s="11" t="s">
        <v>81</v>
      </c>
      <c r="AY139" s="243" t="s">
        <v>201</v>
      </c>
    </row>
    <row r="140" s="1" customFormat="1" ht="38.25" customHeight="1">
      <c r="B140" s="44"/>
      <c r="C140" s="220" t="s">
        <v>138</v>
      </c>
      <c r="D140" s="220" t="s">
        <v>203</v>
      </c>
      <c r="E140" s="221" t="s">
        <v>376</v>
      </c>
      <c r="F140" s="222" t="s">
        <v>377</v>
      </c>
      <c r="G140" s="223" t="s">
        <v>144</v>
      </c>
      <c r="H140" s="224">
        <v>12</v>
      </c>
      <c r="I140" s="225"/>
      <c r="J140" s="226">
        <f>ROUND(I140*H140,2)</f>
        <v>0</v>
      </c>
      <c r="K140" s="222" t="s">
        <v>206</v>
      </c>
      <c r="L140" s="70"/>
      <c r="M140" s="227" t="s">
        <v>21</v>
      </c>
      <c r="N140" s="228" t="s">
        <v>44</v>
      </c>
      <c r="O140" s="45"/>
      <c r="P140" s="229">
        <f>O140*H140</f>
        <v>0</v>
      </c>
      <c r="Q140" s="229">
        <v>0.19536000000000001</v>
      </c>
      <c r="R140" s="229">
        <f>Q140*H140</f>
        <v>2.3443200000000002</v>
      </c>
      <c r="S140" s="229">
        <v>0</v>
      </c>
      <c r="T140" s="230">
        <f>S140*H140</f>
        <v>0</v>
      </c>
      <c r="AR140" s="22" t="s">
        <v>207</v>
      </c>
      <c r="AT140" s="22" t="s">
        <v>203</v>
      </c>
      <c r="AU140" s="22" t="s">
        <v>83</v>
      </c>
      <c r="AY140" s="22" t="s">
        <v>201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22" t="s">
        <v>81</v>
      </c>
      <c r="BK140" s="231">
        <f>ROUND(I140*H140,2)</f>
        <v>0</v>
      </c>
      <c r="BL140" s="22" t="s">
        <v>207</v>
      </c>
      <c r="BM140" s="22" t="s">
        <v>378</v>
      </c>
    </row>
    <row r="141" s="11" customFormat="1">
      <c r="B141" s="232"/>
      <c r="C141" s="233"/>
      <c r="D141" s="234" t="s">
        <v>212</v>
      </c>
      <c r="E141" s="235" t="s">
        <v>162</v>
      </c>
      <c r="F141" s="236" t="s">
        <v>571</v>
      </c>
      <c r="G141" s="233"/>
      <c r="H141" s="237">
        <v>12</v>
      </c>
      <c r="I141" s="238"/>
      <c r="J141" s="233"/>
      <c r="K141" s="233"/>
      <c r="L141" s="239"/>
      <c r="M141" s="240"/>
      <c r="N141" s="241"/>
      <c r="O141" s="241"/>
      <c r="P141" s="241"/>
      <c r="Q141" s="241"/>
      <c r="R141" s="241"/>
      <c r="S141" s="241"/>
      <c r="T141" s="242"/>
      <c r="AT141" s="243" t="s">
        <v>212</v>
      </c>
      <c r="AU141" s="243" t="s">
        <v>83</v>
      </c>
      <c r="AV141" s="11" t="s">
        <v>83</v>
      </c>
      <c r="AW141" s="11" t="s">
        <v>36</v>
      </c>
      <c r="AX141" s="11" t="s">
        <v>81</v>
      </c>
      <c r="AY141" s="243" t="s">
        <v>201</v>
      </c>
    </row>
    <row r="142" s="1" customFormat="1" ht="16.5" customHeight="1">
      <c r="B142" s="44"/>
      <c r="C142" s="255" t="s">
        <v>330</v>
      </c>
      <c r="D142" s="255" t="s">
        <v>288</v>
      </c>
      <c r="E142" s="256" t="s">
        <v>381</v>
      </c>
      <c r="F142" s="257" t="s">
        <v>382</v>
      </c>
      <c r="G142" s="258" t="s">
        <v>254</v>
      </c>
      <c r="H142" s="259">
        <v>3.1819999999999999</v>
      </c>
      <c r="I142" s="260"/>
      <c r="J142" s="261">
        <f>ROUND(I142*H142,2)</f>
        <v>0</v>
      </c>
      <c r="K142" s="257" t="s">
        <v>206</v>
      </c>
      <c r="L142" s="262"/>
      <c r="M142" s="263" t="s">
        <v>21</v>
      </c>
      <c r="N142" s="264" t="s">
        <v>44</v>
      </c>
      <c r="O142" s="45"/>
      <c r="P142" s="229">
        <f>O142*H142</f>
        <v>0</v>
      </c>
      <c r="Q142" s="229">
        <v>1</v>
      </c>
      <c r="R142" s="229">
        <f>Q142*H142</f>
        <v>3.1819999999999999</v>
      </c>
      <c r="S142" s="229">
        <v>0</v>
      </c>
      <c r="T142" s="230">
        <f>S142*H142</f>
        <v>0</v>
      </c>
      <c r="AR142" s="22" t="s">
        <v>243</v>
      </c>
      <c r="AT142" s="22" t="s">
        <v>288</v>
      </c>
      <c r="AU142" s="22" t="s">
        <v>83</v>
      </c>
      <c r="AY142" s="22" t="s">
        <v>201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22" t="s">
        <v>81</v>
      </c>
      <c r="BK142" s="231">
        <f>ROUND(I142*H142,2)</f>
        <v>0</v>
      </c>
      <c r="BL142" s="22" t="s">
        <v>207</v>
      </c>
      <c r="BM142" s="22" t="s">
        <v>383</v>
      </c>
    </row>
    <row r="143" s="11" customFormat="1">
      <c r="B143" s="232"/>
      <c r="C143" s="233"/>
      <c r="D143" s="234" t="s">
        <v>212</v>
      </c>
      <c r="E143" s="235" t="s">
        <v>21</v>
      </c>
      <c r="F143" s="236" t="s">
        <v>384</v>
      </c>
      <c r="G143" s="233"/>
      <c r="H143" s="237">
        <v>3.1200000000000001</v>
      </c>
      <c r="I143" s="238"/>
      <c r="J143" s="233"/>
      <c r="K143" s="233"/>
      <c r="L143" s="239"/>
      <c r="M143" s="240"/>
      <c r="N143" s="241"/>
      <c r="O143" s="241"/>
      <c r="P143" s="241"/>
      <c r="Q143" s="241"/>
      <c r="R143" s="241"/>
      <c r="S143" s="241"/>
      <c r="T143" s="242"/>
      <c r="AT143" s="243" t="s">
        <v>212</v>
      </c>
      <c r="AU143" s="243" t="s">
        <v>83</v>
      </c>
      <c r="AV143" s="11" t="s">
        <v>83</v>
      </c>
      <c r="AW143" s="11" t="s">
        <v>36</v>
      </c>
      <c r="AX143" s="11" t="s">
        <v>81</v>
      </c>
      <c r="AY143" s="243" t="s">
        <v>201</v>
      </c>
    </row>
    <row r="144" s="11" customFormat="1">
      <c r="B144" s="232"/>
      <c r="C144" s="233"/>
      <c r="D144" s="234" t="s">
        <v>212</v>
      </c>
      <c r="E144" s="233"/>
      <c r="F144" s="236" t="s">
        <v>572</v>
      </c>
      <c r="G144" s="233"/>
      <c r="H144" s="237">
        <v>3.1819999999999999</v>
      </c>
      <c r="I144" s="238"/>
      <c r="J144" s="233"/>
      <c r="K144" s="233"/>
      <c r="L144" s="239"/>
      <c r="M144" s="240"/>
      <c r="N144" s="241"/>
      <c r="O144" s="241"/>
      <c r="P144" s="241"/>
      <c r="Q144" s="241"/>
      <c r="R144" s="241"/>
      <c r="S144" s="241"/>
      <c r="T144" s="242"/>
      <c r="AT144" s="243" t="s">
        <v>212</v>
      </c>
      <c r="AU144" s="243" t="s">
        <v>83</v>
      </c>
      <c r="AV144" s="11" t="s">
        <v>83</v>
      </c>
      <c r="AW144" s="11" t="s">
        <v>6</v>
      </c>
      <c r="AX144" s="11" t="s">
        <v>81</v>
      </c>
      <c r="AY144" s="243" t="s">
        <v>201</v>
      </c>
    </row>
    <row r="145" s="10" customFormat="1" ht="29.88" customHeight="1">
      <c r="B145" s="204"/>
      <c r="C145" s="205"/>
      <c r="D145" s="206" t="s">
        <v>72</v>
      </c>
      <c r="E145" s="218" t="s">
        <v>438</v>
      </c>
      <c r="F145" s="218" t="s">
        <v>439</v>
      </c>
      <c r="G145" s="205"/>
      <c r="H145" s="205"/>
      <c r="I145" s="208"/>
      <c r="J145" s="219">
        <f>BK145</f>
        <v>0</v>
      </c>
      <c r="K145" s="205"/>
      <c r="L145" s="210"/>
      <c r="M145" s="211"/>
      <c r="N145" s="212"/>
      <c r="O145" s="212"/>
      <c r="P145" s="213">
        <f>SUM(P146:P156)</f>
        <v>0</v>
      </c>
      <c r="Q145" s="212"/>
      <c r="R145" s="213">
        <f>SUM(R146:R156)</f>
        <v>18.233055</v>
      </c>
      <c r="S145" s="212"/>
      <c r="T145" s="214">
        <f>SUM(T146:T156)</f>
        <v>0</v>
      </c>
      <c r="AR145" s="215" t="s">
        <v>81</v>
      </c>
      <c r="AT145" s="216" t="s">
        <v>72</v>
      </c>
      <c r="AU145" s="216" t="s">
        <v>81</v>
      </c>
      <c r="AY145" s="215" t="s">
        <v>201</v>
      </c>
      <c r="BK145" s="217">
        <f>SUM(BK146:BK156)</f>
        <v>0</v>
      </c>
    </row>
    <row r="146" s="1" customFormat="1" ht="16.5" customHeight="1">
      <c r="B146" s="44"/>
      <c r="C146" s="220" t="s">
        <v>335</v>
      </c>
      <c r="D146" s="220" t="s">
        <v>203</v>
      </c>
      <c r="E146" s="221" t="s">
        <v>441</v>
      </c>
      <c r="F146" s="222" t="s">
        <v>442</v>
      </c>
      <c r="G146" s="223" t="s">
        <v>137</v>
      </c>
      <c r="H146" s="224">
        <v>6</v>
      </c>
      <c r="I146" s="225"/>
      <c r="J146" s="226">
        <f>ROUND(I146*H146,2)</f>
        <v>0</v>
      </c>
      <c r="K146" s="222" t="s">
        <v>21</v>
      </c>
      <c r="L146" s="70"/>
      <c r="M146" s="227" t="s">
        <v>21</v>
      </c>
      <c r="N146" s="228" t="s">
        <v>44</v>
      </c>
      <c r="O146" s="45"/>
      <c r="P146" s="229">
        <f>O146*H146</f>
        <v>0</v>
      </c>
      <c r="Q146" s="229">
        <v>0</v>
      </c>
      <c r="R146" s="229">
        <f>Q146*H146</f>
        <v>0</v>
      </c>
      <c r="S146" s="229">
        <v>0</v>
      </c>
      <c r="T146" s="230">
        <f>S146*H146</f>
        <v>0</v>
      </c>
      <c r="AR146" s="22" t="s">
        <v>207</v>
      </c>
      <c r="AT146" s="22" t="s">
        <v>203</v>
      </c>
      <c r="AU146" s="22" t="s">
        <v>83</v>
      </c>
      <c r="AY146" s="22" t="s">
        <v>201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22" t="s">
        <v>81</v>
      </c>
      <c r="BK146" s="231">
        <f>ROUND(I146*H146,2)</f>
        <v>0</v>
      </c>
      <c r="BL146" s="22" t="s">
        <v>207</v>
      </c>
      <c r="BM146" s="22" t="s">
        <v>443</v>
      </c>
    </row>
    <row r="147" s="11" customFormat="1">
      <c r="B147" s="232"/>
      <c r="C147" s="233"/>
      <c r="D147" s="234" t="s">
        <v>212</v>
      </c>
      <c r="E147" s="235" t="s">
        <v>150</v>
      </c>
      <c r="F147" s="236" t="s">
        <v>444</v>
      </c>
      <c r="G147" s="233"/>
      <c r="H147" s="237">
        <v>6</v>
      </c>
      <c r="I147" s="238"/>
      <c r="J147" s="233"/>
      <c r="K147" s="233"/>
      <c r="L147" s="239"/>
      <c r="M147" s="240"/>
      <c r="N147" s="241"/>
      <c r="O147" s="241"/>
      <c r="P147" s="241"/>
      <c r="Q147" s="241"/>
      <c r="R147" s="241"/>
      <c r="S147" s="241"/>
      <c r="T147" s="242"/>
      <c r="AT147" s="243" t="s">
        <v>212</v>
      </c>
      <c r="AU147" s="243" t="s">
        <v>83</v>
      </c>
      <c r="AV147" s="11" t="s">
        <v>83</v>
      </c>
      <c r="AW147" s="11" t="s">
        <v>36</v>
      </c>
      <c r="AX147" s="11" t="s">
        <v>81</v>
      </c>
      <c r="AY147" s="243" t="s">
        <v>201</v>
      </c>
    </row>
    <row r="148" s="1" customFormat="1" ht="16.5" customHeight="1">
      <c r="B148" s="44"/>
      <c r="C148" s="255" t="s">
        <v>341</v>
      </c>
      <c r="D148" s="255" t="s">
        <v>288</v>
      </c>
      <c r="E148" s="256" t="s">
        <v>446</v>
      </c>
      <c r="F148" s="257" t="s">
        <v>447</v>
      </c>
      <c r="G148" s="258" t="s">
        <v>254</v>
      </c>
      <c r="H148" s="259">
        <v>10.800000000000001</v>
      </c>
      <c r="I148" s="260"/>
      <c r="J148" s="261">
        <f>ROUND(I148*H148,2)</f>
        <v>0</v>
      </c>
      <c r="K148" s="257" t="s">
        <v>206</v>
      </c>
      <c r="L148" s="262"/>
      <c r="M148" s="263" t="s">
        <v>21</v>
      </c>
      <c r="N148" s="264" t="s">
        <v>44</v>
      </c>
      <c r="O148" s="45"/>
      <c r="P148" s="229">
        <f>O148*H148</f>
        <v>0</v>
      </c>
      <c r="Q148" s="229">
        <v>1</v>
      </c>
      <c r="R148" s="229">
        <f>Q148*H148</f>
        <v>10.800000000000001</v>
      </c>
      <c r="S148" s="229">
        <v>0</v>
      </c>
      <c r="T148" s="230">
        <f>S148*H148</f>
        <v>0</v>
      </c>
      <c r="AR148" s="22" t="s">
        <v>243</v>
      </c>
      <c r="AT148" s="22" t="s">
        <v>288</v>
      </c>
      <c r="AU148" s="22" t="s">
        <v>83</v>
      </c>
      <c r="AY148" s="22" t="s">
        <v>201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22" t="s">
        <v>81</v>
      </c>
      <c r="BK148" s="231">
        <f>ROUND(I148*H148,2)</f>
        <v>0</v>
      </c>
      <c r="BL148" s="22" t="s">
        <v>207</v>
      </c>
      <c r="BM148" s="22" t="s">
        <v>448</v>
      </c>
    </row>
    <row r="149" s="11" customFormat="1">
      <c r="B149" s="232"/>
      <c r="C149" s="233"/>
      <c r="D149" s="234" t="s">
        <v>212</v>
      </c>
      <c r="E149" s="235" t="s">
        <v>21</v>
      </c>
      <c r="F149" s="236" t="s">
        <v>449</v>
      </c>
      <c r="G149" s="233"/>
      <c r="H149" s="237">
        <v>10.800000000000001</v>
      </c>
      <c r="I149" s="238"/>
      <c r="J149" s="233"/>
      <c r="K149" s="233"/>
      <c r="L149" s="239"/>
      <c r="M149" s="240"/>
      <c r="N149" s="241"/>
      <c r="O149" s="241"/>
      <c r="P149" s="241"/>
      <c r="Q149" s="241"/>
      <c r="R149" s="241"/>
      <c r="S149" s="241"/>
      <c r="T149" s="242"/>
      <c r="AT149" s="243" t="s">
        <v>212</v>
      </c>
      <c r="AU149" s="243" t="s">
        <v>83</v>
      </c>
      <c r="AV149" s="11" t="s">
        <v>83</v>
      </c>
      <c r="AW149" s="11" t="s">
        <v>36</v>
      </c>
      <c r="AX149" s="11" t="s">
        <v>81</v>
      </c>
      <c r="AY149" s="243" t="s">
        <v>201</v>
      </c>
    </row>
    <row r="150" s="1" customFormat="1" ht="38.25" customHeight="1">
      <c r="B150" s="44"/>
      <c r="C150" s="220" t="s">
        <v>126</v>
      </c>
      <c r="D150" s="220" t="s">
        <v>203</v>
      </c>
      <c r="E150" s="221" t="s">
        <v>451</v>
      </c>
      <c r="F150" s="222" t="s">
        <v>452</v>
      </c>
      <c r="G150" s="223" t="s">
        <v>129</v>
      </c>
      <c r="H150" s="224">
        <v>30</v>
      </c>
      <c r="I150" s="225"/>
      <c r="J150" s="226">
        <f>ROUND(I150*H150,2)</f>
        <v>0</v>
      </c>
      <c r="K150" s="222" t="s">
        <v>206</v>
      </c>
      <c r="L150" s="70"/>
      <c r="M150" s="227" t="s">
        <v>21</v>
      </c>
      <c r="N150" s="228" t="s">
        <v>44</v>
      </c>
      <c r="O150" s="45"/>
      <c r="P150" s="229">
        <f>O150*H150</f>
        <v>0</v>
      </c>
      <c r="Q150" s="229">
        <v>0.24629999999999999</v>
      </c>
      <c r="R150" s="229">
        <f>Q150*H150</f>
        <v>7.3889999999999993</v>
      </c>
      <c r="S150" s="229">
        <v>0</v>
      </c>
      <c r="T150" s="230">
        <f>S150*H150</f>
        <v>0</v>
      </c>
      <c r="AR150" s="22" t="s">
        <v>207</v>
      </c>
      <c r="AT150" s="22" t="s">
        <v>203</v>
      </c>
      <c r="AU150" s="22" t="s">
        <v>83</v>
      </c>
      <c r="AY150" s="22" t="s">
        <v>201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22" t="s">
        <v>81</v>
      </c>
      <c r="BK150" s="231">
        <f>ROUND(I150*H150,2)</f>
        <v>0</v>
      </c>
      <c r="BL150" s="22" t="s">
        <v>207</v>
      </c>
      <c r="BM150" s="22" t="s">
        <v>453</v>
      </c>
    </row>
    <row r="151" s="11" customFormat="1">
      <c r="B151" s="232"/>
      <c r="C151" s="233"/>
      <c r="D151" s="234" t="s">
        <v>212</v>
      </c>
      <c r="E151" s="235" t="s">
        <v>147</v>
      </c>
      <c r="F151" s="236" t="s">
        <v>126</v>
      </c>
      <c r="G151" s="233"/>
      <c r="H151" s="237">
        <v>30</v>
      </c>
      <c r="I151" s="238"/>
      <c r="J151" s="233"/>
      <c r="K151" s="233"/>
      <c r="L151" s="239"/>
      <c r="M151" s="240"/>
      <c r="N151" s="241"/>
      <c r="O151" s="241"/>
      <c r="P151" s="241"/>
      <c r="Q151" s="241"/>
      <c r="R151" s="241"/>
      <c r="S151" s="241"/>
      <c r="T151" s="242"/>
      <c r="AT151" s="243" t="s">
        <v>212</v>
      </c>
      <c r="AU151" s="243" t="s">
        <v>83</v>
      </c>
      <c r="AV151" s="11" t="s">
        <v>83</v>
      </c>
      <c r="AW151" s="11" t="s">
        <v>36</v>
      </c>
      <c r="AX151" s="11" t="s">
        <v>81</v>
      </c>
      <c r="AY151" s="243" t="s">
        <v>201</v>
      </c>
    </row>
    <row r="152" s="1" customFormat="1" ht="25.5" customHeight="1">
      <c r="B152" s="44"/>
      <c r="C152" s="220" t="s">
        <v>351</v>
      </c>
      <c r="D152" s="220" t="s">
        <v>203</v>
      </c>
      <c r="E152" s="221" t="s">
        <v>455</v>
      </c>
      <c r="F152" s="222" t="s">
        <v>456</v>
      </c>
      <c r="G152" s="223" t="s">
        <v>144</v>
      </c>
      <c r="H152" s="224">
        <v>49.5</v>
      </c>
      <c r="I152" s="225"/>
      <c r="J152" s="226">
        <f>ROUND(I152*H152,2)</f>
        <v>0</v>
      </c>
      <c r="K152" s="222" t="s">
        <v>206</v>
      </c>
      <c r="L152" s="70"/>
      <c r="M152" s="227" t="s">
        <v>21</v>
      </c>
      <c r="N152" s="228" t="s">
        <v>44</v>
      </c>
      <c r="O152" s="45"/>
      <c r="P152" s="229">
        <f>O152*H152</f>
        <v>0</v>
      </c>
      <c r="Q152" s="229">
        <v>0.00088999999999999995</v>
      </c>
      <c r="R152" s="229">
        <f>Q152*H152</f>
        <v>0.044054999999999997</v>
      </c>
      <c r="S152" s="229">
        <v>0</v>
      </c>
      <c r="T152" s="230">
        <f>S152*H152</f>
        <v>0</v>
      </c>
      <c r="AR152" s="22" t="s">
        <v>207</v>
      </c>
      <c r="AT152" s="22" t="s">
        <v>203</v>
      </c>
      <c r="AU152" s="22" t="s">
        <v>83</v>
      </c>
      <c r="AY152" s="22" t="s">
        <v>201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22" t="s">
        <v>81</v>
      </c>
      <c r="BK152" s="231">
        <f>ROUND(I152*H152,2)</f>
        <v>0</v>
      </c>
      <c r="BL152" s="22" t="s">
        <v>207</v>
      </c>
      <c r="BM152" s="22" t="s">
        <v>457</v>
      </c>
    </row>
    <row r="153" s="11" customFormat="1">
      <c r="B153" s="232"/>
      <c r="C153" s="233"/>
      <c r="D153" s="234" t="s">
        <v>212</v>
      </c>
      <c r="E153" s="235" t="s">
        <v>21</v>
      </c>
      <c r="F153" s="236" t="s">
        <v>458</v>
      </c>
      <c r="G153" s="233"/>
      <c r="H153" s="237">
        <v>49.5</v>
      </c>
      <c r="I153" s="238"/>
      <c r="J153" s="233"/>
      <c r="K153" s="233"/>
      <c r="L153" s="239"/>
      <c r="M153" s="240"/>
      <c r="N153" s="241"/>
      <c r="O153" s="241"/>
      <c r="P153" s="241"/>
      <c r="Q153" s="241"/>
      <c r="R153" s="241"/>
      <c r="S153" s="241"/>
      <c r="T153" s="242"/>
      <c r="AT153" s="243" t="s">
        <v>212</v>
      </c>
      <c r="AU153" s="243" t="s">
        <v>83</v>
      </c>
      <c r="AV153" s="11" t="s">
        <v>83</v>
      </c>
      <c r="AW153" s="11" t="s">
        <v>36</v>
      </c>
      <c r="AX153" s="11" t="s">
        <v>81</v>
      </c>
      <c r="AY153" s="243" t="s">
        <v>201</v>
      </c>
    </row>
    <row r="154" s="1" customFormat="1" ht="25.5" customHeight="1">
      <c r="B154" s="44"/>
      <c r="C154" s="220" t="s">
        <v>355</v>
      </c>
      <c r="D154" s="220" t="s">
        <v>203</v>
      </c>
      <c r="E154" s="221" t="s">
        <v>460</v>
      </c>
      <c r="F154" s="222" t="s">
        <v>461</v>
      </c>
      <c r="G154" s="223" t="s">
        <v>129</v>
      </c>
      <c r="H154" s="224">
        <v>6</v>
      </c>
      <c r="I154" s="225"/>
      <c r="J154" s="226">
        <f>ROUND(I154*H154,2)</f>
        <v>0</v>
      </c>
      <c r="K154" s="222" t="s">
        <v>21</v>
      </c>
      <c r="L154" s="70"/>
      <c r="M154" s="227" t="s">
        <v>21</v>
      </c>
      <c r="N154" s="228" t="s">
        <v>44</v>
      </c>
      <c r="O154" s="45"/>
      <c r="P154" s="229">
        <f>O154*H154</f>
        <v>0</v>
      </c>
      <c r="Q154" s="229">
        <v>0</v>
      </c>
      <c r="R154" s="229">
        <f>Q154*H154</f>
        <v>0</v>
      </c>
      <c r="S154" s="229">
        <v>0</v>
      </c>
      <c r="T154" s="230">
        <f>S154*H154</f>
        <v>0</v>
      </c>
      <c r="AR154" s="22" t="s">
        <v>207</v>
      </c>
      <c r="AT154" s="22" t="s">
        <v>203</v>
      </c>
      <c r="AU154" s="22" t="s">
        <v>83</v>
      </c>
      <c r="AY154" s="22" t="s">
        <v>201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22" t="s">
        <v>81</v>
      </c>
      <c r="BK154" s="231">
        <f>ROUND(I154*H154,2)</f>
        <v>0</v>
      </c>
      <c r="BL154" s="22" t="s">
        <v>207</v>
      </c>
      <c r="BM154" s="22" t="s">
        <v>462</v>
      </c>
    </row>
    <row r="155" s="11" customFormat="1">
      <c r="B155" s="232"/>
      <c r="C155" s="233"/>
      <c r="D155" s="234" t="s">
        <v>212</v>
      </c>
      <c r="E155" s="235" t="s">
        <v>21</v>
      </c>
      <c r="F155" s="236" t="s">
        <v>232</v>
      </c>
      <c r="G155" s="233"/>
      <c r="H155" s="237">
        <v>6</v>
      </c>
      <c r="I155" s="238"/>
      <c r="J155" s="233"/>
      <c r="K155" s="233"/>
      <c r="L155" s="239"/>
      <c r="M155" s="240"/>
      <c r="N155" s="241"/>
      <c r="O155" s="241"/>
      <c r="P155" s="241"/>
      <c r="Q155" s="241"/>
      <c r="R155" s="241"/>
      <c r="S155" s="241"/>
      <c r="T155" s="242"/>
      <c r="AT155" s="243" t="s">
        <v>212</v>
      </c>
      <c r="AU155" s="243" t="s">
        <v>83</v>
      </c>
      <c r="AV155" s="11" t="s">
        <v>83</v>
      </c>
      <c r="AW155" s="11" t="s">
        <v>36</v>
      </c>
      <c r="AX155" s="11" t="s">
        <v>81</v>
      </c>
      <c r="AY155" s="243" t="s">
        <v>201</v>
      </c>
    </row>
    <row r="156" s="1" customFormat="1" ht="16.5" customHeight="1">
      <c r="B156" s="44"/>
      <c r="C156" s="220" t="s">
        <v>360</v>
      </c>
      <c r="D156" s="220" t="s">
        <v>203</v>
      </c>
      <c r="E156" s="221" t="s">
        <v>465</v>
      </c>
      <c r="F156" s="222" t="s">
        <v>466</v>
      </c>
      <c r="G156" s="223" t="s">
        <v>467</v>
      </c>
      <c r="H156" s="224">
        <v>2</v>
      </c>
      <c r="I156" s="225"/>
      <c r="J156" s="226">
        <f>ROUND(I156*H156,2)</f>
        <v>0</v>
      </c>
      <c r="K156" s="222" t="s">
        <v>21</v>
      </c>
      <c r="L156" s="70"/>
      <c r="M156" s="227" t="s">
        <v>21</v>
      </c>
      <c r="N156" s="228" t="s">
        <v>44</v>
      </c>
      <c r="O156" s="45"/>
      <c r="P156" s="229">
        <f>O156*H156</f>
        <v>0</v>
      </c>
      <c r="Q156" s="229">
        <v>0</v>
      </c>
      <c r="R156" s="229">
        <f>Q156*H156</f>
        <v>0</v>
      </c>
      <c r="S156" s="229">
        <v>0</v>
      </c>
      <c r="T156" s="230">
        <f>S156*H156</f>
        <v>0</v>
      </c>
      <c r="AR156" s="22" t="s">
        <v>207</v>
      </c>
      <c r="AT156" s="22" t="s">
        <v>203</v>
      </c>
      <c r="AU156" s="22" t="s">
        <v>83</v>
      </c>
      <c r="AY156" s="22" t="s">
        <v>201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22" t="s">
        <v>81</v>
      </c>
      <c r="BK156" s="231">
        <f>ROUND(I156*H156,2)</f>
        <v>0</v>
      </c>
      <c r="BL156" s="22" t="s">
        <v>207</v>
      </c>
      <c r="BM156" s="22" t="s">
        <v>468</v>
      </c>
    </row>
    <row r="157" s="10" customFormat="1" ht="29.88" customHeight="1">
      <c r="B157" s="204"/>
      <c r="C157" s="205"/>
      <c r="D157" s="206" t="s">
        <v>72</v>
      </c>
      <c r="E157" s="218" t="s">
        <v>500</v>
      </c>
      <c r="F157" s="218" t="s">
        <v>501</v>
      </c>
      <c r="G157" s="205"/>
      <c r="H157" s="205"/>
      <c r="I157" s="208"/>
      <c r="J157" s="219">
        <f>BK157</f>
        <v>0</v>
      </c>
      <c r="K157" s="205"/>
      <c r="L157" s="210"/>
      <c r="M157" s="211"/>
      <c r="N157" s="212"/>
      <c r="O157" s="212"/>
      <c r="P157" s="213">
        <f>SUM(P158:P167)</f>
        <v>0</v>
      </c>
      <c r="Q157" s="212"/>
      <c r="R157" s="213">
        <f>SUM(R158:R167)</f>
        <v>22.366466000000003</v>
      </c>
      <c r="S157" s="212"/>
      <c r="T157" s="214">
        <f>SUM(T158:T167)</f>
        <v>0</v>
      </c>
      <c r="AR157" s="215" t="s">
        <v>81</v>
      </c>
      <c r="AT157" s="216" t="s">
        <v>72</v>
      </c>
      <c r="AU157" s="216" t="s">
        <v>81</v>
      </c>
      <c r="AY157" s="215" t="s">
        <v>201</v>
      </c>
      <c r="BK157" s="217">
        <f>SUM(BK158:BK167)</f>
        <v>0</v>
      </c>
    </row>
    <row r="158" s="1" customFormat="1" ht="38.25" customHeight="1">
      <c r="B158" s="44"/>
      <c r="C158" s="220" t="s">
        <v>365</v>
      </c>
      <c r="D158" s="220" t="s">
        <v>203</v>
      </c>
      <c r="E158" s="221" t="s">
        <v>503</v>
      </c>
      <c r="F158" s="222" t="s">
        <v>504</v>
      </c>
      <c r="G158" s="223" t="s">
        <v>129</v>
      </c>
      <c r="H158" s="224">
        <v>98</v>
      </c>
      <c r="I158" s="225"/>
      <c r="J158" s="226">
        <f>ROUND(I158*H158,2)</f>
        <v>0</v>
      </c>
      <c r="K158" s="222" t="s">
        <v>206</v>
      </c>
      <c r="L158" s="70"/>
      <c r="M158" s="227" t="s">
        <v>21</v>
      </c>
      <c r="N158" s="228" t="s">
        <v>44</v>
      </c>
      <c r="O158" s="45"/>
      <c r="P158" s="229">
        <f>O158*H158</f>
        <v>0</v>
      </c>
      <c r="Q158" s="229">
        <v>0.15540000000000001</v>
      </c>
      <c r="R158" s="229">
        <f>Q158*H158</f>
        <v>15.229200000000001</v>
      </c>
      <c r="S158" s="229">
        <v>0</v>
      </c>
      <c r="T158" s="230">
        <f>S158*H158</f>
        <v>0</v>
      </c>
      <c r="AR158" s="22" t="s">
        <v>207</v>
      </c>
      <c r="AT158" s="22" t="s">
        <v>203</v>
      </c>
      <c r="AU158" s="22" t="s">
        <v>83</v>
      </c>
      <c r="AY158" s="22" t="s">
        <v>201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22" t="s">
        <v>81</v>
      </c>
      <c r="BK158" s="231">
        <f>ROUND(I158*H158,2)</f>
        <v>0</v>
      </c>
      <c r="BL158" s="22" t="s">
        <v>207</v>
      </c>
      <c r="BM158" s="22" t="s">
        <v>505</v>
      </c>
    </row>
    <row r="159" s="11" customFormat="1">
      <c r="B159" s="232"/>
      <c r="C159" s="233"/>
      <c r="D159" s="234" t="s">
        <v>212</v>
      </c>
      <c r="E159" s="235" t="s">
        <v>21</v>
      </c>
      <c r="F159" s="236" t="s">
        <v>506</v>
      </c>
      <c r="G159" s="233"/>
      <c r="H159" s="237">
        <v>98</v>
      </c>
      <c r="I159" s="238"/>
      <c r="J159" s="233"/>
      <c r="K159" s="233"/>
      <c r="L159" s="239"/>
      <c r="M159" s="240"/>
      <c r="N159" s="241"/>
      <c r="O159" s="241"/>
      <c r="P159" s="241"/>
      <c r="Q159" s="241"/>
      <c r="R159" s="241"/>
      <c r="S159" s="241"/>
      <c r="T159" s="242"/>
      <c r="AT159" s="243" t="s">
        <v>212</v>
      </c>
      <c r="AU159" s="243" t="s">
        <v>83</v>
      </c>
      <c r="AV159" s="11" t="s">
        <v>83</v>
      </c>
      <c r="AW159" s="11" t="s">
        <v>36</v>
      </c>
      <c r="AX159" s="11" t="s">
        <v>81</v>
      </c>
      <c r="AY159" s="243" t="s">
        <v>201</v>
      </c>
    </row>
    <row r="160" s="1" customFormat="1" ht="16.5" customHeight="1">
      <c r="B160" s="44"/>
      <c r="C160" s="255" t="s">
        <v>370</v>
      </c>
      <c r="D160" s="255" t="s">
        <v>288</v>
      </c>
      <c r="E160" s="256" t="s">
        <v>508</v>
      </c>
      <c r="F160" s="257" t="s">
        <v>509</v>
      </c>
      <c r="G160" s="258" t="s">
        <v>260</v>
      </c>
      <c r="H160" s="259">
        <v>66.659999999999997</v>
      </c>
      <c r="I160" s="260"/>
      <c r="J160" s="261">
        <f>ROUND(I160*H160,2)</f>
        <v>0</v>
      </c>
      <c r="K160" s="257" t="s">
        <v>21</v>
      </c>
      <c r="L160" s="262"/>
      <c r="M160" s="263" t="s">
        <v>21</v>
      </c>
      <c r="N160" s="264" t="s">
        <v>44</v>
      </c>
      <c r="O160" s="45"/>
      <c r="P160" s="229">
        <f>O160*H160</f>
        <v>0</v>
      </c>
      <c r="Q160" s="229">
        <v>0.082100000000000006</v>
      </c>
      <c r="R160" s="229">
        <f>Q160*H160</f>
        <v>5.4727860000000002</v>
      </c>
      <c r="S160" s="229">
        <v>0</v>
      </c>
      <c r="T160" s="230">
        <f>S160*H160</f>
        <v>0</v>
      </c>
      <c r="AR160" s="22" t="s">
        <v>243</v>
      </c>
      <c r="AT160" s="22" t="s">
        <v>288</v>
      </c>
      <c r="AU160" s="22" t="s">
        <v>83</v>
      </c>
      <c r="AY160" s="22" t="s">
        <v>201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22" t="s">
        <v>81</v>
      </c>
      <c r="BK160" s="231">
        <f>ROUND(I160*H160,2)</f>
        <v>0</v>
      </c>
      <c r="BL160" s="22" t="s">
        <v>207</v>
      </c>
      <c r="BM160" s="22" t="s">
        <v>510</v>
      </c>
    </row>
    <row r="161" s="11" customFormat="1">
      <c r="B161" s="232"/>
      <c r="C161" s="233"/>
      <c r="D161" s="234" t="s">
        <v>212</v>
      </c>
      <c r="E161" s="235" t="s">
        <v>21</v>
      </c>
      <c r="F161" s="236" t="s">
        <v>528</v>
      </c>
      <c r="G161" s="233"/>
      <c r="H161" s="237">
        <v>66</v>
      </c>
      <c r="I161" s="238"/>
      <c r="J161" s="233"/>
      <c r="K161" s="233"/>
      <c r="L161" s="239"/>
      <c r="M161" s="240"/>
      <c r="N161" s="241"/>
      <c r="O161" s="241"/>
      <c r="P161" s="241"/>
      <c r="Q161" s="241"/>
      <c r="R161" s="241"/>
      <c r="S161" s="241"/>
      <c r="T161" s="242"/>
      <c r="AT161" s="243" t="s">
        <v>212</v>
      </c>
      <c r="AU161" s="243" t="s">
        <v>83</v>
      </c>
      <c r="AV161" s="11" t="s">
        <v>83</v>
      </c>
      <c r="AW161" s="11" t="s">
        <v>36</v>
      </c>
      <c r="AX161" s="11" t="s">
        <v>73</v>
      </c>
      <c r="AY161" s="243" t="s">
        <v>201</v>
      </c>
    </row>
    <row r="162" s="12" customFormat="1">
      <c r="B162" s="244"/>
      <c r="C162" s="245"/>
      <c r="D162" s="234" t="s">
        <v>212</v>
      </c>
      <c r="E162" s="246" t="s">
        <v>132</v>
      </c>
      <c r="F162" s="247" t="s">
        <v>217</v>
      </c>
      <c r="G162" s="245"/>
      <c r="H162" s="248">
        <v>66</v>
      </c>
      <c r="I162" s="249"/>
      <c r="J162" s="245"/>
      <c r="K162" s="245"/>
      <c r="L162" s="250"/>
      <c r="M162" s="251"/>
      <c r="N162" s="252"/>
      <c r="O162" s="252"/>
      <c r="P162" s="252"/>
      <c r="Q162" s="252"/>
      <c r="R162" s="252"/>
      <c r="S162" s="252"/>
      <c r="T162" s="253"/>
      <c r="AT162" s="254" t="s">
        <v>212</v>
      </c>
      <c r="AU162" s="254" t="s">
        <v>83</v>
      </c>
      <c r="AV162" s="12" t="s">
        <v>207</v>
      </c>
      <c r="AW162" s="12" t="s">
        <v>36</v>
      </c>
      <c r="AX162" s="12" t="s">
        <v>81</v>
      </c>
      <c r="AY162" s="254" t="s">
        <v>201</v>
      </c>
    </row>
    <row r="163" s="11" customFormat="1">
      <c r="B163" s="232"/>
      <c r="C163" s="233"/>
      <c r="D163" s="234" t="s">
        <v>212</v>
      </c>
      <c r="E163" s="233"/>
      <c r="F163" s="236" t="s">
        <v>573</v>
      </c>
      <c r="G163" s="233"/>
      <c r="H163" s="237">
        <v>66.659999999999997</v>
      </c>
      <c r="I163" s="238"/>
      <c r="J163" s="233"/>
      <c r="K163" s="233"/>
      <c r="L163" s="239"/>
      <c r="M163" s="240"/>
      <c r="N163" s="241"/>
      <c r="O163" s="241"/>
      <c r="P163" s="241"/>
      <c r="Q163" s="241"/>
      <c r="R163" s="241"/>
      <c r="S163" s="241"/>
      <c r="T163" s="242"/>
      <c r="AT163" s="243" t="s">
        <v>212</v>
      </c>
      <c r="AU163" s="243" t="s">
        <v>83</v>
      </c>
      <c r="AV163" s="11" t="s">
        <v>83</v>
      </c>
      <c r="AW163" s="11" t="s">
        <v>6</v>
      </c>
      <c r="AX163" s="11" t="s">
        <v>81</v>
      </c>
      <c r="AY163" s="243" t="s">
        <v>201</v>
      </c>
    </row>
    <row r="164" s="1" customFormat="1" ht="16.5" customHeight="1">
      <c r="B164" s="44"/>
      <c r="C164" s="255" t="s">
        <v>166</v>
      </c>
      <c r="D164" s="255" t="s">
        <v>288</v>
      </c>
      <c r="E164" s="256" t="s">
        <v>514</v>
      </c>
      <c r="F164" s="257" t="s">
        <v>515</v>
      </c>
      <c r="G164" s="258" t="s">
        <v>260</v>
      </c>
      <c r="H164" s="259">
        <v>32.32</v>
      </c>
      <c r="I164" s="260"/>
      <c r="J164" s="261">
        <f>ROUND(I164*H164,2)</f>
        <v>0</v>
      </c>
      <c r="K164" s="257" t="s">
        <v>206</v>
      </c>
      <c r="L164" s="262"/>
      <c r="M164" s="263" t="s">
        <v>21</v>
      </c>
      <c r="N164" s="264" t="s">
        <v>44</v>
      </c>
      <c r="O164" s="45"/>
      <c r="P164" s="229">
        <f>O164*H164</f>
        <v>0</v>
      </c>
      <c r="Q164" s="229">
        <v>0.051499999999999997</v>
      </c>
      <c r="R164" s="229">
        <f>Q164*H164</f>
        <v>1.66448</v>
      </c>
      <c r="S164" s="229">
        <v>0</v>
      </c>
      <c r="T164" s="230">
        <f>S164*H164</f>
        <v>0</v>
      </c>
      <c r="AR164" s="22" t="s">
        <v>243</v>
      </c>
      <c r="AT164" s="22" t="s">
        <v>288</v>
      </c>
      <c r="AU164" s="22" t="s">
        <v>83</v>
      </c>
      <c r="AY164" s="22" t="s">
        <v>201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22" t="s">
        <v>81</v>
      </c>
      <c r="BK164" s="231">
        <f>ROUND(I164*H164,2)</f>
        <v>0</v>
      </c>
      <c r="BL164" s="22" t="s">
        <v>207</v>
      </c>
      <c r="BM164" s="22" t="s">
        <v>516</v>
      </c>
    </row>
    <row r="165" s="11" customFormat="1">
      <c r="B165" s="232"/>
      <c r="C165" s="233"/>
      <c r="D165" s="234" t="s">
        <v>212</v>
      </c>
      <c r="E165" s="235" t="s">
        <v>21</v>
      </c>
      <c r="F165" s="236" t="s">
        <v>355</v>
      </c>
      <c r="G165" s="233"/>
      <c r="H165" s="237">
        <v>32</v>
      </c>
      <c r="I165" s="238"/>
      <c r="J165" s="233"/>
      <c r="K165" s="233"/>
      <c r="L165" s="239"/>
      <c r="M165" s="240"/>
      <c r="N165" s="241"/>
      <c r="O165" s="241"/>
      <c r="P165" s="241"/>
      <c r="Q165" s="241"/>
      <c r="R165" s="241"/>
      <c r="S165" s="241"/>
      <c r="T165" s="242"/>
      <c r="AT165" s="243" t="s">
        <v>212</v>
      </c>
      <c r="AU165" s="243" t="s">
        <v>83</v>
      </c>
      <c r="AV165" s="11" t="s">
        <v>83</v>
      </c>
      <c r="AW165" s="11" t="s">
        <v>36</v>
      </c>
      <c r="AX165" s="11" t="s">
        <v>73</v>
      </c>
      <c r="AY165" s="243" t="s">
        <v>201</v>
      </c>
    </row>
    <row r="166" s="12" customFormat="1">
      <c r="B166" s="244"/>
      <c r="C166" s="245"/>
      <c r="D166" s="234" t="s">
        <v>212</v>
      </c>
      <c r="E166" s="246" t="s">
        <v>127</v>
      </c>
      <c r="F166" s="247" t="s">
        <v>217</v>
      </c>
      <c r="G166" s="245"/>
      <c r="H166" s="248">
        <v>32</v>
      </c>
      <c r="I166" s="249"/>
      <c r="J166" s="245"/>
      <c r="K166" s="245"/>
      <c r="L166" s="250"/>
      <c r="M166" s="251"/>
      <c r="N166" s="252"/>
      <c r="O166" s="252"/>
      <c r="P166" s="252"/>
      <c r="Q166" s="252"/>
      <c r="R166" s="252"/>
      <c r="S166" s="252"/>
      <c r="T166" s="253"/>
      <c r="AT166" s="254" t="s">
        <v>212</v>
      </c>
      <c r="AU166" s="254" t="s">
        <v>83</v>
      </c>
      <c r="AV166" s="12" t="s">
        <v>207</v>
      </c>
      <c r="AW166" s="12" t="s">
        <v>36</v>
      </c>
      <c r="AX166" s="12" t="s">
        <v>81</v>
      </c>
      <c r="AY166" s="254" t="s">
        <v>201</v>
      </c>
    </row>
    <row r="167" s="11" customFormat="1">
      <c r="B167" s="232"/>
      <c r="C167" s="233"/>
      <c r="D167" s="234" t="s">
        <v>212</v>
      </c>
      <c r="E167" s="233"/>
      <c r="F167" s="236" t="s">
        <v>574</v>
      </c>
      <c r="G167" s="233"/>
      <c r="H167" s="237">
        <v>32.32</v>
      </c>
      <c r="I167" s="238"/>
      <c r="J167" s="233"/>
      <c r="K167" s="233"/>
      <c r="L167" s="239"/>
      <c r="M167" s="240"/>
      <c r="N167" s="241"/>
      <c r="O167" s="241"/>
      <c r="P167" s="241"/>
      <c r="Q167" s="241"/>
      <c r="R167" s="241"/>
      <c r="S167" s="241"/>
      <c r="T167" s="242"/>
      <c r="AT167" s="243" t="s">
        <v>212</v>
      </c>
      <c r="AU167" s="243" t="s">
        <v>83</v>
      </c>
      <c r="AV167" s="11" t="s">
        <v>83</v>
      </c>
      <c r="AW167" s="11" t="s">
        <v>6</v>
      </c>
      <c r="AX167" s="11" t="s">
        <v>81</v>
      </c>
      <c r="AY167" s="243" t="s">
        <v>201</v>
      </c>
    </row>
    <row r="168" s="10" customFormat="1" ht="29.88" customHeight="1">
      <c r="B168" s="204"/>
      <c r="C168" s="205"/>
      <c r="D168" s="206" t="s">
        <v>72</v>
      </c>
      <c r="E168" s="218" t="s">
        <v>519</v>
      </c>
      <c r="F168" s="218" t="s">
        <v>520</v>
      </c>
      <c r="G168" s="205"/>
      <c r="H168" s="205"/>
      <c r="I168" s="208"/>
      <c r="J168" s="219">
        <f>BK168</f>
        <v>0</v>
      </c>
      <c r="K168" s="205"/>
      <c r="L168" s="210"/>
      <c r="M168" s="211"/>
      <c r="N168" s="212"/>
      <c r="O168" s="212"/>
      <c r="P168" s="213">
        <f>SUM(P169:P178)</f>
        <v>0</v>
      </c>
      <c r="Q168" s="212"/>
      <c r="R168" s="213">
        <f>SUM(R169:R178)</f>
        <v>0</v>
      </c>
      <c r="S168" s="212"/>
      <c r="T168" s="214">
        <f>SUM(T169:T178)</f>
        <v>0</v>
      </c>
      <c r="AR168" s="215" t="s">
        <v>81</v>
      </c>
      <c r="AT168" s="216" t="s">
        <v>72</v>
      </c>
      <c r="AU168" s="216" t="s">
        <v>81</v>
      </c>
      <c r="AY168" s="215" t="s">
        <v>201</v>
      </c>
      <c r="BK168" s="217">
        <f>SUM(BK169:BK178)</f>
        <v>0</v>
      </c>
    </row>
    <row r="169" s="1" customFormat="1" ht="25.5" customHeight="1">
      <c r="B169" s="44"/>
      <c r="C169" s="220" t="s">
        <v>380</v>
      </c>
      <c r="D169" s="220" t="s">
        <v>203</v>
      </c>
      <c r="E169" s="221" t="s">
        <v>522</v>
      </c>
      <c r="F169" s="222" t="s">
        <v>523</v>
      </c>
      <c r="G169" s="223" t="s">
        <v>254</v>
      </c>
      <c r="H169" s="224">
        <v>59.753999999999998</v>
      </c>
      <c r="I169" s="225"/>
      <c r="J169" s="226">
        <f>ROUND(I169*H169,2)</f>
        <v>0</v>
      </c>
      <c r="K169" s="222" t="s">
        <v>206</v>
      </c>
      <c r="L169" s="70"/>
      <c r="M169" s="227" t="s">
        <v>21</v>
      </c>
      <c r="N169" s="228" t="s">
        <v>44</v>
      </c>
      <c r="O169" s="45"/>
      <c r="P169" s="229">
        <f>O169*H169</f>
        <v>0</v>
      </c>
      <c r="Q169" s="229">
        <v>0</v>
      </c>
      <c r="R169" s="229">
        <f>Q169*H169</f>
        <v>0</v>
      </c>
      <c r="S169" s="229">
        <v>0</v>
      </c>
      <c r="T169" s="230">
        <f>S169*H169</f>
        <v>0</v>
      </c>
      <c r="AR169" s="22" t="s">
        <v>207</v>
      </c>
      <c r="AT169" s="22" t="s">
        <v>203</v>
      </c>
      <c r="AU169" s="22" t="s">
        <v>83</v>
      </c>
      <c r="AY169" s="22" t="s">
        <v>201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22" t="s">
        <v>81</v>
      </c>
      <c r="BK169" s="231">
        <f>ROUND(I169*H169,2)</f>
        <v>0</v>
      </c>
      <c r="BL169" s="22" t="s">
        <v>207</v>
      </c>
      <c r="BM169" s="22" t="s">
        <v>524</v>
      </c>
    </row>
    <row r="170" s="11" customFormat="1">
      <c r="B170" s="232"/>
      <c r="C170" s="233"/>
      <c r="D170" s="234" t="s">
        <v>212</v>
      </c>
      <c r="E170" s="235" t="s">
        <v>21</v>
      </c>
      <c r="F170" s="236" t="s">
        <v>575</v>
      </c>
      <c r="G170" s="233"/>
      <c r="H170" s="237">
        <v>18.388000000000002</v>
      </c>
      <c r="I170" s="238"/>
      <c r="J170" s="233"/>
      <c r="K170" s="233"/>
      <c r="L170" s="239"/>
      <c r="M170" s="240"/>
      <c r="N170" s="241"/>
      <c r="O170" s="241"/>
      <c r="P170" s="241"/>
      <c r="Q170" s="241"/>
      <c r="R170" s="241"/>
      <c r="S170" s="241"/>
      <c r="T170" s="242"/>
      <c r="AT170" s="243" t="s">
        <v>212</v>
      </c>
      <c r="AU170" s="243" t="s">
        <v>83</v>
      </c>
      <c r="AV170" s="11" t="s">
        <v>83</v>
      </c>
      <c r="AW170" s="11" t="s">
        <v>36</v>
      </c>
      <c r="AX170" s="11" t="s">
        <v>73</v>
      </c>
      <c r="AY170" s="243" t="s">
        <v>201</v>
      </c>
    </row>
    <row r="171" s="11" customFormat="1">
      <c r="B171" s="232"/>
      <c r="C171" s="233"/>
      <c r="D171" s="234" t="s">
        <v>212</v>
      </c>
      <c r="E171" s="235" t="s">
        <v>21</v>
      </c>
      <c r="F171" s="236" t="s">
        <v>576</v>
      </c>
      <c r="G171" s="233"/>
      <c r="H171" s="237">
        <v>19</v>
      </c>
      <c r="I171" s="238"/>
      <c r="J171" s="233"/>
      <c r="K171" s="233"/>
      <c r="L171" s="239"/>
      <c r="M171" s="240"/>
      <c r="N171" s="241"/>
      <c r="O171" s="241"/>
      <c r="P171" s="241"/>
      <c r="Q171" s="241"/>
      <c r="R171" s="241"/>
      <c r="S171" s="241"/>
      <c r="T171" s="242"/>
      <c r="AT171" s="243" t="s">
        <v>212</v>
      </c>
      <c r="AU171" s="243" t="s">
        <v>83</v>
      </c>
      <c r="AV171" s="11" t="s">
        <v>83</v>
      </c>
      <c r="AW171" s="11" t="s">
        <v>36</v>
      </c>
      <c r="AX171" s="11" t="s">
        <v>73</v>
      </c>
      <c r="AY171" s="243" t="s">
        <v>201</v>
      </c>
    </row>
    <row r="172" s="11" customFormat="1">
      <c r="B172" s="232"/>
      <c r="C172" s="233"/>
      <c r="D172" s="234" t="s">
        <v>212</v>
      </c>
      <c r="E172" s="235" t="s">
        <v>21</v>
      </c>
      <c r="F172" s="236" t="s">
        <v>577</v>
      </c>
      <c r="G172" s="233"/>
      <c r="H172" s="237">
        <v>22.366</v>
      </c>
      <c r="I172" s="238"/>
      <c r="J172" s="233"/>
      <c r="K172" s="233"/>
      <c r="L172" s="239"/>
      <c r="M172" s="240"/>
      <c r="N172" s="241"/>
      <c r="O172" s="241"/>
      <c r="P172" s="241"/>
      <c r="Q172" s="241"/>
      <c r="R172" s="241"/>
      <c r="S172" s="241"/>
      <c r="T172" s="242"/>
      <c r="AT172" s="243" t="s">
        <v>212</v>
      </c>
      <c r="AU172" s="243" t="s">
        <v>83</v>
      </c>
      <c r="AV172" s="11" t="s">
        <v>83</v>
      </c>
      <c r="AW172" s="11" t="s">
        <v>36</v>
      </c>
      <c r="AX172" s="11" t="s">
        <v>73</v>
      </c>
      <c r="AY172" s="243" t="s">
        <v>201</v>
      </c>
    </row>
    <row r="173" s="1" customFormat="1" ht="25.5" customHeight="1">
      <c r="B173" s="44"/>
      <c r="C173" s="220" t="s">
        <v>387</v>
      </c>
      <c r="D173" s="220" t="s">
        <v>203</v>
      </c>
      <c r="E173" s="221" t="s">
        <v>529</v>
      </c>
      <c r="F173" s="222" t="s">
        <v>530</v>
      </c>
      <c r="G173" s="223" t="s">
        <v>254</v>
      </c>
      <c r="H173" s="224">
        <v>114.151</v>
      </c>
      <c r="I173" s="225"/>
      <c r="J173" s="226">
        <f>ROUND(I173*H173,2)</f>
        <v>0</v>
      </c>
      <c r="K173" s="222" t="s">
        <v>206</v>
      </c>
      <c r="L173" s="70"/>
      <c r="M173" s="227" t="s">
        <v>21</v>
      </c>
      <c r="N173" s="228" t="s">
        <v>44</v>
      </c>
      <c r="O173" s="45"/>
      <c r="P173" s="229">
        <f>O173*H173</f>
        <v>0</v>
      </c>
      <c r="Q173" s="229">
        <v>0</v>
      </c>
      <c r="R173" s="229">
        <f>Q173*H173</f>
        <v>0</v>
      </c>
      <c r="S173" s="229">
        <v>0</v>
      </c>
      <c r="T173" s="230">
        <f>S173*H173</f>
        <v>0</v>
      </c>
      <c r="AR173" s="22" t="s">
        <v>207</v>
      </c>
      <c r="AT173" s="22" t="s">
        <v>203</v>
      </c>
      <c r="AU173" s="22" t="s">
        <v>83</v>
      </c>
      <c r="AY173" s="22" t="s">
        <v>201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22" t="s">
        <v>81</v>
      </c>
      <c r="BK173" s="231">
        <f>ROUND(I173*H173,2)</f>
        <v>0</v>
      </c>
      <c r="BL173" s="22" t="s">
        <v>207</v>
      </c>
      <c r="BM173" s="22" t="s">
        <v>531</v>
      </c>
    </row>
    <row r="174" s="11" customFormat="1">
      <c r="B174" s="232"/>
      <c r="C174" s="233"/>
      <c r="D174" s="234" t="s">
        <v>212</v>
      </c>
      <c r="E174" s="235" t="s">
        <v>21</v>
      </c>
      <c r="F174" s="236" t="s">
        <v>578</v>
      </c>
      <c r="G174" s="233"/>
      <c r="H174" s="237">
        <v>47.345999999999997</v>
      </c>
      <c r="I174" s="238"/>
      <c r="J174" s="233"/>
      <c r="K174" s="233"/>
      <c r="L174" s="239"/>
      <c r="M174" s="240"/>
      <c r="N174" s="241"/>
      <c r="O174" s="241"/>
      <c r="P174" s="241"/>
      <c r="Q174" s="241"/>
      <c r="R174" s="241"/>
      <c r="S174" s="241"/>
      <c r="T174" s="242"/>
      <c r="AT174" s="243" t="s">
        <v>212</v>
      </c>
      <c r="AU174" s="243" t="s">
        <v>83</v>
      </c>
      <c r="AV174" s="11" t="s">
        <v>83</v>
      </c>
      <c r="AW174" s="11" t="s">
        <v>36</v>
      </c>
      <c r="AX174" s="11" t="s">
        <v>73</v>
      </c>
      <c r="AY174" s="243" t="s">
        <v>201</v>
      </c>
    </row>
    <row r="175" s="11" customFormat="1">
      <c r="B175" s="232"/>
      <c r="C175" s="233"/>
      <c r="D175" s="234" t="s">
        <v>212</v>
      </c>
      <c r="E175" s="235" t="s">
        <v>21</v>
      </c>
      <c r="F175" s="236" t="s">
        <v>579</v>
      </c>
      <c r="G175" s="233"/>
      <c r="H175" s="237">
        <v>31.018000000000001</v>
      </c>
      <c r="I175" s="238"/>
      <c r="J175" s="233"/>
      <c r="K175" s="233"/>
      <c r="L175" s="239"/>
      <c r="M175" s="240"/>
      <c r="N175" s="241"/>
      <c r="O175" s="241"/>
      <c r="P175" s="241"/>
      <c r="Q175" s="241"/>
      <c r="R175" s="241"/>
      <c r="S175" s="241"/>
      <c r="T175" s="242"/>
      <c r="AT175" s="243" t="s">
        <v>212</v>
      </c>
      <c r="AU175" s="243" t="s">
        <v>83</v>
      </c>
      <c r="AV175" s="11" t="s">
        <v>83</v>
      </c>
      <c r="AW175" s="11" t="s">
        <v>36</v>
      </c>
      <c r="AX175" s="11" t="s">
        <v>73</v>
      </c>
      <c r="AY175" s="243" t="s">
        <v>201</v>
      </c>
    </row>
    <row r="176" s="11" customFormat="1">
      <c r="B176" s="232"/>
      <c r="C176" s="233"/>
      <c r="D176" s="234" t="s">
        <v>212</v>
      </c>
      <c r="E176" s="235" t="s">
        <v>21</v>
      </c>
      <c r="F176" s="236" t="s">
        <v>580</v>
      </c>
      <c r="G176" s="233"/>
      <c r="H176" s="237">
        <v>0.17100000000000001</v>
      </c>
      <c r="I176" s="238"/>
      <c r="J176" s="233"/>
      <c r="K176" s="233"/>
      <c r="L176" s="239"/>
      <c r="M176" s="240"/>
      <c r="N176" s="241"/>
      <c r="O176" s="241"/>
      <c r="P176" s="241"/>
      <c r="Q176" s="241"/>
      <c r="R176" s="241"/>
      <c r="S176" s="241"/>
      <c r="T176" s="242"/>
      <c r="AT176" s="243" t="s">
        <v>212</v>
      </c>
      <c r="AU176" s="243" t="s">
        <v>83</v>
      </c>
      <c r="AV176" s="11" t="s">
        <v>83</v>
      </c>
      <c r="AW176" s="11" t="s">
        <v>36</v>
      </c>
      <c r="AX176" s="11" t="s">
        <v>73</v>
      </c>
      <c r="AY176" s="243" t="s">
        <v>201</v>
      </c>
    </row>
    <row r="177" s="11" customFormat="1">
      <c r="B177" s="232"/>
      <c r="C177" s="233"/>
      <c r="D177" s="234" t="s">
        <v>212</v>
      </c>
      <c r="E177" s="235" t="s">
        <v>21</v>
      </c>
      <c r="F177" s="236" t="s">
        <v>581</v>
      </c>
      <c r="G177" s="233"/>
      <c r="H177" s="237">
        <v>17.427</v>
      </c>
      <c r="I177" s="238"/>
      <c r="J177" s="233"/>
      <c r="K177" s="233"/>
      <c r="L177" s="239"/>
      <c r="M177" s="240"/>
      <c r="N177" s="241"/>
      <c r="O177" s="241"/>
      <c r="P177" s="241"/>
      <c r="Q177" s="241"/>
      <c r="R177" s="241"/>
      <c r="S177" s="241"/>
      <c r="T177" s="242"/>
      <c r="AT177" s="243" t="s">
        <v>212</v>
      </c>
      <c r="AU177" s="243" t="s">
        <v>83</v>
      </c>
      <c r="AV177" s="11" t="s">
        <v>83</v>
      </c>
      <c r="AW177" s="11" t="s">
        <v>36</v>
      </c>
      <c r="AX177" s="11" t="s">
        <v>73</v>
      </c>
      <c r="AY177" s="243" t="s">
        <v>201</v>
      </c>
    </row>
    <row r="178" s="11" customFormat="1">
      <c r="B178" s="232"/>
      <c r="C178" s="233"/>
      <c r="D178" s="234" t="s">
        <v>212</v>
      </c>
      <c r="E178" s="235" t="s">
        <v>21</v>
      </c>
      <c r="F178" s="236" t="s">
        <v>582</v>
      </c>
      <c r="G178" s="233"/>
      <c r="H178" s="237">
        <v>18.189</v>
      </c>
      <c r="I178" s="238"/>
      <c r="J178" s="233"/>
      <c r="K178" s="233"/>
      <c r="L178" s="239"/>
      <c r="M178" s="240"/>
      <c r="N178" s="241"/>
      <c r="O178" s="241"/>
      <c r="P178" s="241"/>
      <c r="Q178" s="241"/>
      <c r="R178" s="241"/>
      <c r="S178" s="241"/>
      <c r="T178" s="242"/>
      <c r="AT178" s="243" t="s">
        <v>212</v>
      </c>
      <c r="AU178" s="243" t="s">
        <v>83</v>
      </c>
      <c r="AV178" s="11" t="s">
        <v>83</v>
      </c>
      <c r="AW178" s="11" t="s">
        <v>36</v>
      </c>
      <c r="AX178" s="11" t="s">
        <v>73</v>
      </c>
      <c r="AY178" s="243" t="s">
        <v>201</v>
      </c>
    </row>
    <row r="179" s="10" customFormat="1" ht="37.44" customHeight="1">
      <c r="B179" s="204"/>
      <c r="C179" s="205"/>
      <c r="D179" s="206" t="s">
        <v>72</v>
      </c>
      <c r="E179" s="207" t="s">
        <v>537</v>
      </c>
      <c r="F179" s="207" t="s">
        <v>538</v>
      </c>
      <c r="G179" s="205"/>
      <c r="H179" s="205"/>
      <c r="I179" s="208"/>
      <c r="J179" s="209">
        <f>BK179</f>
        <v>0</v>
      </c>
      <c r="K179" s="205"/>
      <c r="L179" s="210"/>
      <c r="M179" s="211"/>
      <c r="N179" s="212"/>
      <c r="O179" s="212"/>
      <c r="P179" s="213">
        <f>SUM(P180:P189)</f>
        <v>0</v>
      </c>
      <c r="Q179" s="212"/>
      <c r="R179" s="213">
        <f>SUM(R180:R189)</f>
        <v>0</v>
      </c>
      <c r="S179" s="212"/>
      <c r="T179" s="214">
        <f>SUM(T180:T189)</f>
        <v>0</v>
      </c>
      <c r="AR179" s="215" t="s">
        <v>207</v>
      </c>
      <c r="AT179" s="216" t="s">
        <v>72</v>
      </c>
      <c r="AU179" s="216" t="s">
        <v>73</v>
      </c>
      <c r="AY179" s="215" t="s">
        <v>201</v>
      </c>
      <c r="BK179" s="217">
        <f>SUM(BK180:BK189)</f>
        <v>0</v>
      </c>
    </row>
    <row r="180" s="1" customFormat="1" ht="38.25" customHeight="1">
      <c r="B180" s="44"/>
      <c r="C180" s="220" t="s">
        <v>391</v>
      </c>
      <c r="D180" s="220" t="s">
        <v>203</v>
      </c>
      <c r="E180" s="221" t="s">
        <v>540</v>
      </c>
      <c r="F180" s="222" t="s">
        <v>541</v>
      </c>
      <c r="G180" s="223" t="s">
        <v>137</v>
      </c>
      <c r="H180" s="224">
        <v>84</v>
      </c>
      <c r="I180" s="225"/>
      <c r="J180" s="226">
        <f>ROUND(I180*H180,2)</f>
        <v>0</v>
      </c>
      <c r="K180" s="222" t="s">
        <v>21</v>
      </c>
      <c r="L180" s="70"/>
      <c r="M180" s="227" t="s">
        <v>21</v>
      </c>
      <c r="N180" s="228" t="s">
        <v>44</v>
      </c>
      <c r="O180" s="45"/>
      <c r="P180" s="229">
        <f>O180*H180</f>
        <v>0</v>
      </c>
      <c r="Q180" s="229">
        <v>0</v>
      </c>
      <c r="R180" s="229">
        <f>Q180*H180</f>
        <v>0</v>
      </c>
      <c r="S180" s="229">
        <v>0</v>
      </c>
      <c r="T180" s="230">
        <f>S180*H180</f>
        <v>0</v>
      </c>
      <c r="AR180" s="22" t="s">
        <v>207</v>
      </c>
      <c r="AT180" s="22" t="s">
        <v>203</v>
      </c>
      <c r="AU180" s="22" t="s">
        <v>81</v>
      </c>
      <c r="AY180" s="22" t="s">
        <v>201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22" t="s">
        <v>81</v>
      </c>
      <c r="BK180" s="231">
        <f>ROUND(I180*H180,2)</f>
        <v>0</v>
      </c>
      <c r="BL180" s="22" t="s">
        <v>207</v>
      </c>
      <c r="BM180" s="22" t="s">
        <v>542</v>
      </c>
    </row>
    <row r="181" s="11" customFormat="1">
      <c r="B181" s="232"/>
      <c r="C181" s="233"/>
      <c r="D181" s="234" t="s">
        <v>212</v>
      </c>
      <c r="E181" s="235" t="s">
        <v>21</v>
      </c>
      <c r="F181" s="236" t="s">
        <v>543</v>
      </c>
      <c r="G181" s="233"/>
      <c r="H181" s="237">
        <v>84</v>
      </c>
      <c r="I181" s="238"/>
      <c r="J181" s="233"/>
      <c r="K181" s="233"/>
      <c r="L181" s="239"/>
      <c r="M181" s="240"/>
      <c r="N181" s="241"/>
      <c r="O181" s="241"/>
      <c r="P181" s="241"/>
      <c r="Q181" s="241"/>
      <c r="R181" s="241"/>
      <c r="S181" s="241"/>
      <c r="T181" s="242"/>
      <c r="AT181" s="243" t="s">
        <v>212</v>
      </c>
      <c r="AU181" s="243" t="s">
        <v>81</v>
      </c>
      <c r="AV181" s="11" t="s">
        <v>83</v>
      </c>
      <c r="AW181" s="11" t="s">
        <v>36</v>
      </c>
      <c r="AX181" s="11" t="s">
        <v>73</v>
      </c>
      <c r="AY181" s="243" t="s">
        <v>201</v>
      </c>
    </row>
    <row r="182" s="1" customFormat="1" ht="38.25" customHeight="1">
      <c r="B182" s="44"/>
      <c r="C182" s="220" t="s">
        <v>395</v>
      </c>
      <c r="D182" s="220" t="s">
        <v>203</v>
      </c>
      <c r="E182" s="221" t="s">
        <v>545</v>
      </c>
      <c r="F182" s="222" t="s">
        <v>546</v>
      </c>
      <c r="G182" s="223" t="s">
        <v>137</v>
      </c>
      <c r="H182" s="224">
        <v>42</v>
      </c>
      <c r="I182" s="225"/>
      <c r="J182" s="226">
        <f>ROUND(I182*H182,2)</f>
        <v>0</v>
      </c>
      <c r="K182" s="222" t="s">
        <v>21</v>
      </c>
      <c r="L182" s="70"/>
      <c r="M182" s="227" t="s">
        <v>21</v>
      </c>
      <c r="N182" s="228" t="s">
        <v>44</v>
      </c>
      <c r="O182" s="45"/>
      <c r="P182" s="229">
        <f>O182*H182</f>
        <v>0</v>
      </c>
      <c r="Q182" s="229">
        <v>0</v>
      </c>
      <c r="R182" s="229">
        <f>Q182*H182</f>
        <v>0</v>
      </c>
      <c r="S182" s="229">
        <v>0</v>
      </c>
      <c r="T182" s="230">
        <f>S182*H182</f>
        <v>0</v>
      </c>
      <c r="AR182" s="22" t="s">
        <v>207</v>
      </c>
      <c r="AT182" s="22" t="s">
        <v>203</v>
      </c>
      <c r="AU182" s="22" t="s">
        <v>81</v>
      </c>
      <c r="AY182" s="22" t="s">
        <v>201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22" t="s">
        <v>81</v>
      </c>
      <c r="BK182" s="231">
        <f>ROUND(I182*H182,2)</f>
        <v>0</v>
      </c>
      <c r="BL182" s="22" t="s">
        <v>207</v>
      </c>
      <c r="BM182" s="22" t="s">
        <v>547</v>
      </c>
    </row>
    <row r="183" s="11" customFormat="1">
      <c r="B183" s="232"/>
      <c r="C183" s="233"/>
      <c r="D183" s="234" t="s">
        <v>212</v>
      </c>
      <c r="E183" s="233"/>
      <c r="F183" s="236" t="s">
        <v>583</v>
      </c>
      <c r="G183" s="233"/>
      <c r="H183" s="237">
        <v>42</v>
      </c>
      <c r="I183" s="238"/>
      <c r="J183" s="233"/>
      <c r="K183" s="233"/>
      <c r="L183" s="239"/>
      <c r="M183" s="240"/>
      <c r="N183" s="241"/>
      <c r="O183" s="241"/>
      <c r="P183" s="241"/>
      <c r="Q183" s="241"/>
      <c r="R183" s="241"/>
      <c r="S183" s="241"/>
      <c r="T183" s="242"/>
      <c r="AT183" s="243" t="s">
        <v>212</v>
      </c>
      <c r="AU183" s="243" t="s">
        <v>81</v>
      </c>
      <c r="AV183" s="11" t="s">
        <v>83</v>
      </c>
      <c r="AW183" s="11" t="s">
        <v>6</v>
      </c>
      <c r="AX183" s="11" t="s">
        <v>81</v>
      </c>
      <c r="AY183" s="243" t="s">
        <v>201</v>
      </c>
    </row>
    <row r="184" s="1" customFormat="1" ht="16.5" customHeight="1">
      <c r="B184" s="44"/>
      <c r="C184" s="220" t="s">
        <v>399</v>
      </c>
      <c r="D184" s="220" t="s">
        <v>203</v>
      </c>
      <c r="E184" s="221" t="s">
        <v>550</v>
      </c>
      <c r="F184" s="222" t="s">
        <v>551</v>
      </c>
      <c r="G184" s="223" t="s">
        <v>144</v>
      </c>
      <c r="H184" s="224">
        <v>168</v>
      </c>
      <c r="I184" s="225"/>
      <c r="J184" s="226">
        <f>ROUND(I184*H184,2)</f>
        <v>0</v>
      </c>
      <c r="K184" s="222" t="s">
        <v>21</v>
      </c>
      <c r="L184" s="70"/>
      <c r="M184" s="227" t="s">
        <v>21</v>
      </c>
      <c r="N184" s="228" t="s">
        <v>44</v>
      </c>
      <c r="O184" s="45"/>
      <c r="P184" s="229">
        <f>O184*H184</f>
        <v>0</v>
      </c>
      <c r="Q184" s="229">
        <v>0</v>
      </c>
      <c r="R184" s="229">
        <f>Q184*H184</f>
        <v>0</v>
      </c>
      <c r="S184" s="229">
        <v>0</v>
      </c>
      <c r="T184" s="230">
        <f>S184*H184</f>
        <v>0</v>
      </c>
      <c r="AR184" s="22" t="s">
        <v>207</v>
      </c>
      <c r="AT184" s="22" t="s">
        <v>203</v>
      </c>
      <c r="AU184" s="22" t="s">
        <v>81</v>
      </c>
      <c r="AY184" s="22" t="s">
        <v>201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22" t="s">
        <v>81</v>
      </c>
      <c r="BK184" s="231">
        <f>ROUND(I184*H184,2)</f>
        <v>0</v>
      </c>
      <c r="BL184" s="22" t="s">
        <v>207</v>
      </c>
      <c r="BM184" s="22" t="s">
        <v>552</v>
      </c>
    </row>
    <row r="185" s="11" customFormat="1">
      <c r="B185" s="232"/>
      <c r="C185" s="233"/>
      <c r="D185" s="234" t="s">
        <v>212</v>
      </c>
      <c r="E185" s="235" t="s">
        <v>21</v>
      </c>
      <c r="F185" s="236" t="s">
        <v>153</v>
      </c>
      <c r="G185" s="233"/>
      <c r="H185" s="237">
        <v>168</v>
      </c>
      <c r="I185" s="238"/>
      <c r="J185" s="233"/>
      <c r="K185" s="233"/>
      <c r="L185" s="239"/>
      <c r="M185" s="240"/>
      <c r="N185" s="241"/>
      <c r="O185" s="241"/>
      <c r="P185" s="241"/>
      <c r="Q185" s="241"/>
      <c r="R185" s="241"/>
      <c r="S185" s="241"/>
      <c r="T185" s="242"/>
      <c r="AT185" s="243" t="s">
        <v>212</v>
      </c>
      <c r="AU185" s="243" t="s">
        <v>81</v>
      </c>
      <c r="AV185" s="11" t="s">
        <v>83</v>
      </c>
      <c r="AW185" s="11" t="s">
        <v>36</v>
      </c>
      <c r="AX185" s="11" t="s">
        <v>73</v>
      </c>
      <c r="AY185" s="243" t="s">
        <v>201</v>
      </c>
    </row>
    <row r="186" s="1" customFormat="1" ht="25.5" customHeight="1">
      <c r="B186" s="44"/>
      <c r="C186" s="220" t="s">
        <v>403</v>
      </c>
      <c r="D186" s="220" t="s">
        <v>203</v>
      </c>
      <c r="E186" s="221" t="s">
        <v>554</v>
      </c>
      <c r="F186" s="222" t="s">
        <v>555</v>
      </c>
      <c r="G186" s="223" t="s">
        <v>144</v>
      </c>
      <c r="H186" s="224">
        <v>168</v>
      </c>
      <c r="I186" s="225"/>
      <c r="J186" s="226">
        <f>ROUND(I186*H186,2)</f>
        <v>0</v>
      </c>
      <c r="K186" s="222" t="s">
        <v>21</v>
      </c>
      <c r="L186" s="70"/>
      <c r="M186" s="227" t="s">
        <v>21</v>
      </c>
      <c r="N186" s="228" t="s">
        <v>44</v>
      </c>
      <c r="O186" s="45"/>
      <c r="P186" s="229">
        <f>O186*H186</f>
        <v>0</v>
      </c>
      <c r="Q186" s="229">
        <v>0</v>
      </c>
      <c r="R186" s="229">
        <f>Q186*H186</f>
        <v>0</v>
      </c>
      <c r="S186" s="229">
        <v>0</v>
      </c>
      <c r="T186" s="230">
        <f>S186*H186</f>
        <v>0</v>
      </c>
      <c r="AR186" s="22" t="s">
        <v>207</v>
      </c>
      <c r="AT186" s="22" t="s">
        <v>203</v>
      </c>
      <c r="AU186" s="22" t="s">
        <v>81</v>
      </c>
      <c r="AY186" s="22" t="s">
        <v>201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22" t="s">
        <v>81</v>
      </c>
      <c r="BK186" s="231">
        <f>ROUND(I186*H186,2)</f>
        <v>0</v>
      </c>
      <c r="BL186" s="22" t="s">
        <v>207</v>
      </c>
      <c r="BM186" s="22" t="s">
        <v>556</v>
      </c>
    </row>
    <row r="187" s="11" customFormat="1">
      <c r="B187" s="232"/>
      <c r="C187" s="233"/>
      <c r="D187" s="234" t="s">
        <v>212</v>
      </c>
      <c r="E187" s="235" t="s">
        <v>21</v>
      </c>
      <c r="F187" s="236" t="s">
        <v>153</v>
      </c>
      <c r="G187" s="233"/>
      <c r="H187" s="237">
        <v>168</v>
      </c>
      <c r="I187" s="238"/>
      <c r="J187" s="233"/>
      <c r="K187" s="233"/>
      <c r="L187" s="239"/>
      <c r="M187" s="240"/>
      <c r="N187" s="241"/>
      <c r="O187" s="241"/>
      <c r="P187" s="241"/>
      <c r="Q187" s="241"/>
      <c r="R187" s="241"/>
      <c r="S187" s="241"/>
      <c r="T187" s="242"/>
      <c r="AT187" s="243" t="s">
        <v>212</v>
      </c>
      <c r="AU187" s="243" t="s">
        <v>81</v>
      </c>
      <c r="AV187" s="11" t="s">
        <v>83</v>
      </c>
      <c r="AW187" s="11" t="s">
        <v>36</v>
      </c>
      <c r="AX187" s="11" t="s">
        <v>81</v>
      </c>
      <c r="AY187" s="243" t="s">
        <v>201</v>
      </c>
    </row>
    <row r="188" s="1" customFormat="1" ht="51" customHeight="1">
      <c r="B188" s="44"/>
      <c r="C188" s="220" t="s">
        <v>407</v>
      </c>
      <c r="D188" s="220" t="s">
        <v>203</v>
      </c>
      <c r="E188" s="221" t="s">
        <v>558</v>
      </c>
      <c r="F188" s="222" t="s">
        <v>559</v>
      </c>
      <c r="G188" s="223" t="s">
        <v>144</v>
      </c>
      <c r="H188" s="224">
        <v>168</v>
      </c>
      <c r="I188" s="225"/>
      <c r="J188" s="226">
        <f>ROUND(I188*H188,2)</f>
        <v>0</v>
      </c>
      <c r="K188" s="222" t="s">
        <v>21</v>
      </c>
      <c r="L188" s="70"/>
      <c r="M188" s="227" t="s">
        <v>21</v>
      </c>
      <c r="N188" s="228" t="s">
        <v>44</v>
      </c>
      <c r="O188" s="45"/>
      <c r="P188" s="229">
        <f>O188*H188</f>
        <v>0</v>
      </c>
      <c r="Q188" s="229">
        <v>0</v>
      </c>
      <c r="R188" s="229">
        <f>Q188*H188</f>
        <v>0</v>
      </c>
      <c r="S188" s="229">
        <v>0</v>
      </c>
      <c r="T188" s="230">
        <f>S188*H188</f>
        <v>0</v>
      </c>
      <c r="AR188" s="22" t="s">
        <v>207</v>
      </c>
      <c r="AT188" s="22" t="s">
        <v>203</v>
      </c>
      <c r="AU188" s="22" t="s">
        <v>81</v>
      </c>
      <c r="AY188" s="22" t="s">
        <v>201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22" t="s">
        <v>81</v>
      </c>
      <c r="BK188" s="231">
        <f>ROUND(I188*H188,2)</f>
        <v>0</v>
      </c>
      <c r="BL188" s="22" t="s">
        <v>207</v>
      </c>
      <c r="BM188" s="22" t="s">
        <v>560</v>
      </c>
    </row>
    <row r="189" s="11" customFormat="1">
      <c r="B189" s="232"/>
      <c r="C189" s="233"/>
      <c r="D189" s="234" t="s">
        <v>212</v>
      </c>
      <c r="E189" s="235" t="s">
        <v>21</v>
      </c>
      <c r="F189" s="236" t="s">
        <v>153</v>
      </c>
      <c r="G189" s="233"/>
      <c r="H189" s="237">
        <v>168</v>
      </c>
      <c r="I189" s="238"/>
      <c r="J189" s="233"/>
      <c r="K189" s="233"/>
      <c r="L189" s="239"/>
      <c r="M189" s="265"/>
      <c r="N189" s="266"/>
      <c r="O189" s="266"/>
      <c r="P189" s="266"/>
      <c r="Q189" s="266"/>
      <c r="R189" s="266"/>
      <c r="S189" s="266"/>
      <c r="T189" s="267"/>
      <c r="AT189" s="243" t="s">
        <v>212</v>
      </c>
      <c r="AU189" s="243" t="s">
        <v>81</v>
      </c>
      <c r="AV189" s="11" t="s">
        <v>83</v>
      </c>
      <c r="AW189" s="11" t="s">
        <v>36</v>
      </c>
      <c r="AX189" s="11" t="s">
        <v>81</v>
      </c>
      <c r="AY189" s="243" t="s">
        <v>201</v>
      </c>
    </row>
    <row r="190" s="1" customFormat="1" ht="6.96" customHeight="1">
      <c r="B190" s="65"/>
      <c r="C190" s="66"/>
      <c r="D190" s="66"/>
      <c r="E190" s="66"/>
      <c r="F190" s="66"/>
      <c r="G190" s="66"/>
      <c r="H190" s="66"/>
      <c r="I190" s="165"/>
      <c r="J190" s="66"/>
      <c r="K190" s="66"/>
      <c r="L190" s="70"/>
    </row>
  </sheetData>
  <sheetProtection sheet="1" autoFilter="0" formatColumns="0" formatRows="0" objects="1" scenarios="1" spinCount="100000" saltValue="muCUP/afgQrJ35mGaUfz59fLj3BCdm0jY4LD9SA4Y0fRbh1MNB9v0ERHGe2IirKB/nX4RW5dok76A1F6gFp0Sg==" hashValue="Tv3FUXDdQVuxG8eTAjLHy+VZjQxvPSu/yOoizRZJmaQGXyXfvtLynSxOtBBRQXsjglZTm0onEgwNixLH5ZrTWA==" algorithmName="SHA-512" password="CC35"/>
  <autoFilter ref="C83:K189"/>
  <mergeCells count="10">
    <mergeCell ref="E7:H7"/>
    <mergeCell ref="E9:H9"/>
    <mergeCell ref="E24:H24"/>
    <mergeCell ref="E45:H45"/>
    <mergeCell ref="E47:H47"/>
    <mergeCell ref="J51:J52"/>
    <mergeCell ref="E74:H74"/>
    <mergeCell ref="E76:H76"/>
    <mergeCell ref="G1:H1"/>
    <mergeCell ref="L2:V2"/>
  </mergeCells>
  <hyperlinks>
    <hyperlink ref="F1:G1" location="C2" display="1) Krycí list soupisu"/>
    <hyperlink ref="G1:H1" location="C54" display="2) Rekapitulace"/>
    <hyperlink ref="J1" location="C83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9"/>
      <c r="B1" s="135"/>
      <c r="C1" s="135"/>
      <c r="D1" s="136" t="s">
        <v>1</v>
      </c>
      <c r="E1" s="135"/>
      <c r="F1" s="137" t="s">
        <v>118</v>
      </c>
      <c r="G1" s="137" t="s">
        <v>119</v>
      </c>
      <c r="H1" s="137"/>
      <c r="I1" s="138"/>
      <c r="J1" s="137" t="s">
        <v>120</v>
      </c>
      <c r="K1" s="136" t="s">
        <v>121</v>
      </c>
      <c r="L1" s="137" t="s">
        <v>122</v>
      </c>
      <c r="M1" s="137"/>
      <c r="N1" s="137"/>
      <c r="O1" s="137"/>
      <c r="P1" s="137"/>
      <c r="Q1" s="137"/>
      <c r="R1" s="137"/>
      <c r="S1" s="137"/>
      <c r="T1" s="137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ht="36.96" customHeight="1">
      <c r="L2"/>
      <c r="AT2" s="22" t="s">
        <v>89</v>
      </c>
      <c r="AZ2" s="139" t="s">
        <v>123</v>
      </c>
      <c r="BA2" s="139" t="s">
        <v>124</v>
      </c>
      <c r="BB2" s="139" t="s">
        <v>125</v>
      </c>
      <c r="BC2" s="139" t="s">
        <v>227</v>
      </c>
      <c r="BD2" s="139" t="s">
        <v>83</v>
      </c>
    </row>
    <row r="3" ht="6.96" customHeight="1">
      <c r="B3" s="23"/>
      <c r="C3" s="24"/>
      <c r="D3" s="24"/>
      <c r="E3" s="24"/>
      <c r="F3" s="24"/>
      <c r="G3" s="24"/>
      <c r="H3" s="24"/>
      <c r="I3" s="140"/>
      <c r="J3" s="24"/>
      <c r="K3" s="25"/>
      <c r="AT3" s="22" t="s">
        <v>83</v>
      </c>
      <c r="AZ3" s="139" t="s">
        <v>127</v>
      </c>
      <c r="BA3" s="139" t="s">
        <v>128</v>
      </c>
      <c r="BB3" s="139" t="s">
        <v>129</v>
      </c>
      <c r="BC3" s="139" t="s">
        <v>502</v>
      </c>
      <c r="BD3" s="139" t="s">
        <v>83</v>
      </c>
    </row>
    <row r="4" ht="36.96" customHeight="1">
      <c r="B4" s="26"/>
      <c r="C4" s="27"/>
      <c r="D4" s="28" t="s">
        <v>131</v>
      </c>
      <c r="E4" s="27"/>
      <c r="F4" s="27"/>
      <c r="G4" s="27"/>
      <c r="H4" s="27"/>
      <c r="I4" s="141"/>
      <c r="J4" s="27"/>
      <c r="K4" s="29"/>
      <c r="M4" s="30" t="s">
        <v>12</v>
      </c>
      <c r="AT4" s="22" t="s">
        <v>6</v>
      </c>
      <c r="AZ4" s="139" t="s">
        <v>132</v>
      </c>
      <c r="BA4" s="139" t="s">
        <v>133</v>
      </c>
      <c r="BB4" s="139" t="s">
        <v>129</v>
      </c>
      <c r="BC4" s="139" t="s">
        <v>584</v>
      </c>
      <c r="BD4" s="139" t="s">
        <v>83</v>
      </c>
    </row>
    <row r="5" ht="6.96" customHeight="1">
      <c r="B5" s="26"/>
      <c r="C5" s="27"/>
      <c r="D5" s="27"/>
      <c r="E5" s="27"/>
      <c r="F5" s="27"/>
      <c r="G5" s="27"/>
      <c r="H5" s="27"/>
      <c r="I5" s="141"/>
      <c r="J5" s="27"/>
      <c r="K5" s="29"/>
      <c r="AZ5" s="139" t="s">
        <v>135</v>
      </c>
      <c r="BA5" s="139" t="s">
        <v>136</v>
      </c>
      <c r="BB5" s="139" t="s">
        <v>137</v>
      </c>
      <c r="BC5" s="139" t="s">
        <v>237</v>
      </c>
      <c r="BD5" s="139" t="s">
        <v>83</v>
      </c>
    </row>
    <row r="6">
      <c r="B6" s="26"/>
      <c r="C6" s="27"/>
      <c r="D6" s="38" t="s">
        <v>18</v>
      </c>
      <c r="E6" s="27"/>
      <c r="F6" s="27"/>
      <c r="G6" s="27"/>
      <c r="H6" s="27"/>
      <c r="I6" s="141"/>
      <c r="J6" s="27"/>
      <c r="K6" s="29"/>
      <c r="AZ6" s="139" t="s">
        <v>139</v>
      </c>
      <c r="BA6" s="139" t="s">
        <v>140</v>
      </c>
      <c r="BB6" s="139" t="s">
        <v>137</v>
      </c>
      <c r="BC6" s="139" t="s">
        <v>585</v>
      </c>
      <c r="BD6" s="139" t="s">
        <v>83</v>
      </c>
    </row>
    <row r="7" ht="16.5" customHeight="1">
      <c r="B7" s="26"/>
      <c r="C7" s="27"/>
      <c r="D7" s="27"/>
      <c r="E7" s="142" t="str">
        <f>'Rekapitulace stavby'!K6</f>
        <v>Komunikace a inženýrské sítě - lokalita Skrbovická 2</v>
      </c>
      <c r="F7" s="38"/>
      <c r="G7" s="38"/>
      <c r="H7" s="38"/>
      <c r="I7" s="141"/>
      <c r="J7" s="27"/>
      <c r="K7" s="29"/>
      <c r="AZ7" s="139" t="s">
        <v>142</v>
      </c>
      <c r="BA7" s="139" t="s">
        <v>143</v>
      </c>
      <c r="BB7" s="139" t="s">
        <v>144</v>
      </c>
      <c r="BC7" s="139" t="s">
        <v>586</v>
      </c>
      <c r="BD7" s="139" t="s">
        <v>83</v>
      </c>
    </row>
    <row r="8" s="1" customFormat="1">
      <c r="B8" s="44"/>
      <c r="C8" s="45"/>
      <c r="D8" s="38" t="s">
        <v>146</v>
      </c>
      <c r="E8" s="45"/>
      <c r="F8" s="45"/>
      <c r="G8" s="45"/>
      <c r="H8" s="45"/>
      <c r="I8" s="143"/>
      <c r="J8" s="45"/>
      <c r="K8" s="49"/>
      <c r="AZ8" s="139" t="s">
        <v>147</v>
      </c>
      <c r="BA8" s="139" t="s">
        <v>147</v>
      </c>
      <c r="BB8" s="139" t="s">
        <v>129</v>
      </c>
      <c r="BC8" s="139" t="s">
        <v>544</v>
      </c>
      <c r="BD8" s="139" t="s">
        <v>83</v>
      </c>
    </row>
    <row r="9" s="1" customFormat="1" ht="36.96" customHeight="1">
      <c r="B9" s="44"/>
      <c r="C9" s="45"/>
      <c r="D9" s="45"/>
      <c r="E9" s="144" t="s">
        <v>587</v>
      </c>
      <c r="F9" s="45"/>
      <c r="G9" s="45"/>
      <c r="H9" s="45"/>
      <c r="I9" s="143"/>
      <c r="J9" s="45"/>
      <c r="K9" s="49"/>
      <c r="AZ9" s="139" t="s">
        <v>150</v>
      </c>
      <c r="BA9" s="139" t="s">
        <v>151</v>
      </c>
      <c r="BB9" s="139" t="s">
        <v>137</v>
      </c>
      <c r="BC9" s="139" t="s">
        <v>588</v>
      </c>
      <c r="BD9" s="139" t="s">
        <v>83</v>
      </c>
    </row>
    <row r="10" s="1" customFormat="1">
      <c r="B10" s="44"/>
      <c r="C10" s="45"/>
      <c r="D10" s="45"/>
      <c r="E10" s="45"/>
      <c r="F10" s="45"/>
      <c r="G10" s="45"/>
      <c r="H10" s="45"/>
      <c r="I10" s="143"/>
      <c r="J10" s="45"/>
      <c r="K10" s="49"/>
      <c r="AZ10" s="139" t="s">
        <v>153</v>
      </c>
      <c r="BA10" s="139" t="s">
        <v>154</v>
      </c>
      <c r="BB10" s="139" t="s">
        <v>144</v>
      </c>
      <c r="BC10" s="139" t="s">
        <v>589</v>
      </c>
      <c r="BD10" s="139" t="s">
        <v>83</v>
      </c>
    </row>
    <row r="11" s="1" customFormat="1" ht="14.4" customHeight="1">
      <c r="B11" s="44"/>
      <c r="C11" s="45"/>
      <c r="D11" s="38" t="s">
        <v>20</v>
      </c>
      <c r="E11" s="45"/>
      <c r="F11" s="33" t="s">
        <v>21</v>
      </c>
      <c r="G11" s="45"/>
      <c r="H11" s="45"/>
      <c r="I11" s="145" t="s">
        <v>22</v>
      </c>
      <c r="J11" s="33" t="s">
        <v>21</v>
      </c>
      <c r="K11" s="49"/>
      <c r="AZ11" s="139" t="s">
        <v>156</v>
      </c>
      <c r="BA11" s="139" t="s">
        <v>157</v>
      </c>
      <c r="BB11" s="139" t="s">
        <v>144</v>
      </c>
      <c r="BC11" s="139" t="s">
        <v>590</v>
      </c>
      <c r="BD11" s="139" t="s">
        <v>83</v>
      </c>
    </row>
    <row r="12" s="1" customFormat="1" ht="14.4" customHeight="1">
      <c r="B12" s="44"/>
      <c r="C12" s="45"/>
      <c r="D12" s="38" t="s">
        <v>23</v>
      </c>
      <c r="E12" s="45"/>
      <c r="F12" s="33" t="s">
        <v>24</v>
      </c>
      <c r="G12" s="45"/>
      <c r="H12" s="45"/>
      <c r="I12" s="145" t="s">
        <v>25</v>
      </c>
      <c r="J12" s="146" t="str">
        <f>'Rekapitulace stavby'!AN8</f>
        <v>18. 6. 2018</v>
      </c>
      <c r="K12" s="49"/>
      <c r="AZ12" s="139" t="s">
        <v>159</v>
      </c>
      <c r="BA12" s="139" t="s">
        <v>160</v>
      </c>
      <c r="BB12" s="139" t="s">
        <v>144</v>
      </c>
      <c r="BC12" s="139" t="s">
        <v>591</v>
      </c>
      <c r="BD12" s="139" t="s">
        <v>83</v>
      </c>
    </row>
    <row r="13" s="1" customFormat="1" ht="10.8" customHeight="1">
      <c r="B13" s="44"/>
      <c r="C13" s="45"/>
      <c r="D13" s="45"/>
      <c r="E13" s="45"/>
      <c r="F13" s="45"/>
      <c r="G13" s="45"/>
      <c r="H13" s="45"/>
      <c r="I13" s="143"/>
      <c r="J13" s="45"/>
      <c r="K13" s="49"/>
      <c r="AZ13" s="139" t="s">
        <v>162</v>
      </c>
      <c r="BA13" s="139" t="s">
        <v>162</v>
      </c>
      <c r="BB13" s="139" t="s">
        <v>144</v>
      </c>
      <c r="BC13" s="139" t="s">
        <v>592</v>
      </c>
      <c r="BD13" s="139" t="s">
        <v>83</v>
      </c>
    </row>
    <row r="14" s="1" customFormat="1" ht="14.4" customHeight="1">
      <c r="B14" s="44"/>
      <c r="C14" s="45"/>
      <c r="D14" s="38" t="s">
        <v>27</v>
      </c>
      <c r="E14" s="45"/>
      <c r="F14" s="45"/>
      <c r="G14" s="45"/>
      <c r="H14" s="45"/>
      <c r="I14" s="145" t="s">
        <v>28</v>
      </c>
      <c r="J14" s="33" t="s">
        <v>21</v>
      </c>
      <c r="K14" s="49"/>
    </row>
    <row r="15" s="1" customFormat="1" ht="18" customHeight="1">
      <c r="B15" s="44"/>
      <c r="C15" s="45"/>
      <c r="D15" s="45"/>
      <c r="E15" s="33" t="s">
        <v>29</v>
      </c>
      <c r="F15" s="45"/>
      <c r="G15" s="45"/>
      <c r="H15" s="45"/>
      <c r="I15" s="145" t="s">
        <v>30</v>
      </c>
      <c r="J15" s="33" t="s">
        <v>21</v>
      </c>
      <c r="K15" s="49"/>
    </row>
    <row r="16" s="1" customFormat="1" ht="6.96" customHeight="1">
      <c r="B16" s="44"/>
      <c r="C16" s="45"/>
      <c r="D16" s="45"/>
      <c r="E16" s="45"/>
      <c r="F16" s="45"/>
      <c r="G16" s="45"/>
      <c r="H16" s="45"/>
      <c r="I16" s="143"/>
      <c r="J16" s="45"/>
      <c r="K16" s="49"/>
    </row>
    <row r="17" s="1" customFormat="1" ht="14.4" customHeight="1">
      <c r="B17" s="44"/>
      <c r="C17" s="45"/>
      <c r="D17" s="38" t="s">
        <v>31</v>
      </c>
      <c r="E17" s="45"/>
      <c r="F17" s="45"/>
      <c r="G17" s="45"/>
      <c r="H17" s="45"/>
      <c r="I17" s="145" t="s">
        <v>28</v>
      </c>
      <c r="J17" s="33" t="str">
        <f>IF('Rekapitulace stavby'!AN13="Vyplň údaj","",IF('Rekapitulace stavby'!AN13="","",'Rekapitulace stavby'!AN13))</f>
        <v/>
      </c>
      <c r="K17" s="49"/>
    </row>
    <row r="18" s="1" customFormat="1" ht="18" customHeight="1">
      <c r="B18" s="44"/>
      <c r="C18" s="45"/>
      <c r="D18" s="45"/>
      <c r="E18" s="33" t="str">
        <f>IF('Rekapitulace stavby'!E14="Vyplň údaj","",IF('Rekapitulace stavby'!E14="","",'Rekapitulace stavby'!E14))</f>
        <v/>
      </c>
      <c r="F18" s="45"/>
      <c r="G18" s="45"/>
      <c r="H18" s="45"/>
      <c r="I18" s="145" t="s">
        <v>30</v>
      </c>
      <c r="J18" s="33" t="str">
        <f>IF('Rekapitulace stavby'!AN14="Vyplň údaj","",IF('Rekapitulace stavby'!AN14="","",'Rekapitulace stavby'!AN14))</f>
        <v/>
      </c>
      <c r="K18" s="49"/>
    </row>
    <row r="19" s="1" customFormat="1" ht="6.96" customHeight="1">
      <c r="B19" s="44"/>
      <c r="C19" s="45"/>
      <c r="D19" s="45"/>
      <c r="E19" s="45"/>
      <c r="F19" s="45"/>
      <c r="G19" s="45"/>
      <c r="H19" s="45"/>
      <c r="I19" s="143"/>
      <c r="J19" s="45"/>
      <c r="K19" s="49"/>
    </row>
    <row r="20" s="1" customFormat="1" ht="14.4" customHeight="1">
      <c r="B20" s="44"/>
      <c r="C20" s="45"/>
      <c r="D20" s="38" t="s">
        <v>33</v>
      </c>
      <c r="E20" s="45"/>
      <c r="F20" s="45"/>
      <c r="G20" s="45"/>
      <c r="H20" s="45"/>
      <c r="I20" s="145" t="s">
        <v>28</v>
      </c>
      <c r="J20" s="33" t="s">
        <v>34</v>
      </c>
      <c r="K20" s="49"/>
    </row>
    <row r="21" s="1" customFormat="1" ht="18" customHeight="1">
      <c r="B21" s="44"/>
      <c r="C21" s="45"/>
      <c r="D21" s="45"/>
      <c r="E21" s="33" t="s">
        <v>35</v>
      </c>
      <c r="F21" s="45"/>
      <c r="G21" s="45"/>
      <c r="H21" s="45"/>
      <c r="I21" s="145" t="s">
        <v>30</v>
      </c>
      <c r="J21" s="33" t="s">
        <v>21</v>
      </c>
      <c r="K21" s="49"/>
    </row>
    <row r="22" s="1" customFormat="1" ht="6.96" customHeight="1">
      <c r="B22" s="44"/>
      <c r="C22" s="45"/>
      <c r="D22" s="45"/>
      <c r="E22" s="45"/>
      <c r="F22" s="45"/>
      <c r="G22" s="45"/>
      <c r="H22" s="45"/>
      <c r="I22" s="143"/>
      <c r="J22" s="45"/>
      <c r="K22" s="49"/>
    </row>
    <row r="23" s="1" customFormat="1" ht="14.4" customHeight="1">
      <c r="B23" s="44"/>
      <c r="C23" s="45"/>
      <c r="D23" s="38" t="s">
        <v>37</v>
      </c>
      <c r="E23" s="45"/>
      <c r="F23" s="45"/>
      <c r="G23" s="45"/>
      <c r="H23" s="45"/>
      <c r="I23" s="143"/>
      <c r="J23" s="45"/>
      <c r="K23" s="49"/>
    </row>
    <row r="24" s="6" customFormat="1" ht="16.5" customHeight="1">
      <c r="B24" s="147"/>
      <c r="C24" s="148"/>
      <c r="D24" s="148"/>
      <c r="E24" s="42" t="s">
        <v>21</v>
      </c>
      <c r="F24" s="42"/>
      <c r="G24" s="42"/>
      <c r="H24" s="42"/>
      <c r="I24" s="149"/>
      <c r="J24" s="148"/>
      <c r="K24" s="150"/>
    </row>
    <row r="25" s="1" customFormat="1" ht="6.96" customHeight="1">
      <c r="B25" s="44"/>
      <c r="C25" s="45"/>
      <c r="D25" s="45"/>
      <c r="E25" s="45"/>
      <c r="F25" s="45"/>
      <c r="G25" s="45"/>
      <c r="H25" s="45"/>
      <c r="I25" s="143"/>
      <c r="J25" s="45"/>
      <c r="K25" s="49"/>
    </row>
    <row r="26" s="1" customFormat="1" ht="6.96" customHeight="1">
      <c r="B26" s="44"/>
      <c r="C26" s="45"/>
      <c r="D26" s="104"/>
      <c r="E26" s="104"/>
      <c r="F26" s="104"/>
      <c r="G26" s="104"/>
      <c r="H26" s="104"/>
      <c r="I26" s="151"/>
      <c r="J26" s="104"/>
      <c r="K26" s="152"/>
    </row>
    <row r="27" s="1" customFormat="1" ht="25.44" customHeight="1">
      <c r="B27" s="44"/>
      <c r="C27" s="45"/>
      <c r="D27" s="153" t="s">
        <v>39</v>
      </c>
      <c r="E27" s="45"/>
      <c r="F27" s="45"/>
      <c r="G27" s="45"/>
      <c r="H27" s="45"/>
      <c r="I27" s="143"/>
      <c r="J27" s="154">
        <f>ROUND(J85,2)</f>
        <v>0</v>
      </c>
      <c r="K27" s="49"/>
    </row>
    <row r="28" s="1" customFormat="1" ht="6.96" customHeight="1">
      <c r="B28" s="44"/>
      <c r="C28" s="45"/>
      <c r="D28" s="104"/>
      <c r="E28" s="104"/>
      <c r="F28" s="104"/>
      <c r="G28" s="104"/>
      <c r="H28" s="104"/>
      <c r="I28" s="151"/>
      <c r="J28" s="104"/>
      <c r="K28" s="152"/>
    </row>
    <row r="29" s="1" customFormat="1" ht="14.4" customHeight="1">
      <c r="B29" s="44"/>
      <c r="C29" s="45"/>
      <c r="D29" s="45"/>
      <c r="E29" s="45"/>
      <c r="F29" s="50" t="s">
        <v>41</v>
      </c>
      <c r="G29" s="45"/>
      <c r="H29" s="45"/>
      <c r="I29" s="155" t="s">
        <v>40</v>
      </c>
      <c r="J29" s="50" t="s">
        <v>42</v>
      </c>
      <c r="K29" s="49"/>
    </row>
    <row r="30" s="1" customFormat="1" ht="14.4" customHeight="1">
      <c r="B30" s="44"/>
      <c r="C30" s="45"/>
      <c r="D30" s="53" t="s">
        <v>43</v>
      </c>
      <c r="E30" s="53" t="s">
        <v>44</v>
      </c>
      <c r="F30" s="156">
        <f>ROUND(SUM(BE85:BE207), 2)</f>
        <v>0</v>
      </c>
      <c r="G30" s="45"/>
      <c r="H30" s="45"/>
      <c r="I30" s="157">
        <v>0.20999999999999999</v>
      </c>
      <c r="J30" s="156">
        <f>ROUND(ROUND((SUM(BE85:BE207)), 2)*I30, 2)</f>
        <v>0</v>
      </c>
      <c r="K30" s="49"/>
    </row>
    <row r="31" s="1" customFormat="1" ht="14.4" customHeight="1">
      <c r="B31" s="44"/>
      <c r="C31" s="45"/>
      <c r="D31" s="45"/>
      <c r="E31" s="53" t="s">
        <v>45</v>
      </c>
      <c r="F31" s="156">
        <f>ROUND(SUM(BF85:BF207), 2)</f>
        <v>0</v>
      </c>
      <c r="G31" s="45"/>
      <c r="H31" s="45"/>
      <c r="I31" s="157">
        <v>0.14999999999999999</v>
      </c>
      <c r="J31" s="156">
        <f>ROUND(ROUND((SUM(BF85:BF207)), 2)*I31, 2)</f>
        <v>0</v>
      </c>
      <c r="K31" s="49"/>
    </row>
    <row r="32" hidden="1" s="1" customFormat="1" ht="14.4" customHeight="1">
      <c r="B32" s="44"/>
      <c r="C32" s="45"/>
      <c r="D32" s="45"/>
      <c r="E32" s="53" t="s">
        <v>46</v>
      </c>
      <c r="F32" s="156">
        <f>ROUND(SUM(BG85:BG207), 2)</f>
        <v>0</v>
      </c>
      <c r="G32" s="45"/>
      <c r="H32" s="45"/>
      <c r="I32" s="157">
        <v>0.20999999999999999</v>
      </c>
      <c r="J32" s="156">
        <v>0</v>
      </c>
      <c r="K32" s="49"/>
    </row>
    <row r="33" hidden="1" s="1" customFormat="1" ht="14.4" customHeight="1">
      <c r="B33" s="44"/>
      <c r="C33" s="45"/>
      <c r="D33" s="45"/>
      <c r="E33" s="53" t="s">
        <v>47</v>
      </c>
      <c r="F33" s="156">
        <f>ROUND(SUM(BH85:BH207), 2)</f>
        <v>0</v>
      </c>
      <c r="G33" s="45"/>
      <c r="H33" s="45"/>
      <c r="I33" s="157">
        <v>0.14999999999999999</v>
      </c>
      <c r="J33" s="156">
        <v>0</v>
      </c>
      <c r="K33" s="49"/>
    </row>
    <row r="34" hidden="1" s="1" customFormat="1" ht="14.4" customHeight="1">
      <c r="B34" s="44"/>
      <c r="C34" s="45"/>
      <c r="D34" s="45"/>
      <c r="E34" s="53" t="s">
        <v>48</v>
      </c>
      <c r="F34" s="156">
        <f>ROUND(SUM(BI85:BI207), 2)</f>
        <v>0</v>
      </c>
      <c r="G34" s="45"/>
      <c r="H34" s="45"/>
      <c r="I34" s="157">
        <v>0</v>
      </c>
      <c r="J34" s="156">
        <v>0</v>
      </c>
      <c r="K34" s="49"/>
    </row>
    <row r="35" s="1" customFormat="1" ht="6.96" customHeight="1">
      <c r="B35" s="44"/>
      <c r="C35" s="45"/>
      <c r="D35" s="45"/>
      <c r="E35" s="45"/>
      <c r="F35" s="45"/>
      <c r="G35" s="45"/>
      <c r="H35" s="45"/>
      <c r="I35" s="143"/>
      <c r="J35" s="45"/>
      <c r="K35" s="49"/>
    </row>
    <row r="36" s="1" customFormat="1" ht="25.44" customHeight="1">
      <c r="B36" s="44"/>
      <c r="C36" s="158"/>
      <c r="D36" s="159" t="s">
        <v>49</v>
      </c>
      <c r="E36" s="96"/>
      <c r="F36" s="96"/>
      <c r="G36" s="160" t="s">
        <v>50</v>
      </c>
      <c r="H36" s="161" t="s">
        <v>51</v>
      </c>
      <c r="I36" s="162"/>
      <c r="J36" s="163">
        <f>SUM(J27:J34)</f>
        <v>0</v>
      </c>
      <c r="K36" s="164"/>
    </row>
    <row r="37" s="1" customFormat="1" ht="14.4" customHeight="1">
      <c r="B37" s="65"/>
      <c r="C37" s="66"/>
      <c r="D37" s="66"/>
      <c r="E37" s="66"/>
      <c r="F37" s="66"/>
      <c r="G37" s="66"/>
      <c r="H37" s="66"/>
      <c r="I37" s="165"/>
      <c r="J37" s="66"/>
      <c r="K37" s="67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4"/>
      <c r="C42" s="28" t="s">
        <v>170</v>
      </c>
      <c r="D42" s="45"/>
      <c r="E42" s="45"/>
      <c r="F42" s="45"/>
      <c r="G42" s="45"/>
      <c r="H42" s="45"/>
      <c r="I42" s="143"/>
      <c r="J42" s="45"/>
      <c r="K42" s="49"/>
    </row>
    <row r="43" s="1" customFormat="1" ht="6.96" customHeight="1">
      <c r="B43" s="44"/>
      <c r="C43" s="45"/>
      <c r="D43" s="45"/>
      <c r="E43" s="45"/>
      <c r="F43" s="45"/>
      <c r="G43" s="45"/>
      <c r="H43" s="45"/>
      <c r="I43" s="143"/>
      <c r="J43" s="45"/>
      <c r="K43" s="49"/>
    </row>
    <row r="44" s="1" customFormat="1" ht="14.4" customHeight="1">
      <c r="B44" s="44"/>
      <c r="C44" s="38" t="s">
        <v>18</v>
      </c>
      <c r="D44" s="45"/>
      <c r="E44" s="45"/>
      <c r="F44" s="45"/>
      <c r="G44" s="45"/>
      <c r="H44" s="45"/>
      <c r="I44" s="143"/>
      <c r="J44" s="45"/>
      <c r="K44" s="49"/>
    </row>
    <row r="45" s="1" customFormat="1" ht="16.5" customHeight="1">
      <c r="B45" s="44"/>
      <c r="C45" s="45"/>
      <c r="D45" s="45"/>
      <c r="E45" s="142" t="str">
        <f>E7</f>
        <v>Komunikace a inženýrské sítě - lokalita Skrbovická 2</v>
      </c>
      <c r="F45" s="38"/>
      <c r="G45" s="38"/>
      <c r="H45" s="38"/>
      <c r="I45" s="143"/>
      <c r="J45" s="45"/>
      <c r="K45" s="49"/>
    </row>
    <row r="46" s="1" customFormat="1" ht="14.4" customHeight="1">
      <c r="B46" s="44"/>
      <c r="C46" s="38" t="s">
        <v>146</v>
      </c>
      <c r="D46" s="45"/>
      <c r="E46" s="45"/>
      <c r="F46" s="45"/>
      <c r="G46" s="45"/>
      <c r="H46" s="45"/>
      <c r="I46" s="143"/>
      <c r="J46" s="45"/>
      <c r="K46" s="49"/>
    </row>
    <row r="47" s="1" customFormat="1" ht="17.25" customHeight="1">
      <c r="B47" s="44"/>
      <c r="C47" s="45"/>
      <c r="D47" s="45"/>
      <c r="E47" s="144" t="str">
        <f>E9</f>
        <v>SO03 - Zpevněné plochy - část 3</v>
      </c>
      <c r="F47" s="45"/>
      <c r="G47" s="45"/>
      <c r="H47" s="45"/>
      <c r="I47" s="143"/>
      <c r="J47" s="45"/>
      <c r="K47" s="49"/>
    </row>
    <row r="48" s="1" customFormat="1" ht="6.96" customHeight="1">
      <c r="B48" s="44"/>
      <c r="C48" s="45"/>
      <c r="D48" s="45"/>
      <c r="E48" s="45"/>
      <c r="F48" s="45"/>
      <c r="G48" s="45"/>
      <c r="H48" s="45"/>
      <c r="I48" s="143"/>
      <c r="J48" s="45"/>
      <c r="K48" s="49"/>
    </row>
    <row r="49" s="1" customFormat="1" ht="18" customHeight="1">
      <c r="B49" s="44"/>
      <c r="C49" s="38" t="s">
        <v>23</v>
      </c>
      <c r="D49" s="45"/>
      <c r="E49" s="45"/>
      <c r="F49" s="33" t="str">
        <f>F12</f>
        <v>Bruntál</v>
      </c>
      <c r="G49" s="45"/>
      <c r="H49" s="45"/>
      <c r="I49" s="145" t="s">
        <v>25</v>
      </c>
      <c r="J49" s="146" t="str">
        <f>IF(J12="","",J12)</f>
        <v>18. 6. 2018</v>
      </c>
      <c r="K49" s="49"/>
    </row>
    <row r="50" s="1" customFormat="1" ht="6.96" customHeight="1">
      <c r="B50" s="44"/>
      <c r="C50" s="45"/>
      <c r="D50" s="45"/>
      <c r="E50" s="45"/>
      <c r="F50" s="45"/>
      <c r="G50" s="45"/>
      <c r="H50" s="45"/>
      <c r="I50" s="143"/>
      <c r="J50" s="45"/>
      <c r="K50" s="49"/>
    </row>
    <row r="51" s="1" customFormat="1">
      <c r="B51" s="44"/>
      <c r="C51" s="38" t="s">
        <v>27</v>
      </c>
      <c r="D51" s="45"/>
      <c r="E51" s="45"/>
      <c r="F51" s="33" t="str">
        <f>E15</f>
        <v>Město Bruntál</v>
      </c>
      <c r="G51" s="45"/>
      <c r="H51" s="45"/>
      <c r="I51" s="145" t="s">
        <v>33</v>
      </c>
      <c r="J51" s="42" t="str">
        <f>E21</f>
        <v>CIVIL PROJECTS s.r.o.</v>
      </c>
      <c r="K51" s="49"/>
    </row>
    <row r="52" s="1" customFormat="1" ht="14.4" customHeight="1">
      <c r="B52" s="44"/>
      <c r="C52" s="38" t="s">
        <v>31</v>
      </c>
      <c r="D52" s="45"/>
      <c r="E52" s="45"/>
      <c r="F52" s="33" t="str">
        <f>IF(E18="","",E18)</f>
        <v/>
      </c>
      <c r="G52" s="45"/>
      <c r="H52" s="45"/>
      <c r="I52" s="143"/>
      <c r="J52" s="170"/>
      <c r="K52" s="49"/>
    </row>
    <row r="53" s="1" customFormat="1" ht="10.32" customHeight="1">
      <c r="B53" s="44"/>
      <c r="C53" s="45"/>
      <c r="D53" s="45"/>
      <c r="E53" s="45"/>
      <c r="F53" s="45"/>
      <c r="G53" s="45"/>
      <c r="H53" s="45"/>
      <c r="I53" s="143"/>
      <c r="J53" s="45"/>
      <c r="K53" s="49"/>
    </row>
    <row r="54" s="1" customFormat="1" ht="29.28" customHeight="1">
      <c r="B54" s="44"/>
      <c r="C54" s="171" t="s">
        <v>171</v>
      </c>
      <c r="D54" s="158"/>
      <c r="E54" s="158"/>
      <c r="F54" s="158"/>
      <c r="G54" s="158"/>
      <c r="H54" s="158"/>
      <c r="I54" s="172"/>
      <c r="J54" s="173" t="s">
        <v>172</v>
      </c>
      <c r="K54" s="174"/>
    </row>
    <row r="55" s="1" customFormat="1" ht="10.32" customHeight="1">
      <c r="B55" s="44"/>
      <c r="C55" s="45"/>
      <c r="D55" s="45"/>
      <c r="E55" s="45"/>
      <c r="F55" s="45"/>
      <c r="G55" s="45"/>
      <c r="H55" s="45"/>
      <c r="I55" s="143"/>
      <c r="J55" s="45"/>
      <c r="K55" s="49"/>
    </row>
    <row r="56" s="1" customFormat="1" ht="29.28" customHeight="1">
      <c r="B56" s="44"/>
      <c r="C56" s="175" t="s">
        <v>173</v>
      </c>
      <c r="D56" s="45"/>
      <c r="E56" s="45"/>
      <c r="F56" s="45"/>
      <c r="G56" s="45"/>
      <c r="H56" s="45"/>
      <c r="I56" s="143"/>
      <c r="J56" s="154">
        <f>J85</f>
        <v>0</v>
      </c>
      <c r="K56" s="49"/>
      <c r="AU56" s="22" t="s">
        <v>174</v>
      </c>
    </row>
    <row r="57" s="7" customFormat="1" ht="24.96" customHeight="1">
      <c r="B57" s="176"/>
      <c r="C57" s="177"/>
      <c r="D57" s="178" t="s">
        <v>175</v>
      </c>
      <c r="E57" s="179"/>
      <c r="F57" s="179"/>
      <c r="G57" s="179"/>
      <c r="H57" s="179"/>
      <c r="I57" s="180"/>
      <c r="J57" s="181">
        <f>J86</f>
        <v>0</v>
      </c>
      <c r="K57" s="182"/>
    </row>
    <row r="58" s="8" customFormat="1" ht="19.92" customHeight="1">
      <c r="B58" s="183"/>
      <c r="C58" s="184"/>
      <c r="D58" s="185" t="s">
        <v>176</v>
      </c>
      <c r="E58" s="186"/>
      <c r="F58" s="186"/>
      <c r="G58" s="186"/>
      <c r="H58" s="186"/>
      <c r="I58" s="187"/>
      <c r="J58" s="188">
        <f>J87</f>
        <v>0</v>
      </c>
      <c r="K58" s="189"/>
    </row>
    <row r="59" s="8" customFormat="1" ht="19.92" customHeight="1">
      <c r="B59" s="183"/>
      <c r="C59" s="184"/>
      <c r="D59" s="185" t="s">
        <v>177</v>
      </c>
      <c r="E59" s="186"/>
      <c r="F59" s="186"/>
      <c r="G59" s="186"/>
      <c r="H59" s="186"/>
      <c r="I59" s="187"/>
      <c r="J59" s="188">
        <f>J124</f>
        <v>0</v>
      </c>
      <c r="K59" s="189"/>
    </row>
    <row r="60" s="8" customFormat="1" ht="19.92" customHeight="1">
      <c r="B60" s="183"/>
      <c r="C60" s="184"/>
      <c r="D60" s="185" t="s">
        <v>178</v>
      </c>
      <c r="E60" s="186"/>
      <c r="F60" s="186"/>
      <c r="G60" s="186"/>
      <c r="H60" s="186"/>
      <c r="I60" s="187"/>
      <c r="J60" s="188">
        <f>J136</f>
        <v>0</v>
      </c>
      <c r="K60" s="189"/>
    </row>
    <row r="61" s="8" customFormat="1" ht="19.92" customHeight="1">
      <c r="B61" s="183"/>
      <c r="C61" s="184"/>
      <c r="D61" s="185" t="s">
        <v>179</v>
      </c>
      <c r="E61" s="186"/>
      <c r="F61" s="186"/>
      <c r="G61" s="186"/>
      <c r="H61" s="186"/>
      <c r="I61" s="187"/>
      <c r="J61" s="188">
        <f>J154</f>
        <v>0</v>
      </c>
      <c r="K61" s="189"/>
    </row>
    <row r="62" s="8" customFormat="1" ht="19.92" customHeight="1">
      <c r="B62" s="183"/>
      <c r="C62" s="184"/>
      <c r="D62" s="185" t="s">
        <v>180</v>
      </c>
      <c r="E62" s="186"/>
      <c r="F62" s="186"/>
      <c r="G62" s="186"/>
      <c r="H62" s="186"/>
      <c r="I62" s="187"/>
      <c r="J62" s="188">
        <f>J163</f>
        <v>0</v>
      </c>
      <c r="K62" s="189"/>
    </row>
    <row r="63" s="8" customFormat="1" ht="19.92" customHeight="1">
      <c r="B63" s="183"/>
      <c r="C63" s="184"/>
      <c r="D63" s="185" t="s">
        <v>182</v>
      </c>
      <c r="E63" s="186"/>
      <c r="F63" s="186"/>
      <c r="G63" s="186"/>
      <c r="H63" s="186"/>
      <c r="I63" s="187"/>
      <c r="J63" s="188">
        <f>J175</f>
        <v>0</v>
      </c>
      <c r="K63" s="189"/>
    </row>
    <row r="64" s="8" customFormat="1" ht="19.92" customHeight="1">
      <c r="B64" s="183"/>
      <c r="C64" s="184"/>
      <c r="D64" s="185" t="s">
        <v>183</v>
      </c>
      <c r="E64" s="186"/>
      <c r="F64" s="186"/>
      <c r="G64" s="186"/>
      <c r="H64" s="186"/>
      <c r="I64" s="187"/>
      <c r="J64" s="188">
        <f>J186</f>
        <v>0</v>
      </c>
      <c r="K64" s="189"/>
    </row>
    <row r="65" s="7" customFormat="1" ht="24.96" customHeight="1">
      <c r="B65" s="176"/>
      <c r="C65" s="177"/>
      <c r="D65" s="178" t="s">
        <v>184</v>
      </c>
      <c r="E65" s="179"/>
      <c r="F65" s="179"/>
      <c r="G65" s="179"/>
      <c r="H65" s="179"/>
      <c r="I65" s="180"/>
      <c r="J65" s="181">
        <f>J197</f>
        <v>0</v>
      </c>
      <c r="K65" s="182"/>
    </row>
    <row r="66" s="1" customFormat="1" ht="21.84" customHeight="1">
      <c r="B66" s="44"/>
      <c r="C66" s="45"/>
      <c r="D66" s="45"/>
      <c r="E66" s="45"/>
      <c r="F66" s="45"/>
      <c r="G66" s="45"/>
      <c r="H66" s="45"/>
      <c r="I66" s="143"/>
      <c r="J66" s="45"/>
      <c r="K66" s="49"/>
    </row>
    <row r="67" s="1" customFormat="1" ht="6.96" customHeight="1">
      <c r="B67" s="65"/>
      <c r="C67" s="66"/>
      <c r="D67" s="66"/>
      <c r="E67" s="66"/>
      <c r="F67" s="66"/>
      <c r="G67" s="66"/>
      <c r="H67" s="66"/>
      <c r="I67" s="165"/>
      <c r="J67" s="66"/>
      <c r="K67" s="67"/>
    </row>
    <row r="71" s="1" customFormat="1" ht="6.96" customHeight="1">
      <c r="B71" s="68"/>
      <c r="C71" s="69"/>
      <c r="D71" s="69"/>
      <c r="E71" s="69"/>
      <c r="F71" s="69"/>
      <c r="G71" s="69"/>
      <c r="H71" s="69"/>
      <c r="I71" s="168"/>
      <c r="J71" s="69"/>
      <c r="K71" s="69"/>
      <c r="L71" s="70"/>
    </row>
    <row r="72" s="1" customFormat="1" ht="36.96" customHeight="1">
      <c r="B72" s="44"/>
      <c r="C72" s="71" t="s">
        <v>185</v>
      </c>
      <c r="D72" s="72"/>
      <c r="E72" s="72"/>
      <c r="F72" s="72"/>
      <c r="G72" s="72"/>
      <c r="H72" s="72"/>
      <c r="I72" s="190"/>
      <c r="J72" s="72"/>
      <c r="K72" s="72"/>
      <c r="L72" s="70"/>
    </row>
    <row r="73" s="1" customFormat="1" ht="6.96" customHeight="1">
      <c r="B73" s="44"/>
      <c r="C73" s="72"/>
      <c r="D73" s="72"/>
      <c r="E73" s="72"/>
      <c r="F73" s="72"/>
      <c r="G73" s="72"/>
      <c r="H73" s="72"/>
      <c r="I73" s="190"/>
      <c r="J73" s="72"/>
      <c r="K73" s="72"/>
      <c r="L73" s="70"/>
    </row>
    <row r="74" s="1" customFormat="1" ht="14.4" customHeight="1">
      <c r="B74" s="44"/>
      <c r="C74" s="74" t="s">
        <v>18</v>
      </c>
      <c r="D74" s="72"/>
      <c r="E74" s="72"/>
      <c r="F74" s="72"/>
      <c r="G74" s="72"/>
      <c r="H74" s="72"/>
      <c r="I74" s="190"/>
      <c r="J74" s="72"/>
      <c r="K74" s="72"/>
      <c r="L74" s="70"/>
    </row>
    <row r="75" s="1" customFormat="1" ht="16.5" customHeight="1">
      <c r="B75" s="44"/>
      <c r="C75" s="72"/>
      <c r="D75" s="72"/>
      <c r="E75" s="191" t="str">
        <f>E7</f>
        <v>Komunikace a inženýrské sítě - lokalita Skrbovická 2</v>
      </c>
      <c r="F75" s="74"/>
      <c r="G75" s="74"/>
      <c r="H75" s="74"/>
      <c r="I75" s="190"/>
      <c r="J75" s="72"/>
      <c r="K75" s="72"/>
      <c r="L75" s="70"/>
    </row>
    <row r="76" s="1" customFormat="1" ht="14.4" customHeight="1">
      <c r="B76" s="44"/>
      <c r="C76" s="74" t="s">
        <v>146</v>
      </c>
      <c r="D76" s="72"/>
      <c r="E76" s="72"/>
      <c r="F76" s="72"/>
      <c r="G76" s="72"/>
      <c r="H76" s="72"/>
      <c r="I76" s="190"/>
      <c r="J76" s="72"/>
      <c r="K76" s="72"/>
      <c r="L76" s="70"/>
    </row>
    <row r="77" s="1" customFormat="1" ht="17.25" customHeight="1">
      <c r="B77" s="44"/>
      <c r="C77" s="72"/>
      <c r="D77" s="72"/>
      <c r="E77" s="80" t="str">
        <f>E9</f>
        <v>SO03 - Zpevněné plochy - část 3</v>
      </c>
      <c r="F77" s="72"/>
      <c r="G77" s="72"/>
      <c r="H77" s="72"/>
      <c r="I77" s="190"/>
      <c r="J77" s="72"/>
      <c r="K77" s="72"/>
      <c r="L77" s="70"/>
    </row>
    <row r="78" s="1" customFormat="1" ht="6.96" customHeight="1">
      <c r="B78" s="44"/>
      <c r="C78" s="72"/>
      <c r="D78" s="72"/>
      <c r="E78" s="72"/>
      <c r="F78" s="72"/>
      <c r="G78" s="72"/>
      <c r="H78" s="72"/>
      <c r="I78" s="190"/>
      <c r="J78" s="72"/>
      <c r="K78" s="72"/>
      <c r="L78" s="70"/>
    </row>
    <row r="79" s="1" customFormat="1" ht="18" customHeight="1">
      <c r="B79" s="44"/>
      <c r="C79" s="74" t="s">
        <v>23</v>
      </c>
      <c r="D79" s="72"/>
      <c r="E79" s="72"/>
      <c r="F79" s="192" t="str">
        <f>F12</f>
        <v>Bruntál</v>
      </c>
      <c r="G79" s="72"/>
      <c r="H79" s="72"/>
      <c r="I79" s="193" t="s">
        <v>25</v>
      </c>
      <c r="J79" s="83" t="str">
        <f>IF(J12="","",J12)</f>
        <v>18. 6. 2018</v>
      </c>
      <c r="K79" s="72"/>
      <c r="L79" s="70"/>
    </row>
    <row r="80" s="1" customFormat="1" ht="6.96" customHeight="1">
      <c r="B80" s="44"/>
      <c r="C80" s="72"/>
      <c r="D80" s="72"/>
      <c r="E80" s="72"/>
      <c r="F80" s="72"/>
      <c r="G80" s="72"/>
      <c r="H80" s="72"/>
      <c r="I80" s="190"/>
      <c r="J80" s="72"/>
      <c r="K80" s="72"/>
      <c r="L80" s="70"/>
    </row>
    <row r="81" s="1" customFormat="1">
      <c r="B81" s="44"/>
      <c r="C81" s="74" t="s">
        <v>27</v>
      </c>
      <c r="D81" s="72"/>
      <c r="E81" s="72"/>
      <c r="F81" s="192" t="str">
        <f>E15</f>
        <v>Město Bruntál</v>
      </c>
      <c r="G81" s="72"/>
      <c r="H81" s="72"/>
      <c r="I81" s="193" t="s">
        <v>33</v>
      </c>
      <c r="J81" s="192" t="str">
        <f>E21</f>
        <v>CIVIL PROJECTS s.r.o.</v>
      </c>
      <c r="K81" s="72"/>
      <c r="L81" s="70"/>
    </row>
    <row r="82" s="1" customFormat="1" ht="14.4" customHeight="1">
      <c r="B82" s="44"/>
      <c r="C82" s="74" t="s">
        <v>31</v>
      </c>
      <c r="D82" s="72"/>
      <c r="E82" s="72"/>
      <c r="F82" s="192" t="str">
        <f>IF(E18="","",E18)</f>
        <v/>
      </c>
      <c r="G82" s="72"/>
      <c r="H82" s="72"/>
      <c r="I82" s="190"/>
      <c r="J82" s="72"/>
      <c r="K82" s="72"/>
      <c r="L82" s="70"/>
    </row>
    <row r="83" s="1" customFormat="1" ht="10.32" customHeight="1">
      <c r="B83" s="44"/>
      <c r="C83" s="72"/>
      <c r="D83" s="72"/>
      <c r="E83" s="72"/>
      <c r="F83" s="72"/>
      <c r="G83" s="72"/>
      <c r="H83" s="72"/>
      <c r="I83" s="190"/>
      <c r="J83" s="72"/>
      <c r="K83" s="72"/>
      <c r="L83" s="70"/>
    </row>
    <row r="84" s="9" customFormat="1" ht="29.28" customHeight="1">
      <c r="B84" s="194"/>
      <c r="C84" s="195" t="s">
        <v>186</v>
      </c>
      <c r="D84" s="196" t="s">
        <v>58</v>
      </c>
      <c r="E84" s="196" t="s">
        <v>54</v>
      </c>
      <c r="F84" s="196" t="s">
        <v>187</v>
      </c>
      <c r="G84" s="196" t="s">
        <v>188</v>
      </c>
      <c r="H84" s="196" t="s">
        <v>189</v>
      </c>
      <c r="I84" s="197" t="s">
        <v>190</v>
      </c>
      <c r="J84" s="196" t="s">
        <v>172</v>
      </c>
      <c r="K84" s="198" t="s">
        <v>191</v>
      </c>
      <c r="L84" s="199"/>
      <c r="M84" s="100" t="s">
        <v>192</v>
      </c>
      <c r="N84" s="101" t="s">
        <v>43</v>
      </c>
      <c r="O84" s="101" t="s">
        <v>193</v>
      </c>
      <c r="P84" s="101" t="s">
        <v>194</v>
      </c>
      <c r="Q84" s="101" t="s">
        <v>195</v>
      </c>
      <c r="R84" s="101" t="s">
        <v>196</v>
      </c>
      <c r="S84" s="101" t="s">
        <v>197</v>
      </c>
      <c r="T84" s="102" t="s">
        <v>198</v>
      </c>
    </row>
    <row r="85" s="1" customFormat="1" ht="29.28" customHeight="1">
      <c r="B85" s="44"/>
      <c r="C85" s="106" t="s">
        <v>173</v>
      </c>
      <c r="D85" s="72"/>
      <c r="E85" s="72"/>
      <c r="F85" s="72"/>
      <c r="G85" s="72"/>
      <c r="H85" s="72"/>
      <c r="I85" s="190"/>
      <c r="J85" s="200">
        <f>BK85</f>
        <v>0</v>
      </c>
      <c r="K85" s="72"/>
      <c r="L85" s="70"/>
      <c r="M85" s="103"/>
      <c r="N85" s="104"/>
      <c r="O85" s="104"/>
      <c r="P85" s="201">
        <f>P86+P197</f>
        <v>0</v>
      </c>
      <c r="Q85" s="104"/>
      <c r="R85" s="201">
        <f>R86+R197</f>
        <v>120.111255</v>
      </c>
      <c r="S85" s="104"/>
      <c r="T85" s="202">
        <f>T86+T197</f>
        <v>0</v>
      </c>
      <c r="AT85" s="22" t="s">
        <v>72</v>
      </c>
      <c r="AU85" s="22" t="s">
        <v>174</v>
      </c>
      <c r="BK85" s="203">
        <f>BK86+BK197</f>
        <v>0</v>
      </c>
    </row>
    <row r="86" s="10" customFormat="1" ht="37.44" customHeight="1">
      <c r="B86" s="204"/>
      <c r="C86" s="205"/>
      <c r="D86" s="206" t="s">
        <v>72</v>
      </c>
      <c r="E86" s="207" t="s">
        <v>199</v>
      </c>
      <c r="F86" s="207" t="s">
        <v>200</v>
      </c>
      <c r="G86" s="205"/>
      <c r="H86" s="205"/>
      <c r="I86" s="208"/>
      <c r="J86" s="209">
        <f>BK86</f>
        <v>0</v>
      </c>
      <c r="K86" s="205"/>
      <c r="L86" s="210"/>
      <c r="M86" s="211"/>
      <c r="N86" s="212"/>
      <c r="O86" s="212"/>
      <c r="P86" s="213">
        <f>P87+P124+P136+P154+P163+P175+P186</f>
        <v>0</v>
      </c>
      <c r="Q86" s="212"/>
      <c r="R86" s="213">
        <f>R87+R124+R136+R154+R163+R175+R186</f>
        <v>120.111255</v>
      </c>
      <c r="S86" s="212"/>
      <c r="T86" s="214">
        <f>T87+T124+T136+T154+T163+T175+T186</f>
        <v>0</v>
      </c>
      <c r="AR86" s="215" t="s">
        <v>81</v>
      </c>
      <c r="AT86" s="216" t="s">
        <v>72</v>
      </c>
      <c r="AU86" s="216" t="s">
        <v>73</v>
      </c>
      <c r="AY86" s="215" t="s">
        <v>201</v>
      </c>
      <c r="BK86" s="217">
        <f>BK87+BK124+BK136+BK154+BK163+BK175+BK186</f>
        <v>0</v>
      </c>
    </row>
    <row r="87" s="10" customFormat="1" ht="19.92" customHeight="1">
      <c r="B87" s="204"/>
      <c r="C87" s="205"/>
      <c r="D87" s="206" t="s">
        <v>72</v>
      </c>
      <c r="E87" s="218" t="s">
        <v>81</v>
      </c>
      <c r="F87" s="218" t="s">
        <v>202</v>
      </c>
      <c r="G87" s="205"/>
      <c r="H87" s="205"/>
      <c r="I87" s="208"/>
      <c r="J87" s="219">
        <f>BK87</f>
        <v>0</v>
      </c>
      <c r="K87" s="205"/>
      <c r="L87" s="210"/>
      <c r="M87" s="211"/>
      <c r="N87" s="212"/>
      <c r="O87" s="212"/>
      <c r="P87" s="213">
        <f>SUM(P88:P123)</f>
        <v>0</v>
      </c>
      <c r="Q87" s="212"/>
      <c r="R87" s="213">
        <f>SUM(R88:R123)</f>
        <v>0.015635</v>
      </c>
      <c r="S87" s="212"/>
      <c r="T87" s="214">
        <f>SUM(T88:T123)</f>
        <v>0</v>
      </c>
      <c r="AR87" s="215" t="s">
        <v>81</v>
      </c>
      <c r="AT87" s="216" t="s">
        <v>72</v>
      </c>
      <c r="AU87" s="216" t="s">
        <v>81</v>
      </c>
      <c r="AY87" s="215" t="s">
        <v>201</v>
      </c>
      <c r="BK87" s="217">
        <f>SUM(BK88:BK123)</f>
        <v>0</v>
      </c>
    </row>
    <row r="88" s="1" customFormat="1" ht="38.25" customHeight="1">
      <c r="B88" s="44"/>
      <c r="C88" s="220" t="s">
        <v>81</v>
      </c>
      <c r="D88" s="220" t="s">
        <v>203</v>
      </c>
      <c r="E88" s="221" t="s">
        <v>204</v>
      </c>
      <c r="F88" s="222" t="s">
        <v>205</v>
      </c>
      <c r="G88" s="223" t="s">
        <v>137</v>
      </c>
      <c r="H88" s="224">
        <v>25</v>
      </c>
      <c r="I88" s="225"/>
      <c r="J88" s="226">
        <f>ROUND(I88*H88,2)</f>
        <v>0</v>
      </c>
      <c r="K88" s="222" t="s">
        <v>206</v>
      </c>
      <c r="L88" s="70"/>
      <c r="M88" s="227" t="s">
        <v>21</v>
      </c>
      <c r="N88" s="228" t="s">
        <v>44</v>
      </c>
      <c r="O88" s="45"/>
      <c r="P88" s="229">
        <f>O88*H88</f>
        <v>0</v>
      </c>
      <c r="Q88" s="229">
        <v>0</v>
      </c>
      <c r="R88" s="229">
        <f>Q88*H88</f>
        <v>0</v>
      </c>
      <c r="S88" s="229">
        <v>0</v>
      </c>
      <c r="T88" s="230">
        <f>S88*H88</f>
        <v>0</v>
      </c>
      <c r="AR88" s="22" t="s">
        <v>207</v>
      </c>
      <c r="AT88" s="22" t="s">
        <v>203</v>
      </c>
      <c r="AU88" s="22" t="s">
        <v>83</v>
      </c>
      <c r="AY88" s="22" t="s">
        <v>201</v>
      </c>
      <c r="BE88" s="231">
        <f>IF(N88="základní",J88,0)</f>
        <v>0</v>
      </c>
      <c r="BF88" s="231">
        <f>IF(N88="snížená",J88,0)</f>
        <v>0</v>
      </c>
      <c r="BG88" s="231">
        <f>IF(N88="zákl. přenesená",J88,0)</f>
        <v>0</v>
      </c>
      <c r="BH88" s="231">
        <f>IF(N88="sníž. přenesená",J88,0)</f>
        <v>0</v>
      </c>
      <c r="BI88" s="231">
        <f>IF(N88="nulová",J88,0)</f>
        <v>0</v>
      </c>
      <c r="BJ88" s="22" t="s">
        <v>81</v>
      </c>
      <c r="BK88" s="231">
        <f>ROUND(I88*H88,2)</f>
        <v>0</v>
      </c>
      <c r="BL88" s="22" t="s">
        <v>207</v>
      </c>
      <c r="BM88" s="22" t="s">
        <v>593</v>
      </c>
    </row>
    <row r="89" s="1" customFormat="1" ht="25.5" customHeight="1">
      <c r="B89" s="44"/>
      <c r="C89" s="220" t="s">
        <v>83</v>
      </c>
      <c r="D89" s="220" t="s">
        <v>203</v>
      </c>
      <c r="E89" s="221" t="s">
        <v>209</v>
      </c>
      <c r="F89" s="222" t="s">
        <v>210</v>
      </c>
      <c r="G89" s="223" t="s">
        <v>137</v>
      </c>
      <c r="H89" s="224">
        <v>137.5</v>
      </c>
      <c r="I89" s="225"/>
      <c r="J89" s="226">
        <f>ROUND(I89*H89,2)</f>
        <v>0</v>
      </c>
      <c r="K89" s="222" t="s">
        <v>206</v>
      </c>
      <c r="L89" s="70"/>
      <c r="M89" s="227" t="s">
        <v>21</v>
      </c>
      <c r="N89" s="228" t="s">
        <v>44</v>
      </c>
      <c r="O89" s="45"/>
      <c r="P89" s="229">
        <f>O89*H89</f>
        <v>0</v>
      </c>
      <c r="Q89" s="229">
        <v>0</v>
      </c>
      <c r="R89" s="229">
        <f>Q89*H89</f>
        <v>0</v>
      </c>
      <c r="S89" s="229">
        <v>0</v>
      </c>
      <c r="T89" s="230">
        <f>S89*H89</f>
        <v>0</v>
      </c>
      <c r="AR89" s="22" t="s">
        <v>207</v>
      </c>
      <c r="AT89" s="22" t="s">
        <v>203</v>
      </c>
      <c r="AU89" s="22" t="s">
        <v>83</v>
      </c>
      <c r="AY89" s="22" t="s">
        <v>201</v>
      </c>
      <c r="BE89" s="231">
        <f>IF(N89="základní",J89,0)</f>
        <v>0</v>
      </c>
      <c r="BF89" s="231">
        <f>IF(N89="snížená",J89,0)</f>
        <v>0</v>
      </c>
      <c r="BG89" s="231">
        <f>IF(N89="zákl. přenesená",J89,0)</f>
        <v>0</v>
      </c>
      <c r="BH89" s="231">
        <f>IF(N89="sníž. přenesená",J89,0)</f>
        <v>0</v>
      </c>
      <c r="BI89" s="231">
        <f>IF(N89="nulová",J89,0)</f>
        <v>0</v>
      </c>
      <c r="BJ89" s="22" t="s">
        <v>81</v>
      </c>
      <c r="BK89" s="231">
        <f>ROUND(I89*H89,2)</f>
        <v>0</v>
      </c>
      <c r="BL89" s="22" t="s">
        <v>207</v>
      </c>
      <c r="BM89" s="22" t="s">
        <v>211</v>
      </c>
    </row>
    <row r="90" s="11" customFormat="1">
      <c r="B90" s="232"/>
      <c r="C90" s="233"/>
      <c r="D90" s="234" t="s">
        <v>212</v>
      </c>
      <c r="E90" s="235" t="s">
        <v>21</v>
      </c>
      <c r="F90" s="236" t="s">
        <v>585</v>
      </c>
      <c r="G90" s="233"/>
      <c r="H90" s="237">
        <v>137.5</v>
      </c>
      <c r="I90" s="238"/>
      <c r="J90" s="233"/>
      <c r="K90" s="233"/>
      <c r="L90" s="239"/>
      <c r="M90" s="240"/>
      <c r="N90" s="241"/>
      <c r="O90" s="241"/>
      <c r="P90" s="241"/>
      <c r="Q90" s="241"/>
      <c r="R90" s="241"/>
      <c r="S90" s="241"/>
      <c r="T90" s="242"/>
      <c r="AT90" s="243" t="s">
        <v>212</v>
      </c>
      <c r="AU90" s="243" t="s">
        <v>83</v>
      </c>
      <c r="AV90" s="11" t="s">
        <v>83</v>
      </c>
      <c r="AW90" s="11" t="s">
        <v>36</v>
      </c>
      <c r="AX90" s="11" t="s">
        <v>73</v>
      </c>
      <c r="AY90" s="243" t="s">
        <v>201</v>
      </c>
    </row>
    <row r="91" s="12" customFormat="1">
      <c r="B91" s="244"/>
      <c r="C91" s="245"/>
      <c r="D91" s="234" t="s">
        <v>212</v>
      </c>
      <c r="E91" s="246" t="s">
        <v>139</v>
      </c>
      <c r="F91" s="247" t="s">
        <v>217</v>
      </c>
      <c r="G91" s="245"/>
      <c r="H91" s="248">
        <v>137.5</v>
      </c>
      <c r="I91" s="249"/>
      <c r="J91" s="245"/>
      <c r="K91" s="245"/>
      <c r="L91" s="250"/>
      <c r="M91" s="251"/>
      <c r="N91" s="252"/>
      <c r="O91" s="252"/>
      <c r="P91" s="252"/>
      <c r="Q91" s="252"/>
      <c r="R91" s="252"/>
      <c r="S91" s="252"/>
      <c r="T91" s="253"/>
      <c r="AT91" s="254" t="s">
        <v>212</v>
      </c>
      <c r="AU91" s="254" t="s">
        <v>83</v>
      </c>
      <c r="AV91" s="12" t="s">
        <v>207</v>
      </c>
      <c r="AW91" s="12" t="s">
        <v>36</v>
      </c>
      <c r="AX91" s="12" t="s">
        <v>81</v>
      </c>
      <c r="AY91" s="254" t="s">
        <v>201</v>
      </c>
    </row>
    <row r="92" s="1" customFormat="1" ht="25.5" customHeight="1">
      <c r="B92" s="44"/>
      <c r="C92" s="220" t="s">
        <v>218</v>
      </c>
      <c r="D92" s="220" t="s">
        <v>203</v>
      </c>
      <c r="E92" s="221" t="s">
        <v>219</v>
      </c>
      <c r="F92" s="222" t="s">
        <v>220</v>
      </c>
      <c r="G92" s="223" t="s">
        <v>137</v>
      </c>
      <c r="H92" s="224">
        <v>68.75</v>
      </c>
      <c r="I92" s="225"/>
      <c r="J92" s="226">
        <f>ROUND(I92*H92,2)</f>
        <v>0</v>
      </c>
      <c r="K92" s="222" t="s">
        <v>206</v>
      </c>
      <c r="L92" s="70"/>
      <c r="M92" s="227" t="s">
        <v>21</v>
      </c>
      <c r="N92" s="228" t="s">
        <v>44</v>
      </c>
      <c r="O92" s="45"/>
      <c r="P92" s="229">
        <f>O92*H92</f>
        <v>0</v>
      </c>
      <c r="Q92" s="229">
        <v>0</v>
      </c>
      <c r="R92" s="229">
        <f>Q92*H92</f>
        <v>0</v>
      </c>
      <c r="S92" s="229">
        <v>0</v>
      </c>
      <c r="T92" s="230">
        <f>S92*H92</f>
        <v>0</v>
      </c>
      <c r="AR92" s="22" t="s">
        <v>207</v>
      </c>
      <c r="AT92" s="22" t="s">
        <v>203</v>
      </c>
      <c r="AU92" s="22" t="s">
        <v>83</v>
      </c>
      <c r="AY92" s="22" t="s">
        <v>201</v>
      </c>
      <c r="BE92" s="231">
        <f>IF(N92="základní",J92,0)</f>
        <v>0</v>
      </c>
      <c r="BF92" s="231">
        <f>IF(N92="snížená",J92,0)</f>
        <v>0</v>
      </c>
      <c r="BG92" s="231">
        <f>IF(N92="zákl. přenesená",J92,0)</f>
        <v>0</v>
      </c>
      <c r="BH92" s="231">
        <f>IF(N92="sníž. přenesená",J92,0)</f>
        <v>0</v>
      </c>
      <c r="BI92" s="231">
        <f>IF(N92="nulová",J92,0)</f>
        <v>0</v>
      </c>
      <c r="BJ92" s="22" t="s">
        <v>81</v>
      </c>
      <c r="BK92" s="231">
        <f>ROUND(I92*H92,2)</f>
        <v>0</v>
      </c>
      <c r="BL92" s="22" t="s">
        <v>207</v>
      </c>
      <c r="BM92" s="22" t="s">
        <v>221</v>
      </c>
    </row>
    <row r="93" s="11" customFormat="1">
      <c r="B93" s="232"/>
      <c r="C93" s="233"/>
      <c r="D93" s="234" t="s">
        <v>212</v>
      </c>
      <c r="E93" s="233"/>
      <c r="F93" s="236" t="s">
        <v>594</v>
      </c>
      <c r="G93" s="233"/>
      <c r="H93" s="237">
        <v>68.75</v>
      </c>
      <c r="I93" s="238"/>
      <c r="J93" s="233"/>
      <c r="K93" s="233"/>
      <c r="L93" s="239"/>
      <c r="M93" s="240"/>
      <c r="N93" s="241"/>
      <c r="O93" s="241"/>
      <c r="P93" s="241"/>
      <c r="Q93" s="241"/>
      <c r="R93" s="241"/>
      <c r="S93" s="241"/>
      <c r="T93" s="242"/>
      <c r="AT93" s="243" t="s">
        <v>212</v>
      </c>
      <c r="AU93" s="243" t="s">
        <v>83</v>
      </c>
      <c r="AV93" s="11" t="s">
        <v>83</v>
      </c>
      <c r="AW93" s="11" t="s">
        <v>6</v>
      </c>
      <c r="AX93" s="11" t="s">
        <v>81</v>
      </c>
      <c r="AY93" s="243" t="s">
        <v>201</v>
      </c>
    </row>
    <row r="94" s="1" customFormat="1" ht="38.25" customHeight="1">
      <c r="B94" s="44"/>
      <c r="C94" s="220" t="s">
        <v>207</v>
      </c>
      <c r="D94" s="220" t="s">
        <v>203</v>
      </c>
      <c r="E94" s="221" t="s">
        <v>223</v>
      </c>
      <c r="F94" s="222" t="s">
        <v>224</v>
      </c>
      <c r="G94" s="223" t="s">
        <v>137</v>
      </c>
      <c r="H94" s="224">
        <v>81.659999999999997</v>
      </c>
      <c r="I94" s="225"/>
      <c r="J94" s="226">
        <f>ROUND(I94*H94,2)</f>
        <v>0</v>
      </c>
      <c r="K94" s="222" t="s">
        <v>206</v>
      </c>
      <c r="L94" s="70"/>
      <c r="M94" s="227" t="s">
        <v>21</v>
      </c>
      <c r="N94" s="228" t="s">
        <v>44</v>
      </c>
      <c r="O94" s="45"/>
      <c r="P94" s="229">
        <f>O94*H94</f>
        <v>0</v>
      </c>
      <c r="Q94" s="229">
        <v>0</v>
      </c>
      <c r="R94" s="229">
        <f>Q94*H94</f>
        <v>0</v>
      </c>
      <c r="S94" s="229">
        <v>0</v>
      </c>
      <c r="T94" s="230">
        <f>S94*H94</f>
        <v>0</v>
      </c>
      <c r="AR94" s="22" t="s">
        <v>207</v>
      </c>
      <c r="AT94" s="22" t="s">
        <v>203</v>
      </c>
      <c r="AU94" s="22" t="s">
        <v>83</v>
      </c>
      <c r="AY94" s="22" t="s">
        <v>201</v>
      </c>
      <c r="BE94" s="231">
        <f>IF(N94="základní",J94,0)</f>
        <v>0</v>
      </c>
      <c r="BF94" s="231">
        <f>IF(N94="snížená",J94,0)</f>
        <v>0</v>
      </c>
      <c r="BG94" s="231">
        <f>IF(N94="zákl. přenesená",J94,0)</f>
        <v>0</v>
      </c>
      <c r="BH94" s="231">
        <f>IF(N94="sníž. přenesená",J94,0)</f>
        <v>0</v>
      </c>
      <c r="BI94" s="231">
        <f>IF(N94="nulová",J94,0)</f>
        <v>0</v>
      </c>
      <c r="BJ94" s="22" t="s">
        <v>81</v>
      </c>
      <c r="BK94" s="231">
        <f>ROUND(I94*H94,2)</f>
        <v>0</v>
      </c>
      <c r="BL94" s="22" t="s">
        <v>207</v>
      </c>
      <c r="BM94" s="22" t="s">
        <v>225</v>
      </c>
    </row>
    <row r="95" s="11" customFormat="1">
      <c r="B95" s="232"/>
      <c r="C95" s="233"/>
      <c r="D95" s="234" t="s">
        <v>212</v>
      </c>
      <c r="E95" s="235" t="s">
        <v>21</v>
      </c>
      <c r="F95" s="236" t="s">
        <v>226</v>
      </c>
      <c r="G95" s="233"/>
      <c r="H95" s="237">
        <v>81.659999999999997</v>
      </c>
      <c r="I95" s="238"/>
      <c r="J95" s="233"/>
      <c r="K95" s="233"/>
      <c r="L95" s="239"/>
      <c r="M95" s="240"/>
      <c r="N95" s="241"/>
      <c r="O95" s="241"/>
      <c r="P95" s="241"/>
      <c r="Q95" s="241"/>
      <c r="R95" s="241"/>
      <c r="S95" s="241"/>
      <c r="T95" s="242"/>
      <c r="AT95" s="243" t="s">
        <v>212</v>
      </c>
      <c r="AU95" s="243" t="s">
        <v>83</v>
      </c>
      <c r="AV95" s="11" t="s">
        <v>83</v>
      </c>
      <c r="AW95" s="11" t="s">
        <v>36</v>
      </c>
      <c r="AX95" s="11" t="s">
        <v>81</v>
      </c>
      <c r="AY95" s="243" t="s">
        <v>201</v>
      </c>
    </row>
    <row r="96" s="1" customFormat="1" ht="51" customHeight="1">
      <c r="B96" s="44"/>
      <c r="C96" s="220" t="s">
        <v>227</v>
      </c>
      <c r="D96" s="220" t="s">
        <v>203</v>
      </c>
      <c r="E96" s="221" t="s">
        <v>228</v>
      </c>
      <c r="F96" s="222" t="s">
        <v>229</v>
      </c>
      <c r="G96" s="223" t="s">
        <v>137</v>
      </c>
      <c r="H96" s="224">
        <v>571.62</v>
      </c>
      <c r="I96" s="225"/>
      <c r="J96" s="226">
        <f>ROUND(I96*H96,2)</f>
        <v>0</v>
      </c>
      <c r="K96" s="222" t="s">
        <v>261</v>
      </c>
      <c r="L96" s="70"/>
      <c r="M96" s="227" t="s">
        <v>21</v>
      </c>
      <c r="N96" s="228" t="s">
        <v>44</v>
      </c>
      <c r="O96" s="45"/>
      <c r="P96" s="229">
        <f>O96*H96</f>
        <v>0</v>
      </c>
      <c r="Q96" s="229">
        <v>0</v>
      </c>
      <c r="R96" s="229">
        <f>Q96*H96</f>
        <v>0</v>
      </c>
      <c r="S96" s="229">
        <v>0</v>
      </c>
      <c r="T96" s="230">
        <f>S96*H96</f>
        <v>0</v>
      </c>
      <c r="AR96" s="22" t="s">
        <v>207</v>
      </c>
      <c r="AT96" s="22" t="s">
        <v>203</v>
      </c>
      <c r="AU96" s="22" t="s">
        <v>83</v>
      </c>
      <c r="AY96" s="22" t="s">
        <v>201</v>
      </c>
      <c r="BE96" s="231">
        <f>IF(N96="základní",J96,0)</f>
        <v>0</v>
      </c>
      <c r="BF96" s="231">
        <f>IF(N96="snížená",J96,0)</f>
        <v>0</v>
      </c>
      <c r="BG96" s="231">
        <f>IF(N96="zákl. přenesená",J96,0)</f>
        <v>0</v>
      </c>
      <c r="BH96" s="231">
        <f>IF(N96="sníž. přenesená",J96,0)</f>
        <v>0</v>
      </c>
      <c r="BI96" s="231">
        <f>IF(N96="nulová",J96,0)</f>
        <v>0</v>
      </c>
      <c r="BJ96" s="22" t="s">
        <v>81</v>
      </c>
      <c r="BK96" s="231">
        <f>ROUND(I96*H96,2)</f>
        <v>0</v>
      </c>
      <c r="BL96" s="22" t="s">
        <v>207</v>
      </c>
      <c r="BM96" s="22" t="s">
        <v>230</v>
      </c>
    </row>
    <row r="97" s="11" customFormat="1">
      <c r="B97" s="232"/>
      <c r="C97" s="233"/>
      <c r="D97" s="234" t="s">
        <v>212</v>
      </c>
      <c r="E97" s="235" t="s">
        <v>21</v>
      </c>
      <c r="F97" s="236" t="s">
        <v>231</v>
      </c>
      <c r="G97" s="233"/>
      <c r="H97" s="237">
        <v>571.62</v>
      </c>
      <c r="I97" s="238"/>
      <c r="J97" s="233"/>
      <c r="K97" s="233"/>
      <c r="L97" s="239"/>
      <c r="M97" s="240"/>
      <c r="N97" s="241"/>
      <c r="O97" s="241"/>
      <c r="P97" s="241"/>
      <c r="Q97" s="241"/>
      <c r="R97" s="241"/>
      <c r="S97" s="241"/>
      <c r="T97" s="242"/>
      <c r="AT97" s="243" t="s">
        <v>212</v>
      </c>
      <c r="AU97" s="243" t="s">
        <v>83</v>
      </c>
      <c r="AV97" s="11" t="s">
        <v>83</v>
      </c>
      <c r="AW97" s="11" t="s">
        <v>36</v>
      </c>
      <c r="AX97" s="11" t="s">
        <v>81</v>
      </c>
      <c r="AY97" s="243" t="s">
        <v>201</v>
      </c>
    </row>
    <row r="98" s="1" customFormat="1" ht="16.5" customHeight="1">
      <c r="B98" s="44"/>
      <c r="C98" s="220" t="s">
        <v>232</v>
      </c>
      <c r="D98" s="220" t="s">
        <v>203</v>
      </c>
      <c r="E98" s="221" t="s">
        <v>233</v>
      </c>
      <c r="F98" s="222" t="s">
        <v>234</v>
      </c>
      <c r="G98" s="223" t="s">
        <v>137</v>
      </c>
      <c r="H98" s="224">
        <v>81.659999999999997</v>
      </c>
      <c r="I98" s="225"/>
      <c r="J98" s="226">
        <f>ROUND(I98*H98,2)</f>
        <v>0</v>
      </c>
      <c r="K98" s="222" t="s">
        <v>21</v>
      </c>
      <c r="L98" s="70"/>
      <c r="M98" s="227" t="s">
        <v>21</v>
      </c>
      <c r="N98" s="228" t="s">
        <v>44</v>
      </c>
      <c r="O98" s="45"/>
      <c r="P98" s="229">
        <f>O98*H98</f>
        <v>0</v>
      </c>
      <c r="Q98" s="229">
        <v>0</v>
      </c>
      <c r="R98" s="229">
        <f>Q98*H98</f>
        <v>0</v>
      </c>
      <c r="S98" s="229">
        <v>0</v>
      </c>
      <c r="T98" s="230">
        <f>S98*H98</f>
        <v>0</v>
      </c>
      <c r="AR98" s="22" t="s">
        <v>207</v>
      </c>
      <c r="AT98" s="22" t="s">
        <v>203</v>
      </c>
      <c r="AU98" s="22" t="s">
        <v>83</v>
      </c>
      <c r="AY98" s="22" t="s">
        <v>201</v>
      </c>
      <c r="BE98" s="231">
        <f>IF(N98="základní",J98,0)</f>
        <v>0</v>
      </c>
      <c r="BF98" s="231">
        <f>IF(N98="snížená",J98,0)</f>
        <v>0</v>
      </c>
      <c r="BG98" s="231">
        <f>IF(N98="zákl. přenesená",J98,0)</f>
        <v>0</v>
      </c>
      <c r="BH98" s="231">
        <f>IF(N98="sníž. přenesená",J98,0)</f>
        <v>0</v>
      </c>
      <c r="BI98" s="231">
        <f>IF(N98="nulová",J98,0)</f>
        <v>0</v>
      </c>
      <c r="BJ98" s="22" t="s">
        <v>81</v>
      </c>
      <c r="BK98" s="231">
        <f>ROUND(I98*H98,2)</f>
        <v>0</v>
      </c>
      <c r="BL98" s="22" t="s">
        <v>207</v>
      </c>
      <c r="BM98" s="22" t="s">
        <v>235</v>
      </c>
    </row>
    <row r="99" s="11" customFormat="1">
      <c r="B99" s="232"/>
      <c r="C99" s="233"/>
      <c r="D99" s="234" t="s">
        <v>212</v>
      </c>
      <c r="E99" s="235" t="s">
        <v>21</v>
      </c>
      <c r="F99" s="236" t="s">
        <v>236</v>
      </c>
      <c r="G99" s="233"/>
      <c r="H99" s="237">
        <v>81.659999999999997</v>
      </c>
      <c r="I99" s="238"/>
      <c r="J99" s="233"/>
      <c r="K99" s="233"/>
      <c r="L99" s="239"/>
      <c r="M99" s="240"/>
      <c r="N99" s="241"/>
      <c r="O99" s="241"/>
      <c r="P99" s="241"/>
      <c r="Q99" s="241"/>
      <c r="R99" s="241"/>
      <c r="S99" s="241"/>
      <c r="T99" s="242"/>
      <c r="AT99" s="243" t="s">
        <v>212</v>
      </c>
      <c r="AU99" s="243" t="s">
        <v>83</v>
      </c>
      <c r="AV99" s="11" t="s">
        <v>83</v>
      </c>
      <c r="AW99" s="11" t="s">
        <v>36</v>
      </c>
      <c r="AX99" s="11" t="s">
        <v>81</v>
      </c>
      <c r="AY99" s="243" t="s">
        <v>201</v>
      </c>
    </row>
    <row r="100" s="1" customFormat="1" ht="16.5" customHeight="1">
      <c r="B100" s="44"/>
      <c r="C100" s="220" t="s">
        <v>237</v>
      </c>
      <c r="D100" s="220" t="s">
        <v>203</v>
      </c>
      <c r="E100" s="221" t="s">
        <v>238</v>
      </c>
      <c r="F100" s="222" t="s">
        <v>239</v>
      </c>
      <c r="G100" s="223" t="s">
        <v>137</v>
      </c>
      <c r="H100" s="224">
        <v>7</v>
      </c>
      <c r="I100" s="225"/>
      <c r="J100" s="226">
        <f>ROUND(I100*H100,2)</f>
        <v>0</v>
      </c>
      <c r="K100" s="222" t="s">
        <v>21</v>
      </c>
      <c r="L100" s="70"/>
      <c r="M100" s="227" t="s">
        <v>21</v>
      </c>
      <c r="N100" s="228" t="s">
        <v>44</v>
      </c>
      <c r="O100" s="45"/>
      <c r="P100" s="229">
        <f>O100*H100</f>
        <v>0</v>
      </c>
      <c r="Q100" s="229">
        <v>0</v>
      </c>
      <c r="R100" s="229">
        <f>Q100*H100</f>
        <v>0</v>
      </c>
      <c r="S100" s="229">
        <v>0</v>
      </c>
      <c r="T100" s="230">
        <f>S100*H100</f>
        <v>0</v>
      </c>
      <c r="AR100" s="22" t="s">
        <v>207</v>
      </c>
      <c r="AT100" s="22" t="s">
        <v>203</v>
      </c>
      <c r="AU100" s="22" t="s">
        <v>83</v>
      </c>
      <c r="AY100" s="22" t="s">
        <v>201</v>
      </c>
      <c r="BE100" s="231">
        <f>IF(N100="základní",J100,0)</f>
        <v>0</v>
      </c>
      <c r="BF100" s="231">
        <f>IF(N100="snížená",J100,0)</f>
        <v>0</v>
      </c>
      <c r="BG100" s="231">
        <f>IF(N100="zákl. přenesená",J100,0)</f>
        <v>0</v>
      </c>
      <c r="BH100" s="231">
        <f>IF(N100="sníž. přenesená",J100,0)</f>
        <v>0</v>
      </c>
      <c r="BI100" s="231">
        <f>IF(N100="nulová",J100,0)</f>
        <v>0</v>
      </c>
      <c r="BJ100" s="22" t="s">
        <v>81</v>
      </c>
      <c r="BK100" s="231">
        <f>ROUND(I100*H100,2)</f>
        <v>0</v>
      </c>
      <c r="BL100" s="22" t="s">
        <v>207</v>
      </c>
      <c r="BM100" s="22" t="s">
        <v>240</v>
      </c>
    </row>
    <row r="101" s="11" customFormat="1">
      <c r="B101" s="232"/>
      <c r="C101" s="233"/>
      <c r="D101" s="234" t="s">
        <v>212</v>
      </c>
      <c r="E101" s="235" t="s">
        <v>21</v>
      </c>
      <c r="F101" s="236" t="s">
        <v>237</v>
      </c>
      <c r="G101" s="233"/>
      <c r="H101" s="237">
        <v>7</v>
      </c>
      <c r="I101" s="238"/>
      <c r="J101" s="233"/>
      <c r="K101" s="233"/>
      <c r="L101" s="239"/>
      <c r="M101" s="240"/>
      <c r="N101" s="241"/>
      <c r="O101" s="241"/>
      <c r="P101" s="241"/>
      <c r="Q101" s="241"/>
      <c r="R101" s="241"/>
      <c r="S101" s="241"/>
      <c r="T101" s="242"/>
      <c r="AT101" s="243" t="s">
        <v>212</v>
      </c>
      <c r="AU101" s="243" t="s">
        <v>83</v>
      </c>
      <c r="AV101" s="11" t="s">
        <v>83</v>
      </c>
      <c r="AW101" s="11" t="s">
        <v>36</v>
      </c>
      <c r="AX101" s="11" t="s">
        <v>73</v>
      </c>
      <c r="AY101" s="243" t="s">
        <v>201</v>
      </c>
    </row>
    <row r="102" s="12" customFormat="1">
      <c r="B102" s="244"/>
      <c r="C102" s="245"/>
      <c r="D102" s="234" t="s">
        <v>212</v>
      </c>
      <c r="E102" s="246" t="s">
        <v>135</v>
      </c>
      <c r="F102" s="247" t="s">
        <v>217</v>
      </c>
      <c r="G102" s="245"/>
      <c r="H102" s="248">
        <v>7</v>
      </c>
      <c r="I102" s="249"/>
      <c r="J102" s="245"/>
      <c r="K102" s="245"/>
      <c r="L102" s="250"/>
      <c r="M102" s="251"/>
      <c r="N102" s="252"/>
      <c r="O102" s="252"/>
      <c r="P102" s="252"/>
      <c r="Q102" s="252"/>
      <c r="R102" s="252"/>
      <c r="S102" s="252"/>
      <c r="T102" s="253"/>
      <c r="AT102" s="254" t="s">
        <v>212</v>
      </c>
      <c r="AU102" s="254" t="s">
        <v>83</v>
      </c>
      <c r="AV102" s="12" t="s">
        <v>207</v>
      </c>
      <c r="AW102" s="12" t="s">
        <v>36</v>
      </c>
      <c r="AX102" s="12" t="s">
        <v>81</v>
      </c>
      <c r="AY102" s="254" t="s">
        <v>201</v>
      </c>
    </row>
    <row r="103" s="1" customFormat="1" ht="51" customHeight="1">
      <c r="B103" s="44"/>
      <c r="C103" s="220" t="s">
        <v>243</v>
      </c>
      <c r="D103" s="220" t="s">
        <v>203</v>
      </c>
      <c r="E103" s="221" t="s">
        <v>244</v>
      </c>
      <c r="F103" s="222" t="s">
        <v>245</v>
      </c>
      <c r="G103" s="223" t="s">
        <v>137</v>
      </c>
      <c r="H103" s="224">
        <v>7</v>
      </c>
      <c r="I103" s="225"/>
      <c r="J103" s="226">
        <f>ROUND(I103*H103,2)</f>
        <v>0</v>
      </c>
      <c r="K103" s="222" t="s">
        <v>206</v>
      </c>
      <c r="L103" s="70"/>
      <c r="M103" s="227" t="s">
        <v>21</v>
      </c>
      <c r="N103" s="228" t="s">
        <v>44</v>
      </c>
      <c r="O103" s="45"/>
      <c r="P103" s="229">
        <f>O103*H103</f>
        <v>0</v>
      </c>
      <c r="Q103" s="229">
        <v>0</v>
      </c>
      <c r="R103" s="229">
        <f>Q103*H103</f>
        <v>0</v>
      </c>
      <c r="S103" s="229">
        <v>0</v>
      </c>
      <c r="T103" s="230">
        <f>S103*H103</f>
        <v>0</v>
      </c>
      <c r="AR103" s="22" t="s">
        <v>207</v>
      </c>
      <c r="AT103" s="22" t="s">
        <v>203</v>
      </c>
      <c r="AU103" s="22" t="s">
        <v>83</v>
      </c>
      <c r="AY103" s="22" t="s">
        <v>201</v>
      </c>
      <c r="BE103" s="231">
        <f>IF(N103="základní",J103,0)</f>
        <v>0</v>
      </c>
      <c r="BF103" s="231">
        <f>IF(N103="snížená",J103,0)</f>
        <v>0</v>
      </c>
      <c r="BG103" s="231">
        <f>IF(N103="zákl. přenesená",J103,0)</f>
        <v>0</v>
      </c>
      <c r="BH103" s="231">
        <f>IF(N103="sníž. přenesená",J103,0)</f>
        <v>0</v>
      </c>
      <c r="BI103" s="231">
        <f>IF(N103="nulová",J103,0)</f>
        <v>0</v>
      </c>
      <c r="BJ103" s="22" t="s">
        <v>81</v>
      </c>
      <c r="BK103" s="231">
        <f>ROUND(I103*H103,2)</f>
        <v>0</v>
      </c>
      <c r="BL103" s="22" t="s">
        <v>207</v>
      </c>
      <c r="BM103" s="22" t="s">
        <v>246</v>
      </c>
    </row>
    <row r="104" s="11" customFormat="1">
      <c r="B104" s="232"/>
      <c r="C104" s="233"/>
      <c r="D104" s="234" t="s">
        <v>212</v>
      </c>
      <c r="E104" s="235" t="s">
        <v>21</v>
      </c>
      <c r="F104" s="236" t="s">
        <v>135</v>
      </c>
      <c r="G104" s="233"/>
      <c r="H104" s="237">
        <v>7</v>
      </c>
      <c r="I104" s="238"/>
      <c r="J104" s="233"/>
      <c r="K104" s="233"/>
      <c r="L104" s="239"/>
      <c r="M104" s="240"/>
      <c r="N104" s="241"/>
      <c r="O104" s="241"/>
      <c r="P104" s="241"/>
      <c r="Q104" s="241"/>
      <c r="R104" s="241"/>
      <c r="S104" s="241"/>
      <c r="T104" s="242"/>
      <c r="AT104" s="243" t="s">
        <v>212</v>
      </c>
      <c r="AU104" s="243" t="s">
        <v>83</v>
      </c>
      <c r="AV104" s="11" t="s">
        <v>83</v>
      </c>
      <c r="AW104" s="11" t="s">
        <v>36</v>
      </c>
      <c r="AX104" s="11" t="s">
        <v>81</v>
      </c>
      <c r="AY104" s="243" t="s">
        <v>201</v>
      </c>
    </row>
    <row r="105" s="1" customFormat="1" ht="16.5" customHeight="1">
      <c r="B105" s="44"/>
      <c r="C105" s="220" t="s">
        <v>247</v>
      </c>
      <c r="D105" s="220" t="s">
        <v>203</v>
      </c>
      <c r="E105" s="221" t="s">
        <v>248</v>
      </c>
      <c r="F105" s="222" t="s">
        <v>249</v>
      </c>
      <c r="G105" s="223" t="s">
        <v>137</v>
      </c>
      <c r="H105" s="224">
        <v>81.659999999999997</v>
      </c>
      <c r="I105" s="225"/>
      <c r="J105" s="226">
        <f>ROUND(I105*H105,2)</f>
        <v>0</v>
      </c>
      <c r="K105" s="222" t="s">
        <v>21</v>
      </c>
      <c r="L105" s="70"/>
      <c r="M105" s="227" t="s">
        <v>21</v>
      </c>
      <c r="N105" s="228" t="s">
        <v>44</v>
      </c>
      <c r="O105" s="45"/>
      <c r="P105" s="229">
        <f>O105*H105</f>
        <v>0</v>
      </c>
      <c r="Q105" s="229">
        <v>0</v>
      </c>
      <c r="R105" s="229">
        <f>Q105*H105</f>
        <v>0</v>
      </c>
      <c r="S105" s="229">
        <v>0</v>
      </c>
      <c r="T105" s="230">
        <f>S105*H105</f>
        <v>0</v>
      </c>
      <c r="AR105" s="22" t="s">
        <v>207</v>
      </c>
      <c r="AT105" s="22" t="s">
        <v>203</v>
      </c>
      <c r="AU105" s="22" t="s">
        <v>83</v>
      </c>
      <c r="AY105" s="22" t="s">
        <v>201</v>
      </c>
      <c r="BE105" s="231">
        <f>IF(N105="základní",J105,0)</f>
        <v>0</v>
      </c>
      <c r="BF105" s="231">
        <f>IF(N105="snížená",J105,0)</f>
        <v>0</v>
      </c>
      <c r="BG105" s="231">
        <f>IF(N105="zákl. přenesená",J105,0)</f>
        <v>0</v>
      </c>
      <c r="BH105" s="231">
        <f>IF(N105="sníž. přenesená",J105,0)</f>
        <v>0</v>
      </c>
      <c r="BI105" s="231">
        <f>IF(N105="nulová",J105,0)</f>
        <v>0</v>
      </c>
      <c r="BJ105" s="22" t="s">
        <v>81</v>
      </c>
      <c r="BK105" s="231">
        <f>ROUND(I105*H105,2)</f>
        <v>0</v>
      </c>
      <c r="BL105" s="22" t="s">
        <v>207</v>
      </c>
      <c r="BM105" s="22" t="s">
        <v>250</v>
      </c>
    </row>
    <row r="106" s="11" customFormat="1">
      <c r="B106" s="232"/>
      <c r="C106" s="233"/>
      <c r="D106" s="234" t="s">
        <v>212</v>
      </c>
      <c r="E106" s="235" t="s">
        <v>21</v>
      </c>
      <c r="F106" s="236" t="s">
        <v>236</v>
      </c>
      <c r="G106" s="233"/>
      <c r="H106" s="237">
        <v>81.659999999999997</v>
      </c>
      <c r="I106" s="238"/>
      <c r="J106" s="233"/>
      <c r="K106" s="233"/>
      <c r="L106" s="239"/>
      <c r="M106" s="240"/>
      <c r="N106" s="241"/>
      <c r="O106" s="241"/>
      <c r="P106" s="241"/>
      <c r="Q106" s="241"/>
      <c r="R106" s="241"/>
      <c r="S106" s="241"/>
      <c r="T106" s="242"/>
      <c r="AT106" s="243" t="s">
        <v>212</v>
      </c>
      <c r="AU106" s="243" t="s">
        <v>83</v>
      </c>
      <c r="AV106" s="11" t="s">
        <v>83</v>
      </c>
      <c r="AW106" s="11" t="s">
        <v>36</v>
      </c>
      <c r="AX106" s="11" t="s">
        <v>81</v>
      </c>
      <c r="AY106" s="243" t="s">
        <v>201</v>
      </c>
    </row>
    <row r="107" s="1" customFormat="1" ht="16.5" customHeight="1">
      <c r="B107" s="44"/>
      <c r="C107" s="220" t="s">
        <v>251</v>
      </c>
      <c r="D107" s="220" t="s">
        <v>203</v>
      </c>
      <c r="E107" s="221" t="s">
        <v>252</v>
      </c>
      <c r="F107" s="222" t="s">
        <v>253</v>
      </c>
      <c r="G107" s="223" t="s">
        <v>254</v>
      </c>
      <c r="H107" s="224">
        <v>130.65600000000001</v>
      </c>
      <c r="I107" s="225"/>
      <c r="J107" s="226">
        <f>ROUND(I107*H107,2)</f>
        <v>0</v>
      </c>
      <c r="K107" s="222" t="s">
        <v>21</v>
      </c>
      <c r="L107" s="70"/>
      <c r="M107" s="227" t="s">
        <v>21</v>
      </c>
      <c r="N107" s="228" t="s">
        <v>44</v>
      </c>
      <c r="O107" s="45"/>
      <c r="P107" s="229">
        <f>O107*H107</f>
        <v>0</v>
      </c>
      <c r="Q107" s="229">
        <v>0</v>
      </c>
      <c r="R107" s="229">
        <f>Q107*H107</f>
        <v>0</v>
      </c>
      <c r="S107" s="229">
        <v>0</v>
      </c>
      <c r="T107" s="230">
        <f>S107*H107</f>
        <v>0</v>
      </c>
      <c r="AR107" s="22" t="s">
        <v>207</v>
      </c>
      <c r="AT107" s="22" t="s">
        <v>203</v>
      </c>
      <c r="AU107" s="22" t="s">
        <v>83</v>
      </c>
      <c r="AY107" s="22" t="s">
        <v>201</v>
      </c>
      <c r="BE107" s="231">
        <f>IF(N107="základní",J107,0)</f>
        <v>0</v>
      </c>
      <c r="BF107" s="231">
        <f>IF(N107="snížená",J107,0)</f>
        <v>0</v>
      </c>
      <c r="BG107" s="231">
        <f>IF(N107="zákl. přenesená",J107,0)</f>
        <v>0</v>
      </c>
      <c r="BH107" s="231">
        <f>IF(N107="sníž. přenesená",J107,0)</f>
        <v>0</v>
      </c>
      <c r="BI107" s="231">
        <f>IF(N107="nulová",J107,0)</f>
        <v>0</v>
      </c>
      <c r="BJ107" s="22" t="s">
        <v>81</v>
      </c>
      <c r="BK107" s="231">
        <f>ROUND(I107*H107,2)</f>
        <v>0</v>
      </c>
      <c r="BL107" s="22" t="s">
        <v>207</v>
      </c>
      <c r="BM107" s="22" t="s">
        <v>255</v>
      </c>
    </row>
    <row r="108" s="11" customFormat="1">
      <c r="B108" s="232"/>
      <c r="C108" s="233"/>
      <c r="D108" s="234" t="s">
        <v>212</v>
      </c>
      <c r="E108" s="235" t="s">
        <v>21</v>
      </c>
      <c r="F108" s="236" t="s">
        <v>256</v>
      </c>
      <c r="G108" s="233"/>
      <c r="H108" s="237">
        <v>130.65600000000001</v>
      </c>
      <c r="I108" s="238"/>
      <c r="J108" s="233"/>
      <c r="K108" s="233"/>
      <c r="L108" s="239"/>
      <c r="M108" s="240"/>
      <c r="N108" s="241"/>
      <c r="O108" s="241"/>
      <c r="P108" s="241"/>
      <c r="Q108" s="241"/>
      <c r="R108" s="241"/>
      <c r="S108" s="241"/>
      <c r="T108" s="242"/>
      <c r="AT108" s="243" t="s">
        <v>212</v>
      </c>
      <c r="AU108" s="243" t="s">
        <v>83</v>
      </c>
      <c r="AV108" s="11" t="s">
        <v>83</v>
      </c>
      <c r="AW108" s="11" t="s">
        <v>36</v>
      </c>
      <c r="AX108" s="11" t="s">
        <v>81</v>
      </c>
      <c r="AY108" s="243" t="s">
        <v>201</v>
      </c>
    </row>
    <row r="109" s="1" customFormat="1" ht="16.5" customHeight="1">
      <c r="B109" s="44"/>
      <c r="C109" s="220" t="s">
        <v>257</v>
      </c>
      <c r="D109" s="220" t="s">
        <v>203</v>
      </c>
      <c r="E109" s="221" t="s">
        <v>284</v>
      </c>
      <c r="F109" s="222" t="s">
        <v>285</v>
      </c>
      <c r="G109" s="223" t="s">
        <v>144</v>
      </c>
      <c r="H109" s="224">
        <v>361</v>
      </c>
      <c r="I109" s="225"/>
      <c r="J109" s="226">
        <f>ROUND(I109*H109,2)</f>
        <v>0</v>
      </c>
      <c r="K109" s="222" t="s">
        <v>21</v>
      </c>
      <c r="L109" s="70"/>
      <c r="M109" s="227" t="s">
        <v>21</v>
      </c>
      <c r="N109" s="228" t="s">
        <v>44</v>
      </c>
      <c r="O109" s="45"/>
      <c r="P109" s="229">
        <f>O109*H109</f>
        <v>0</v>
      </c>
      <c r="Q109" s="229">
        <v>0</v>
      </c>
      <c r="R109" s="229">
        <f>Q109*H109</f>
        <v>0</v>
      </c>
      <c r="S109" s="229">
        <v>0</v>
      </c>
      <c r="T109" s="230">
        <f>S109*H109</f>
        <v>0</v>
      </c>
      <c r="AR109" s="22" t="s">
        <v>207</v>
      </c>
      <c r="AT109" s="22" t="s">
        <v>203</v>
      </c>
      <c r="AU109" s="22" t="s">
        <v>83</v>
      </c>
      <c r="AY109" s="22" t="s">
        <v>201</v>
      </c>
      <c r="BE109" s="231">
        <f>IF(N109="základní",J109,0)</f>
        <v>0</v>
      </c>
      <c r="BF109" s="231">
        <f>IF(N109="snížená",J109,0)</f>
        <v>0</v>
      </c>
      <c r="BG109" s="231">
        <f>IF(N109="zákl. přenesená",J109,0)</f>
        <v>0</v>
      </c>
      <c r="BH109" s="231">
        <f>IF(N109="sníž. přenesená",J109,0)</f>
        <v>0</v>
      </c>
      <c r="BI109" s="231">
        <f>IF(N109="nulová",J109,0)</f>
        <v>0</v>
      </c>
      <c r="BJ109" s="22" t="s">
        <v>81</v>
      </c>
      <c r="BK109" s="231">
        <f>ROUND(I109*H109,2)</f>
        <v>0</v>
      </c>
      <c r="BL109" s="22" t="s">
        <v>207</v>
      </c>
      <c r="BM109" s="22" t="s">
        <v>286</v>
      </c>
    </row>
    <row r="110" s="11" customFormat="1">
      <c r="B110" s="232"/>
      <c r="C110" s="233"/>
      <c r="D110" s="234" t="s">
        <v>212</v>
      </c>
      <c r="E110" s="235" t="s">
        <v>142</v>
      </c>
      <c r="F110" s="236" t="s">
        <v>586</v>
      </c>
      <c r="G110" s="233"/>
      <c r="H110" s="237">
        <v>361</v>
      </c>
      <c r="I110" s="238"/>
      <c r="J110" s="233"/>
      <c r="K110" s="233"/>
      <c r="L110" s="239"/>
      <c r="M110" s="240"/>
      <c r="N110" s="241"/>
      <c r="O110" s="241"/>
      <c r="P110" s="241"/>
      <c r="Q110" s="241"/>
      <c r="R110" s="241"/>
      <c r="S110" s="241"/>
      <c r="T110" s="242"/>
      <c r="AT110" s="243" t="s">
        <v>212</v>
      </c>
      <c r="AU110" s="243" t="s">
        <v>83</v>
      </c>
      <c r="AV110" s="11" t="s">
        <v>83</v>
      </c>
      <c r="AW110" s="11" t="s">
        <v>36</v>
      </c>
      <c r="AX110" s="11" t="s">
        <v>73</v>
      </c>
      <c r="AY110" s="243" t="s">
        <v>201</v>
      </c>
    </row>
    <row r="111" s="1" customFormat="1" ht="16.5" customHeight="1">
      <c r="B111" s="44"/>
      <c r="C111" s="255" t="s">
        <v>263</v>
      </c>
      <c r="D111" s="255" t="s">
        <v>288</v>
      </c>
      <c r="E111" s="256" t="s">
        <v>289</v>
      </c>
      <c r="F111" s="257" t="s">
        <v>290</v>
      </c>
      <c r="G111" s="258" t="s">
        <v>291</v>
      </c>
      <c r="H111" s="259">
        <v>12.635</v>
      </c>
      <c r="I111" s="260"/>
      <c r="J111" s="261">
        <f>ROUND(I111*H111,2)</f>
        <v>0</v>
      </c>
      <c r="K111" s="257" t="s">
        <v>21</v>
      </c>
      <c r="L111" s="262"/>
      <c r="M111" s="263" t="s">
        <v>21</v>
      </c>
      <c r="N111" s="264" t="s">
        <v>44</v>
      </c>
      <c r="O111" s="45"/>
      <c r="P111" s="229">
        <f>O111*H111</f>
        <v>0</v>
      </c>
      <c r="Q111" s="229">
        <v>0.001</v>
      </c>
      <c r="R111" s="229">
        <f>Q111*H111</f>
        <v>0.012635</v>
      </c>
      <c r="S111" s="229">
        <v>0</v>
      </c>
      <c r="T111" s="230">
        <f>S111*H111</f>
        <v>0</v>
      </c>
      <c r="AR111" s="22" t="s">
        <v>243</v>
      </c>
      <c r="AT111" s="22" t="s">
        <v>288</v>
      </c>
      <c r="AU111" s="22" t="s">
        <v>83</v>
      </c>
      <c r="AY111" s="22" t="s">
        <v>201</v>
      </c>
      <c r="BE111" s="231">
        <f>IF(N111="základní",J111,0)</f>
        <v>0</v>
      </c>
      <c r="BF111" s="231">
        <f>IF(N111="snížená",J111,0)</f>
        <v>0</v>
      </c>
      <c r="BG111" s="231">
        <f>IF(N111="zákl. přenesená",J111,0)</f>
        <v>0</v>
      </c>
      <c r="BH111" s="231">
        <f>IF(N111="sníž. přenesená",J111,0)</f>
        <v>0</v>
      </c>
      <c r="BI111" s="231">
        <f>IF(N111="nulová",J111,0)</f>
        <v>0</v>
      </c>
      <c r="BJ111" s="22" t="s">
        <v>81</v>
      </c>
      <c r="BK111" s="231">
        <f>ROUND(I111*H111,2)</f>
        <v>0</v>
      </c>
      <c r="BL111" s="22" t="s">
        <v>207</v>
      </c>
      <c r="BM111" s="22" t="s">
        <v>292</v>
      </c>
    </row>
    <row r="112" s="11" customFormat="1">
      <c r="B112" s="232"/>
      <c r="C112" s="233"/>
      <c r="D112" s="234" t="s">
        <v>212</v>
      </c>
      <c r="E112" s="235" t="s">
        <v>21</v>
      </c>
      <c r="F112" s="236" t="s">
        <v>293</v>
      </c>
      <c r="G112" s="233"/>
      <c r="H112" s="237">
        <v>12.635</v>
      </c>
      <c r="I112" s="238"/>
      <c r="J112" s="233"/>
      <c r="K112" s="233"/>
      <c r="L112" s="239"/>
      <c r="M112" s="240"/>
      <c r="N112" s="241"/>
      <c r="O112" s="241"/>
      <c r="P112" s="241"/>
      <c r="Q112" s="241"/>
      <c r="R112" s="241"/>
      <c r="S112" s="241"/>
      <c r="T112" s="242"/>
      <c r="AT112" s="243" t="s">
        <v>212</v>
      </c>
      <c r="AU112" s="243" t="s">
        <v>83</v>
      </c>
      <c r="AV112" s="11" t="s">
        <v>83</v>
      </c>
      <c r="AW112" s="11" t="s">
        <v>36</v>
      </c>
      <c r="AX112" s="11" t="s">
        <v>73</v>
      </c>
      <c r="AY112" s="243" t="s">
        <v>201</v>
      </c>
    </row>
    <row r="113" s="1" customFormat="1" ht="25.5" customHeight="1">
      <c r="B113" s="44"/>
      <c r="C113" s="220" t="s">
        <v>267</v>
      </c>
      <c r="D113" s="220" t="s">
        <v>203</v>
      </c>
      <c r="E113" s="221" t="s">
        <v>295</v>
      </c>
      <c r="F113" s="222" t="s">
        <v>296</v>
      </c>
      <c r="G113" s="223" t="s">
        <v>144</v>
      </c>
      <c r="H113" s="224">
        <v>361</v>
      </c>
      <c r="I113" s="225"/>
      <c r="J113" s="226">
        <f>ROUND(I113*H113,2)</f>
        <v>0</v>
      </c>
      <c r="K113" s="222" t="s">
        <v>206</v>
      </c>
      <c r="L113" s="70"/>
      <c r="M113" s="227" t="s">
        <v>21</v>
      </c>
      <c r="N113" s="228" t="s">
        <v>44</v>
      </c>
      <c r="O113" s="45"/>
      <c r="P113" s="229">
        <f>O113*H113</f>
        <v>0</v>
      </c>
      <c r="Q113" s="229">
        <v>0</v>
      </c>
      <c r="R113" s="229">
        <f>Q113*H113</f>
        <v>0</v>
      </c>
      <c r="S113" s="229">
        <v>0</v>
      </c>
      <c r="T113" s="230">
        <f>S113*H113</f>
        <v>0</v>
      </c>
      <c r="AR113" s="22" t="s">
        <v>207</v>
      </c>
      <c r="AT113" s="22" t="s">
        <v>203</v>
      </c>
      <c r="AU113" s="22" t="s">
        <v>83</v>
      </c>
      <c r="AY113" s="22" t="s">
        <v>201</v>
      </c>
      <c r="BE113" s="231">
        <f>IF(N113="základní",J113,0)</f>
        <v>0</v>
      </c>
      <c r="BF113" s="231">
        <f>IF(N113="snížená",J113,0)</f>
        <v>0</v>
      </c>
      <c r="BG113" s="231">
        <f>IF(N113="zákl. přenesená",J113,0)</f>
        <v>0</v>
      </c>
      <c r="BH113" s="231">
        <f>IF(N113="sníž. přenesená",J113,0)</f>
        <v>0</v>
      </c>
      <c r="BI113" s="231">
        <f>IF(N113="nulová",J113,0)</f>
        <v>0</v>
      </c>
      <c r="BJ113" s="22" t="s">
        <v>81</v>
      </c>
      <c r="BK113" s="231">
        <f>ROUND(I113*H113,2)</f>
        <v>0</v>
      </c>
      <c r="BL113" s="22" t="s">
        <v>207</v>
      </c>
      <c r="BM113" s="22" t="s">
        <v>297</v>
      </c>
    </row>
    <row r="114" s="11" customFormat="1">
      <c r="B114" s="232"/>
      <c r="C114" s="233"/>
      <c r="D114" s="234" t="s">
        <v>212</v>
      </c>
      <c r="E114" s="235" t="s">
        <v>21</v>
      </c>
      <c r="F114" s="236" t="s">
        <v>142</v>
      </c>
      <c r="G114" s="233"/>
      <c r="H114" s="237">
        <v>361</v>
      </c>
      <c r="I114" s="238"/>
      <c r="J114" s="233"/>
      <c r="K114" s="233"/>
      <c r="L114" s="239"/>
      <c r="M114" s="240"/>
      <c r="N114" s="241"/>
      <c r="O114" s="241"/>
      <c r="P114" s="241"/>
      <c r="Q114" s="241"/>
      <c r="R114" s="241"/>
      <c r="S114" s="241"/>
      <c r="T114" s="242"/>
      <c r="AT114" s="243" t="s">
        <v>212</v>
      </c>
      <c r="AU114" s="243" t="s">
        <v>83</v>
      </c>
      <c r="AV114" s="11" t="s">
        <v>83</v>
      </c>
      <c r="AW114" s="11" t="s">
        <v>36</v>
      </c>
      <c r="AX114" s="11" t="s">
        <v>81</v>
      </c>
      <c r="AY114" s="243" t="s">
        <v>201</v>
      </c>
    </row>
    <row r="115" s="1" customFormat="1" ht="16.5" customHeight="1">
      <c r="B115" s="44"/>
      <c r="C115" s="255" t="s">
        <v>271</v>
      </c>
      <c r="D115" s="255" t="s">
        <v>288</v>
      </c>
      <c r="E115" s="256" t="s">
        <v>299</v>
      </c>
      <c r="F115" s="257" t="s">
        <v>300</v>
      </c>
      <c r="G115" s="258" t="s">
        <v>254</v>
      </c>
      <c r="H115" s="259">
        <v>89.347999999999999</v>
      </c>
      <c r="I115" s="260"/>
      <c r="J115" s="261">
        <f>ROUND(I115*H115,2)</f>
        <v>0</v>
      </c>
      <c r="K115" s="257" t="s">
        <v>21</v>
      </c>
      <c r="L115" s="262"/>
      <c r="M115" s="263" t="s">
        <v>21</v>
      </c>
      <c r="N115" s="264" t="s">
        <v>44</v>
      </c>
      <c r="O115" s="45"/>
      <c r="P115" s="229">
        <f>O115*H115</f>
        <v>0</v>
      </c>
      <c r="Q115" s="229">
        <v>0</v>
      </c>
      <c r="R115" s="229">
        <f>Q115*H115</f>
        <v>0</v>
      </c>
      <c r="S115" s="229">
        <v>0</v>
      </c>
      <c r="T115" s="230">
        <f>S115*H115</f>
        <v>0</v>
      </c>
      <c r="AR115" s="22" t="s">
        <v>243</v>
      </c>
      <c r="AT115" s="22" t="s">
        <v>288</v>
      </c>
      <c r="AU115" s="22" t="s">
        <v>83</v>
      </c>
      <c r="AY115" s="22" t="s">
        <v>201</v>
      </c>
      <c r="BE115" s="231">
        <f>IF(N115="základní",J115,0)</f>
        <v>0</v>
      </c>
      <c r="BF115" s="231">
        <f>IF(N115="snížená",J115,0)</f>
        <v>0</v>
      </c>
      <c r="BG115" s="231">
        <f>IF(N115="zákl. přenesená",J115,0)</f>
        <v>0</v>
      </c>
      <c r="BH115" s="231">
        <f>IF(N115="sníž. přenesená",J115,0)</f>
        <v>0</v>
      </c>
      <c r="BI115" s="231">
        <f>IF(N115="nulová",J115,0)</f>
        <v>0</v>
      </c>
      <c r="BJ115" s="22" t="s">
        <v>81</v>
      </c>
      <c r="BK115" s="231">
        <f>ROUND(I115*H115,2)</f>
        <v>0</v>
      </c>
      <c r="BL115" s="22" t="s">
        <v>207</v>
      </c>
      <c r="BM115" s="22" t="s">
        <v>301</v>
      </c>
    </row>
    <row r="116" s="11" customFormat="1">
      <c r="B116" s="232"/>
      <c r="C116" s="233"/>
      <c r="D116" s="234" t="s">
        <v>212</v>
      </c>
      <c r="E116" s="235" t="s">
        <v>21</v>
      </c>
      <c r="F116" s="236" t="s">
        <v>302</v>
      </c>
      <c r="G116" s="233"/>
      <c r="H116" s="237">
        <v>89.347999999999999</v>
      </c>
      <c r="I116" s="238"/>
      <c r="J116" s="233"/>
      <c r="K116" s="233"/>
      <c r="L116" s="239"/>
      <c r="M116" s="240"/>
      <c r="N116" s="241"/>
      <c r="O116" s="241"/>
      <c r="P116" s="241"/>
      <c r="Q116" s="241"/>
      <c r="R116" s="241"/>
      <c r="S116" s="241"/>
      <c r="T116" s="242"/>
      <c r="AT116" s="243" t="s">
        <v>212</v>
      </c>
      <c r="AU116" s="243" t="s">
        <v>83</v>
      </c>
      <c r="AV116" s="11" t="s">
        <v>83</v>
      </c>
      <c r="AW116" s="11" t="s">
        <v>36</v>
      </c>
      <c r="AX116" s="11" t="s">
        <v>73</v>
      </c>
      <c r="AY116" s="243" t="s">
        <v>201</v>
      </c>
    </row>
    <row r="117" s="1" customFormat="1" ht="16.5" customHeight="1">
      <c r="B117" s="44"/>
      <c r="C117" s="220" t="s">
        <v>10</v>
      </c>
      <c r="D117" s="220" t="s">
        <v>203</v>
      </c>
      <c r="E117" s="221" t="s">
        <v>303</v>
      </c>
      <c r="F117" s="222" t="s">
        <v>304</v>
      </c>
      <c r="G117" s="223" t="s">
        <v>144</v>
      </c>
      <c r="H117" s="224">
        <v>377.5</v>
      </c>
      <c r="I117" s="225"/>
      <c r="J117" s="226">
        <f>ROUND(I117*H117,2)</f>
        <v>0</v>
      </c>
      <c r="K117" s="222" t="s">
        <v>21</v>
      </c>
      <c r="L117" s="70"/>
      <c r="M117" s="227" t="s">
        <v>21</v>
      </c>
      <c r="N117" s="228" t="s">
        <v>44</v>
      </c>
      <c r="O117" s="45"/>
      <c r="P117" s="229">
        <f>O117*H117</f>
        <v>0</v>
      </c>
      <c r="Q117" s="229">
        <v>0</v>
      </c>
      <c r="R117" s="229">
        <f>Q117*H117</f>
        <v>0</v>
      </c>
      <c r="S117" s="229">
        <v>0</v>
      </c>
      <c r="T117" s="230">
        <f>S117*H117</f>
        <v>0</v>
      </c>
      <c r="AR117" s="22" t="s">
        <v>207</v>
      </c>
      <c r="AT117" s="22" t="s">
        <v>203</v>
      </c>
      <c r="AU117" s="22" t="s">
        <v>83</v>
      </c>
      <c r="AY117" s="22" t="s">
        <v>201</v>
      </c>
      <c r="BE117" s="231">
        <f>IF(N117="základní",J117,0)</f>
        <v>0</v>
      </c>
      <c r="BF117" s="231">
        <f>IF(N117="snížená",J117,0)</f>
        <v>0</v>
      </c>
      <c r="BG117" s="231">
        <f>IF(N117="zákl. přenesená",J117,0)</f>
        <v>0</v>
      </c>
      <c r="BH117" s="231">
        <f>IF(N117="sníž. přenesená",J117,0)</f>
        <v>0</v>
      </c>
      <c r="BI117" s="231">
        <f>IF(N117="nulová",J117,0)</f>
        <v>0</v>
      </c>
      <c r="BJ117" s="22" t="s">
        <v>81</v>
      </c>
      <c r="BK117" s="231">
        <f>ROUND(I117*H117,2)</f>
        <v>0</v>
      </c>
      <c r="BL117" s="22" t="s">
        <v>207</v>
      </c>
      <c r="BM117" s="22" t="s">
        <v>305</v>
      </c>
    </row>
    <row r="118" s="11" customFormat="1">
      <c r="B118" s="232"/>
      <c r="C118" s="233"/>
      <c r="D118" s="234" t="s">
        <v>212</v>
      </c>
      <c r="E118" s="235" t="s">
        <v>21</v>
      </c>
      <c r="F118" s="236" t="s">
        <v>306</v>
      </c>
      <c r="G118" s="233"/>
      <c r="H118" s="237">
        <v>377.5</v>
      </c>
      <c r="I118" s="238"/>
      <c r="J118" s="233"/>
      <c r="K118" s="233"/>
      <c r="L118" s="239"/>
      <c r="M118" s="240"/>
      <c r="N118" s="241"/>
      <c r="O118" s="241"/>
      <c r="P118" s="241"/>
      <c r="Q118" s="241"/>
      <c r="R118" s="241"/>
      <c r="S118" s="241"/>
      <c r="T118" s="242"/>
      <c r="AT118" s="243" t="s">
        <v>212</v>
      </c>
      <c r="AU118" s="243" t="s">
        <v>83</v>
      </c>
      <c r="AV118" s="11" t="s">
        <v>83</v>
      </c>
      <c r="AW118" s="11" t="s">
        <v>36</v>
      </c>
      <c r="AX118" s="11" t="s">
        <v>81</v>
      </c>
      <c r="AY118" s="243" t="s">
        <v>201</v>
      </c>
    </row>
    <row r="119" s="1" customFormat="1" ht="16.5" customHeight="1">
      <c r="B119" s="44"/>
      <c r="C119" s="220" t="s">
        <v>279</v>
      </c>
      <c r="D119" s="220" t="s">
        <v>203</v>
      </c>
      <c r="E119" s="221" t="s">
        <v>308</v>
      </c>
      <c r="F119" s="222" t="s">
        <v>309</v>
      </c>
      <c r="G119" s="223" t="s">
        <v>144</v>
      </c>
      <c r="H119" s="224">
        <v>361</v>
      </c>
      <c r="I119" s="225"/>
      <c r="J119" s="226">
        <f>ROUND(I119*H119,2)</f>
        <v>0</v>
      </c>
      <c r="K119" s="222" t="s">
        <v>206</v>
      </c>
      <c r="L119" s="70"/>
      <c r="M119" s="227" t="s">
        <v>21</v>
      </c>
      <c r="N119" s="228" t="s">
        <v>44</v>
      </c>
      <c r="O119" s="45"/>
      <c r="P119" s="229">
        <f>O119*H119</f>
        <v>0</v>
      </c>
      <c r="Q119" s="229">
        <v>0</v>
      </c>
      <c r="R119" s="229">
        <f>Q119*H119</f>
        <v>0</v>
      </c>
      <c r="S119" s="229">
        <v>0</v>
      </c>
      <c r="T119" s="230">
        <f>S119*H119</f>
        <v>0</v>
      </c>
      <c r="AR119" s="22" t="s">
        <v>207</v>
      </c>
      <c r="AT119" s="22" t="s">
        <v>203</v>
      </c>
      <c r="AU119" s="22" t="s">
        <v>83</v>
      </c>
      <c r="AY119" s="22" t="s">
        <v>201</v>
      </c>
      <c r="BE119" s="231">
        <f>IF(N119="základní",J119,0)</f>
        <v>0</v>
      </c>
      <c r="BF119" s="231">
        <f>IF(N119="snížená",J119,0)</f>
        <v>0</v>
      </c>
      <c r="BG119" s="231">
        <f>IF(N119="zákl. přenesená",J119,0)</f>
        <v>0</v>
      </c>
      <c r="BH119" s="231">
        <f>IF(N119="sníž. přenesená",J119,0)</f>
        <v>0</v>
      </c>
      <c r="BI119" s="231">
        <f>IF(N119="nulová",J119,0)</f>
        <v>0</v>
      </c>
      <c r="BJ119" s="22" t="s">
        <v>81</v>
      </c>
      <c r="BK119" s="231">
        <f>ROUND(I119*H119,2)</f>
        <v>0</v>
      </c>
      <c r="BL119" s="22" t="s">
        <v>207</v>
      </c>
      <c r="BM119" s="22" t="s">
        <v>310</v>
      </c>
    </row>
    <row r="120" s="11" customFormat="1">
      <c r="B120" s="232"/>
      <c r="C120" s="233"/>
      <c r="D120" s="234" t="s">
        <v>212</v>
      </c>
      <c r="E120" s="235" t="s">
        <v>21</v>
      </c>
      <c r="F120" s="236" t="s">
        <v>142</v>
      </c>
      <c r="G120" s="233"/>
      <c r="H120" s="237">
        <v>361</v>
      </c>
      <c r="I120" s="238"/>
      <c r="J120" s="233"/>
      <c r="K120" s="233"/>
      <c r="L120" s="239"/>
      <c r="M120" s="240"/>
      <c r="N120" s="241"/>
      <c r="O120" s="241"/>
      <c r="P120" s="241"/>
      <c r="Q120" s="241"/>
      <c r="R120" s="241"/>
      <c r="S120" s="241"/>
      <c r="T120" s="242"/>
      <c r="AT120" s="243" t="s">
        <v>212</v>
      </c>
      <c r="AU120" s="243" t="s">
        <v>83</v>
      </c>
      <c r="AV120" s="11" t="s">
        <v>83</v>
      </c>
      <c r="AW120" s="11" t="s">
        <v>36</v>
      </c>
      <c r="AX120" s="11" t="s">
        <v>81</v>
      </c>
      <c r="AY120" s="243" t="s">
        <v>201</v>
      </c>
    </row>
    <row r="121" s="1" customFormat="1" ht="25.5" customHeight="1">
      <c r="B121" s="44"/>
      <c r="C121" s="220" t="s">
        <v>283</v>
      </c>
      <c r="D121" s="220" t="s">
        <v>203</v>
      </c>
      <c r="E121" s="221" t="s">
        <v>312</v>
      </c>
      <c r="F121" s="222" t="s">
        <v>313</v>
      </c>
      <c r="G121" s="223" t="s">
        <v>144</v>
      </c>
      <c r="H121" s="224">
        <v>361</v>
      </c>
      <c r="I121" s="225"/>
      <c r="J121" s="226">
        <f>ROUND(I121*H121,2)</f>
        <v>0</v>
      </c>
      <c r="K121" s="222" t="s">
        <v>206</v>
      </c>
      <c r="L121" s="70"/>
      <c r="M121" s="227" t="s">
        <v>21</v>
      </c>
      <c r="N121" s="228" t="s">
        <v>44</v>
      </c>
      <c r="O121" s="45"/>
      <c r="P121" s="229">
        <f>O121*H121</f>
        <v>0</v>
      </c>
      <c r="Q121" s="229">
        <v>0</v>
      </c>
      <c r="R121" s="229">
        <f>Q121*H121</f>
        <v>0</v>
      </c>
      <c r="S121" s="229">
        <v>0</v>
      </c>
      <c r="T121" s="230">
        <f>S121*H121</f>
        <v>0</v>
      </c>
      <c r="AR121" s="22" t="s">
        <v>207</v>
      </c>
      <c r="AT121" s="22" t="s">
        <v>203</v>
      </c>
      <c r="AU121" s="22" t="s">
        <v>83</v>
      </c>
      <c r="AY121" s="22" t="s">
        <v>201</v>
      </c>
      <c r="BE121" s="231">
        <f>IF(N121="základní",J121,0)</f>
        <v>0</v>
      </c>
      <c r="BF121" s="231">
        <f>IF(N121="snížená",J121,0)</f>
        <v>0</v>
      </c>
      <c r="BG121" s="231">
        <f>IF(N121="zákl. přenesená",J121,0)</f>
        <v>0</v>
      </c>
      <c r="BH121" s="231">
        <f>IF(N121="sníž. přenesená",J121,0)</f>
        <v>0</v>
      </c>
      <c r="BI121" s="231">
        <f>IF(N121="nulová",J121,0)</f>
        <v>0</v>
      </c>
      <c r="BJ121" s="22" t="s">
        <v>81</v>
      </c>
      <c r="BK121" s="231">
        <f>ROUND(I121*H121,2)</f>
        <v>0</v>
      </c>
      <c r="BL121" s="22" t="s">
        <v>207</v>
      </c>
      <c r="BM121" s="22" t="s">
        <v>314</v>
      </c>
    </row>
    <row r="122" s="11" customFormat="1">
      <c r="B122" s="232"/>
      <c r="C122" s="233"/>
      <c r="D122" s="234" t="s">
        <v>212</v>
      </c>
      <c r="E122" s="235" t="s">
        <v>21</v>
      </c>
      <c r="F122" s="236" t="s">
        <v>142</v>
      </c>
      <c r="G122" s="233"/>
      <c r="H122" s="237">
        <v>361</v>
      </c>
      <c r="I122" s="238"/>
      <c r="J122" s="233"/>
      <c r="K122" s="233"/>
      <c r="L122" s="239"/>
      <c r="M122" s="240"/>
      <c r="N122" s="241"/>
      <c r="O122" s="241"/>
      <c r="P122" s="241"/>
      <c r="Q122" s="241"/>
      <c r="R122" s="241"/>
      <c r="S122" s="241"/>
      <c r="T122" s="242"/>
      <c r="AT122" s="243" t="s">
        <v>212</v>
      </c>
      <c r="AU122" s="243" t="s">
        <v>83</v>
      </c>
      <c r="AV122" s="11" t="s">
        <v>83</v>
      </c>
      <c r="AW122" s="11" t="s">
        <v>36</v>
      </c>
      <c r="AX122" s="11" t="s">
        <v>81</v>
      </c>
      <c r="AY122" s="243" t="s">
        <v>201</v>
      </c>
    </row>
    <row r="123" s="1" customFormat="1" ht="16.5" customHeight="1">
      <c r="B123" s="44"/>
      <c r="C123" s="255" t="s">
        <v>287</v>
      </c>
      <c r="D123" s="255" t="s">
        <v>288</v>
      </c>
      <c r="E123" s="256" t="s">
        <v>316</v>
      </c>
      <c r="F123" s="257" t="s">
        <v>317</v>
      </c>
      <c r="G123" s="258" t="s">
        <v>318</v>
      </c>
      <c r="H123" s="259">
        <v>3</v>
      </c>
      <c r="I123" s="260"/>
      <c r="J123" s="261">
        <f>ROUND(I123*H123,2)</f>
        <v>0</v>
      </c>
      <c r="K123" s="257" t="s">
        <v>206</v>
      </c>
      <c r="L123" s="262"/>
      <c r="M123" s="263" t="s">
        <v>21</v>
      </c>
      <c r="N123" s="264" t="s">
        <v>44</v>
      </c>
      <c r="O123" s="45"/>
      <c r="P123" s="229">
        <f>O123*H123</f>
        <v>0</v>
      </c>
      <c r="Q123" s="229">
        <v>0.001</v>
      </c>
      <c r="R123" s="229">
        <f>Q123*H123</f>
        <v>0.0030000000000000001</v>
      </c>
      <c r="S123" s="229">
        <v>0</v>
      </c>
      <c r="T123" s="230">
        <f>S123*H123</f>
        <v>0</v>
      </c>
      <c r="AR123" s="22" t="s">
        <v>243</v>
      </c>
      <c r="AT123" s="22" t="s">
        <v>288</v>
      </c>
      <c r="AU123" s="22" t="s">
        <v>83</v>
      </c>
      <c r="AY123" s="22" t="s">
        <v>201</v>
      </c>
      <c r="BE123" s="231">
        <f>IF(N123="základní",J123,0)</f>
        <v>0</v>
      </c>
      <c r="BF123" s="231">
        <f>IF(N123="snížená",J123,0)</f>
        <v>0</v>
      </c>
      <c r="BG123" s="231">
        <f>IF(N123="zákl. přenesená",J123,0)</f>
        <v>0</v>
      </c>
      <c r="BH123" s="231">
        <f>IF(N123="sníž. přenesená",J123,0)</f>
        <v>0</v>
      </c>
      <c r="BI123" s="231">
        <f>IF(N123="nulová",J123,0)</f>
        <v>0</v>
      </c>
      <c r="BJ123" s="22" t="s">
        <v>81</v>
      </c>
      <c r="BK123" s="231">
        <f>ROUND(I123*H123,2)</f>
        <v>0</v>
      </c>
      <c r="BL123" s="22" t="s">
        <v>207</v>
      </c>
      <c r="BM123" s="22" t="s">
        <v>319</v>
      </c>
    </row>
    <row r="124" s="10" customFormat="1" ht="29.88" customHeight="1">
      <c r="B124" s="204"/>
      <c r="C124" s="205"/>
      <c r="D124" s="206" t="s">
        <v>72</v>
      </c>
      <c r="E124" s="218" t="s">
        <v>227</v>
      </c>
      <c r="F124" s="218" t="s">
        <v>320</v>
      </c>
      <c r="G124" s="205"/>
      <c r="H124" s="205"/>
      <c r="I124" s="208"/>
      <c r="J124" s="219">
        <f>BK124</f>
        <v>0</v>
      </c>
      <c r="K124" s="205"/>
      <c r="L124" s="210"/>
      <c r="M124" s="211"/>
      <c r="N124" s="212"/>
      <c r="O124" s="212"/>
      <c r="P124" s="213">
        <f>SUM(P125:P135)</f>
        <v>0</v>
      </c>
      <c r="Q124" s="212"/>
      <c r="R124" s="213">
        <f>SUM(R125:R135)</f>
        <v>0.0144</v>
      </c>
      <c r="S124" s="212"/>
      <c r="T124" s="214">
        <f>SUM(T125:T135)</f>
        <v>0</v>
      </c>
      <c r="AR124" s="215" t="s">
        <v>81</v>
      </c>
      <c r="AT124" s="216" t="s">
        <v>72</v>
      </c>
      <c r="AU124" s="216" t="s">
        <v>81</v>
      </c>
      <c r="AY124" s="215" t="s">
        <v>201</v>
      </c>
      <c r="BK124" s="217">
        <f>SUM(BK125:BK135)</f>
        <v>0</v>
      </c>
    </row>
    <row r="125" s="1" customFormat="1" ht="38.25" customHeight="1">
      <c r="B125" s="44"/>
      <c r="C125" s="220" t="s">
        <v>294</v>
      </c>
      <c r="D125" s="220" t="s">
        <v>203</v>
      </c>
      <c r="E125" s="221" t="s">
        <v>322</v>
      </c>
      <c r="F125" s="222" t="s">
        <v>323</v>
      </c>
      <c r="G125" s="223" t="s">
        <v>144</v>
      </c>
      <c r="H125" s="224">
        <v>270</v>
      </c>
      <c r="I125" s="225"/>
      <c r="J125" s="226">
        <f>ROUND(I125*H125,2)</f>
        <v>0</v>
      </c>
      <c r="K125" s="222" t="s">
        <v>206</v>
      </c>
      <c r="L125" s="70"/>
      <c r="M125" s="227" t="s">
        <v>21</v>
      </c>
      <c r="N125" s="228" t="s">
        <v>44</v>
      </c>
      <c r="O125" s="45"/>
      <c r="P125" s="229">
        <f>O125*H125</f>
        <v>0</v>
      </c>
      <c r="Q125" s="229">
        <v>0</v>
      </c>
      <c r="R125" s="229">
        <f>Q125*H125</f>
        <v>0</v>
      </c>
      <c r="S125" s="229">
        <v>0</v>
      </c>
      <c r="T125" s="230">
        <f>S125*H125</f>
        <v>0</v>
      </c>
      <c r="AR125" s="22" t="s">
        <v>207</v>
      </c>
      <c r="AT125" s="22" t="s">
        <v>203</v>
      </c>
      <c r="AU125" s="22" t="s">
        <v>83</v>
      </c>
      <c r="AY125" s="22" t="s">
        <v>201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22" t="s">
        <v>81</v>
      </c>
      <c r="BK125" s="231">
        <f>ROUND(I125*H125,2)</f>
        <v>0</v>
      </c>
      <c r="BL125" s="22" t="s">
        <v>207</v>
      </c>
      <c r="BM125" s="22" t="s">
        <v>324</v>
      </c>
    </row>
    <row r="126" s="11" customFormat="1">
      <c r="B126" s="232"/>
      <c r="C126" s="233"/>
      <c r="D126" s="234" t="s">
        <v>212</v>
      </c>
      <c r="E126" s="235" t="s">
        <v>21</v>
      </c>
      <c r="F126" s="236" t="s">
        <v>566</v>
      </c>
      <c r="G126" s="233"/>
      <c r="H126" s="237">
        <v>270</v>
      </c>
      <c r="I126" s="238"/>
      <c r="J126" s="233"/>
      <c r="K126" s="233"/>
      <c r="L126" s="239"/>
      <c r="M126" s="240"/>
      <c r="N126" s="241"/>
      <c r="O126" s="241"/>
      <c r="P126" s="241"/>
      <c r="Q126" s="241"/>
      <c r="R126" s="241"/>
      <c r="S126" s="241"/>
      <c r="T126" s="242"/>
      <c r="AT126" s="243" t="s">
        <v>212</v>
      </c>
      <c r="AU126" s="243" t="s">
        <v>83</v>
      </c>
      <c r="AV126" s="11" t="s">
        <v>83</v>
      </c>
      <c r="AW126" s="11" t="s">
        <v>36</v>
      </c>
      <c r="AX126" s="11" t="s">
        <v>81</v>
      </c>
      <c r="AY126" s="243" t="s">
        <v>201</v>
      </c>
    </row>
    <row r="127" s="1" customFormat="1" ht="25.5" customHeight="1">
      <c r="B127" s="44"/>
      <c r="C127" s="220" t="s">
        <v>298</v>
      </c>
      <c r="D127" s="220" t="s">
        <v>203</v>
      </c>
      <c r="E127" s="221" t="s">
        <v>326</v>
      </c>
      <c r="F127" s="222" t="s">
        <v>327</v>
      </c>
      <c r="G127" s="223" t="s">
        <v>144</v>
      </c>
      <c r="H127" s="224">
        <v>377.5</v>
      </c>
      <c r="I127" s="225"/>
      <c r="J127" s="226">
        <f>ROUND(I127*H127,2)</f>
        <v>0</v>
      </c>
      <c r="K127" s="222" t="s">
        <v>206</v>
      </c>
      <c r="L127" s="70"/>
      <c r="M127" s="227" t="s">
        <v>21</v>
      </c>
      <c r="N127" s="228" t="s">
        <v>44</v>
      </c>
      <c r="O127" s="45"/>
      <c r="P127" s="229">
        <f>O127*H127</f>
        <v>0</v>
      </c>
      <c r="Q127" s="229">
        <v>0</v>
      </c>
      <c r="R127" s="229">
        <f>Q127*H127</f>
        <v>0</v>
      </c>
      <c r="S127" s="229">
        <v>0</v>
      </c>
      <c r="T127" s="230">
        <f>S127*H127</f>
        <v>0</v>
      </c>
      <c r="AR127" s="22" t="s">
        <v>207</v>
      </c>
      <c r="AT127" s="22" t="s">
        <v>203</v>
      </c>
      <c r="AU127" s="22" t="s">
        <v>83</v>
      </c>
      <c r="AY127" s="22" t="s">
        <v>201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22" t="s">
        <v>81</v>
      </c>
      <c r="BK127" s="231">
        <f>ROUND(I127*H127,2)</f>
        <v>0</v>
      </c>
      <c r="BL127" s="22" t="s">
        <v>207</v>
      </c>
      <c r="BM127" s="22" t="s">
        <v>328</v>
      </c>
    </row>
    <row r="128" s="11" customFormat="1">
      <c r="B128" s="232"/>
      <c r="C128" s="233"/>
      <c r="D128" s="234" t="s">
        <v>212</v>
      </c>
      <c r="E128" s="235" t="s">
        <v>21</v>
      </c>
      <c r="F128" s="236" t="s">
        <v>595</v>
      </c>
      <c r="G128" s="233"/>
      <c r="H128" s="237">
        <v>377.5</v>
      </c>
      <c r="I128" s="238"/>
      <c r="J128" s="233"/>
      <c r="K128" s="233"/>
      <c r="L128" s="239"/>
      <c r="M128" s="240"/>
      <c r="N128" s="241"/>
      <c r="O128" s="241"/>
      <c r="P128" s="241"/>
      <c r="Q128" s="241"/>
      <c r="R128" s="241"/>
      <c r="S128" s="241"/>
      <c r="T128" s="242"/>
      <c r="AT128" s="243" t="s">
        <v>212</v>
      </c>
      <c r="AU128" s="243" t="s">
        <v>83</v>
      </c>
      <c r="AV128" s="11" t="s">
        <v>83</v>
      </c>
      <c r="AW128" s="11" t="s">
        <v>36</v>
      </c>
      <c r="AX128" s="11" t="s">
        <v>81</v>
      </c>
      <c r="AY128" s="243" t="s">
        <v>201</v>
      </c>
    </row>
    <row r="129" s="1" customFormat="1" ht="38.25" customHeight="1">
      <c r="B129" s="44"/>
      <c r="C129" s="220" t="s">
        <v>9</v>
      </c>
      <c r="D129" s="220" t="s">
        <v>203</v>
      </c>
      <c r="E129" s="221" t="s">
        <v>331</v>
      </c>
      <c r="F129" s="222" t="s">
        <v>332</v>
      </c>
      <c r="G129" s="223" t="s">
        <v>144</v>
      </c>
      <c r="H129" s="224">
        <v>244.19999999999999</v>
      </c>
      <c r="I129" s="225"/>
      <c r="J129" s="226">
        <f>ROUND(I129*H129,2)</f>
        <v>0</v>
      </c>
      <c r="K129" s="222" t="s">
        <v>206</v>
      </c>
      <c r="L129" s="70"/>
      <c r="M129" s="227" t="s">
        <v>21</v>
      </c>
      <c r="N129" s="228" t="s">
        <v>44</v>
      </c>
      <c r="O129" s="45"/>
      <c r="P129" s="229">
        <f>O129*H129</f>
        <v>0</v>
      </c>
      <c r="Q129" s="229">
        <v>0</v>
      </c>
      <c r="R129" s="229">
        <f>Q129*H129</f>
        <v>0</v>
      </c>
      <c r="S129" s="229">
        <v>0</v>
      </c>
      <c r="T129" s="230">
        <f>S129*H129</f>
        <v>0</v>
      </c>
      <c r="AR129" s="22" t="s">
        <v>207</v>
      </c>
      <c r="AT129" s="22" t="s">
        <v>203</v>
      </c>
      <c r="AU129" s="22" t="s">
        <v>83</v>
      </c>
      <c r="AY129" s="22" t="s">
        <v>201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22" t="s">
        <v>81</v>
      </c>
      <c r="BK129" s="231">
        <f>ROUND(I129*H129,2)</f>
        <v>0</v>
      </c>
      <c r="BL129" s="22" t="s">
        <v>207</v>
      </c>
      <c r="BM129" s="22" t="s">
        <v>333</v>
      </c>
    </row>
    <row r="130" s="11" customFormat="1">
      <c r="B130" s="232"/>
      <c r="C130" s="233"/>
      <c r="D130" s="234" t="s">
        <v>212</v>
      </c>
      <c r="E130" s="235" t="s">
        <v>21</v>
      </c>
      <c r="F130" s="236" t="s">
        <v>153</v>
      </c>
      <c r="G130" s="233"/>
      <c r="H130" s="237">
        <v>244.19999999999999</v>
      </c>
      <c r="I130" s="238"/>
      <c r="J130" s="233"/>
      <c r="K130" s="233"/>
      <c r="L130" s="239"/>
      <c r="M130" s="240"/>
      <c r="N130" s="241"/>
      <c r="O130" s="241"/>
      <c r="P130" s="241"/>
      <c r="Q130" s="241"/>
      <c r="R130" s="241"/>
      <c r="S130" s="241"/>
      <c r="T130" s="242"/>
      <c r="AT130" s="243" t="s">
        <v>212</v>
      </c>
      <c r="AU130" s="243" t="s">
        <v>83</v>
      </c>
      <c r="AV130" s="11" t="s">
        <v>83</v>
      </c>
      <c r="AW130" s="11" t="s">
        <v>36</v>
      </c>
      <c r="AX130" s="11" t="s">
        <v>81</v>
      </c>
      <c r="AY130" s="243" t="s">
        <v>201</v>
      </c>
    </row>
    <row r="131" s="1" customFormat="1" ht="25.5" customHeight="1">
      <c r="B131" s="44"/>
      <c r="C131" s="220" t="s">
        <v>307</v>
      </c>
      <c r="D131" s="220" t="s">
        <v>203</v>
      </c>
      <c r="E131" s="221" t="s">
        <v>336</v>
      </c>
      <c r="F131" s="222" t="s">
        <v>337</v>
      </c>
      <c r="G131" s="223" t="s">
        <v>144</v>
      </c>
      <c r="H131" s="224">
        <v>488.39999999999998</v>
      </c>
      <c r="I131" s="225"/>
      <c r="J131" s="226">
        <f>ROUND(I131*H131,2)</f>
        <v>0</v>
      </c>
      <c r="K131" s="222" t="s">
        <v>206</v>
      </c>
      <c r="L131" s="70"/>
      <c r="M131" s="227" t="s">
        <v>21</v>
      </c>
      <c r="N131" s="228" t="s">
        <v>44</v>
      </c>
      <c r="O131" s="45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AR131" s="22" t="s">
        <v>207</v>
      </c>
      <c r="AT131" s="22" t="s">
        <v>203</v>
      </c>
      <c r="AU131" s="22" t="s">
        <v>83</v>
      </c>
      <c r="AY131" s="22" t="s">
        <v>201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22" t="s">
        <v>81</v>
      </c>
      <c r="BK131" s="231">
        <f>ROUND(I131*H131,2)</f>
        <v>0</v>
      </c>
      <c r="BL131" s="22" t="s">
        <v>207</v>
      </c>
      <c r="BM131" s="22" t="s">
        <v>338</v>
      </c>
    </row>
    <row r="132" s="11" customFormat="1">
      <c r="B132" s="232"/>
      <c r="C132" s="233"/>
      <c r="D132" s="234" t="s">
        <v>212</v>
      </c>
      <c r="E132" s="235" t="s">
        <v>21</v>
      </c>
      <c r="F132" s="236" t="s">
        <v>339</v>
      </c>
      <c r="G132" s="233"/>
      <c r="H132" s="237">
        <v>488.39999999999998</v>
      </c>
      <c r="I132" s="238"/>
      <c r="J132" s="233"/>
      <c r="K132" s="233"/>
      <c r="L132" s="239"/>
      <c r="M132" s="240"/>
      <c r="N132" s="241"/>
      <c r="O132" s="241"/>
      <c r="P132" s="241"/>
      <c r="Q132" s="241"/>
      <c r="R132" s="241"/>
      <c r="S132" s="241"/>
      <c r="T132" s="242"/>
      <c r="AT132" s="243" t="s">
        <v>212</v>
      </c>
      <c r="AU132" s="243" t="s">
        <v>83</v>
      </c>
      <c r="AV132" s="11" t="s">
        <v>83</v>
      </c>
      <c r="AW132" s="11" t="s">
        <v>36</v>
      </c>
      <c r="AX132" s="11" t="s">
        <v>81</v>
      </c>
      <c r="AY132" s="243" t="s">
        <v>201</v>
      </c>
    </row>
    <row r="133" s="1" customFormat="1" ht="38.25" customHeight="1">
      <c r="B133" s="44"/>
      <c r="C133" s="220" t="s">
        <v>311</v>
      </c>
      <c r="D133" s="220" t="s">
        <v>203</v>
      </c>
      <c r="E133" s="221" t="s">
        <v>342</v>
      </c>
      <c r="F133" s="222" t="s">
        <v>343</v>
      </c>
      <c r="G133" s="223" t="s">
        <v>144</v>
      </c>
      <c r="H133" s="224">
        <v>244.19999999999999</v>
      </c>
      <c r="I133" s="225"/>
      <c r="J133" s="226">
        <f>ROUND(I133*H133,2)</f>
        <v>0</v>
      </c>
      <c r="K133" s="222" t="s">
        <v>206</v>
      </c>
      <c r="L133" s="70"/>
      <c r="M133" s="227" t="s">
        <v>21</v>
      </c>
      <c r="N133" s="228" t="s">
        <v>44</v>
      </c>
      <c r="O133" s="45"/>
      <c r="P133" s="229">
        <f>O133*H133</f>
        <v>0</v>
      </c>
      <c r="Q133" s="229">
        <v>0</v>
      </c>
      <c r="R133" s="229">
        <f>Q133*H133</f>
        <v>0</v>
      </c>
      <c r="S133" s="229">
        <v>0</v>
      </c>
      <c r="T133" s="230">
        <f>S133*H133</f>
        <v>0</v>
      </c>
      <c r="AR133" s="22" t="s">
        <v>207</v>
      </c>
      <c r="AT133" s="22" t="s">
        <v>203</v>
      </c>
      <c r="AU133" s="22" t="s">
        <v>83</v>
      </c>
      <c r="AY133" s="22" t="s">
        <v>201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22" t="s">
        <v>81</v>
      </c>
      <c r="BK133" s="231">
        <f>ROUND(I133*H133,2)</f>
        <v>0</v>
      </c>
      <c r="BL133" s="22" t="s">
        <v>207</v>
      </c>
      <c r="BM133" s="22" t="s">
        <v>344</v>
      </c>
    </row>
    <row r="134" s="11" customFormat="1">
      <c r="B134" s="232"/>
      <c r="C134" s="233"/>
      <c r="D134" s="234" t="s">
        <v>212</v>
      </c>
      <c r="E134" s="235" t="s">
        <v>153</v>
      </c>
      <c r="F134" s="236" t="s">
        <v>596</v>
      </c>
      <c r="G134" s="233"/>
      <c r="H134" s="237">
        <v>244.19999999999999</v>
      </c>
      <c r="I134" s="238"/>
      <c r="J134" s="233"/>
      <c r="K134" s="233"/>
      <c r="L134" s="239"/>
      <c r="M134" s="240"/>
      <c r="N134" s="241"/>
      <c r="O134" s="241"/>
      <c r="P134" s="241"/>
      <c r="Q134" s="241"/>
      <c r="R134" s="241"/>
      <c r="S134" s="241"/>
      <c r="T134" s="242"/>
      <c r="AT134" s="243" t="s">
        <v>212</v>
      </c>
      <c r="AU134" s="243" t="s">
        <v>83</v>
      </c>
      <c r="AV134" s="11" t="s">
        <v>83</v>
      </c>
      <c r="AW134" s="11" t="s">
        <v>36</v>
      </c>
      <c r="AX134" s="11" t="s">
        <v>81</v>
      </c>
      <c r="AY134" s="243" t="s">
        <v>201</v>
      </c>
    </row>
    <row r="135" s="1" customFormat="1" ht="16.5" customHeight="1">
      <c r="B135" s="44"/>
      <c r="C135" s="220" t="s">
        <v>315</v>
      </c>
      <c r="D135" s="220" t="s">
        <v>203</v>
      </c>
      <c r="E135" s="221" t="s">
        <v>346</v>
      </c>
      <c r="F135" s="222" t="s">
        <v>347</v>
      </c>
      <c r="G135" s="223" t="s">
        <v>129</v>
      </c>
      <c r="H135" s="224">
        <v>4</v>
      </c>
      <c r="I135" s="225"/>
      <c r="J135" s="226">
        <f>ROUND(I135*H135,2)</f>
        <v>0</v>
      </c>
      <c r="K135" s="222" t="s">
        <v>206</v>
      </c>
      <c r="L135" s="70"/>
      <c r="M135" s="227" t="s">
        <v>21</v>
      </c>
      <c r="N135" s="228" t="s">
        <v>44</v>
      </c>
      <c r="O135" s="45"/>
      <c r="P135" s="229">
        <f>O135*H135</f>
        <v>0</v>
      </c>
      <c r="Q135" s="229">
        <v>0.0035999999999999999</v>
      </c>
      <c r="R135" s="229">
        <f>Q135*H135</f>
        <v>0.0144</v>
      </c>
      <c r="S135" s="229">
        <v>0</v>
      </c>
      <c r="T135" s="230">
        <f>S135*H135</f>
        <v>0</v>
      </c>
      <c r="AR135" s="22" t="s">
        <v>207</v>
      </c>
      <c r="AT135" s="22" t="s">
        <v>203</v>
      </c>
      <c r="AU135" s="22" t="s">
        <v>83</v>
      </c>
      <c r="AY135" s="22" t="s">
        <v>201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22" t="s">
        <v>81</v>
      </c>
      <c r="BK135" s="231">
        <f>ROUND(I135*H135,2)</f>
        <v>0</v>
      </c>
      <c r="BL135" s="22" t="s">
        <v>207</v>
      </c>
      <c r="BM135" s="22" t="s">
        <v>348</v>
      </c>
    </row>
    <row r="136" s="10" customFormat="1" ht="29.88" customHeight="1">
      <c r="B136" s="204"/>
      <c r="C136" s="205"/>
      <c r="D136" s="206" t="s">
        <v>72</v>
      </c>
      <c r="E136" s="218" t="s">
        <v>349</v>
      </c>
      <c r="F136" s="218" t="s">
        <v>350</v>
      </c>
      <c r="G136" s="205"/>
      <c r="H136" s="205"/>
      <c r="I136" s="208"/>
      <c r="J136" s="219">
        <f>BK136</f>
        <v>0</v>
      </c>
      <c r="K136" s="205"/>
      <c r="L136" s="210"/>
      <c r="M136" s="211"/>
      <c r="N136" s="212"/>
      <c r="O136" s="212"/>
      <c r="P136" s="213">
        <f>SUM(P137:P153)</f>
        <v>0</v>
      </c>
      <c r="Q136" s="212"/>
      <c r="R136" s="213">
        <f>SUM(R137:R153)</f>
        <v>34.648882999999998</v>
      </c>
      <c r="S136" s="212"/>
      <c r="T136" s="214">
        <f>SUM(T137:T153)</f>
        <v>0</v>
      </c>
      <c r="AR136" s="215" t="s">
        <v>81</v>
      </c>
      <c r="AT136" s="216" t="s">
        <v>72</v>
      </c>
      <c r="AU136" s="216" t="s">
        <v>81</v>
      </c>
      <c r="AY136" s="215" t="s">
        <v>201</v>
      </c>
      <c r="BK136" s="217">
        <f>SUM(BK137:BK153)</f>
        <v>0</v>
      </c>
    </row>
    <row r="137" s="1" customFormat="1" ht="51" customHeight="1">
      <c r="B137" s="44"/>
      <c r="C137" s="220" t="s">
        <v>321</v>
      </c>
      <c r="D137" s="220" t="s">
        <v>203</v>
      </c>
      <c r="E137" s="221" t="s">
        <v>352</v>
      </c>
      <c r="F137" s="222" t="s">
        <v>353</v>
      </c>
      <c r="G137" s="223" t="s">
        <v>144</v>
      </c>
      <c r="H137" s="224">
        <v>89</v>
      </c>
      <c r="I137" s="225"/>
      <c r="J137" s="226">
        <f>ROUND(I137*H137,2)</f>
        <v>0</v>
      </c>
      <c r="K137" s="222" t="s">
        <v>206</v>
      </c>
      <c r="L137" s="70"/>
      <c r="M137" s="227" t="s">
        <v>21</v>
      </c>
      <c r="N137" s="228" t="s">
        <v>44</v>
      </c>
      <c r="O137" s="45"/>
      <c r="P137" s="229">
        <f>O137*H137</f>
        <v>0</v>
      </c>
      <c r="Q137" s="229">
        <v>0.084250000000000005</v>
      </c>
      <c r="R137" s="229">
        <f>Q137*H137</f>
        <v>7.4982500000000005</v>
      </c>
      <c r="S137" s="229">
        <v>0</v>
      </c>
      <c r="T137" s="230">
        <f>S137*H137</f>
        <v>0</v>
      </c>
      <c r="AR137" s="22" t="s">
        <v>207</v>
      </c>
      <c r="AT137" s="22" t="s">
        <v>203</v>
      </c>
      <c r="AU137" s="22" t="s">
        <v>83</v>
      </c>
      <c r="AY137" s="22" t="s">
        <v>201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22" t="s">
        <v>81</v>
      </c>
      <c r="BK137" s="231">
        <f>ROUND(I137*H137,2)</f>
        <v>0</v>
      </c>
      <c r="BL137" s="22" t="s">
        <v>207</v>
      </c>
      <c r="BM137" s="22" t="s">
        <v>354</v>
      </c>
    </row>
    <row r="138" s="11" customFormat="1">
      <c r="B138" s="232"/>
      <c r="C138" s="233"/>
      <c r="D138" s="234" t="s">
        <v>212</v>
      </c>
      <c r="E138" s="235" t="s">
        <v>156</v>
      </c>
      <c r="F138" s="236" t="s">
        <v>590</v>
      </c>
      <c r="G138" s="233"/>
      <c r="H138" s="237">
        <v>89</v>
      </c>
      <c r="I138" s="238"/>
      <c r="J138" s="233"/>
      <c r="K138" s="233"/>
      <c r="L138" s="239"/>
      <c r="M138" s="240"/>
      <c r="N138" s="241"/>
      <c r="O138" s="241"/>
      <c r="P138" s="241"/>
      <c r="Q138" s="241"/>
      <c r="R138" s="241"/>
      <c r="S138" s="241"/>
      <c r="T138" s="242"/>
      <c r="AT138" s="243" t="s">
        <v>212</v>
      </c>
      <c r="AU138" s="243" t="s">
        <v>83</v>
      </c>
      <c r="AV138" s="11" t="s">
        <v>83</v>
      </c>
      <c r="AW138" s="11" t="s">
        <v>36</v>
      </c>
      <c r="AX138" s="11" t="s">
        <v>81</v>
      </c>
      <c r="AY138" s="243" t="s">
        <v>201</v>
      </c>
    </row>
    <row r="139" s="1" customFormat="1" ht="16.5" customHeight="1">
      <c r="B139" s="44"/>
      <c r="C139" s="255" t="s">
        <v>138</v>
      </c>
      <c r="D139" s="255" t="s">
        <v>288</v>
      </c>
      <c r="E139" s="256" t="s">
        <v>356</v>
      </c>
      <c r="F139" s="257" t="s">
        <v>357</v>
      </c>
      <c r="G139" s="258" t="s">
        <v>144</v>
      </c>
      <c r="H139" s="259">
        <v>89.890000000000001</v>
      </c>
      <c r="I139" s="260"/>
      <c r="J139" s="261">
        <f>ROUND(I139*H139,2)</f>
        <v>0</v>
      </c>
      <c r="K139" s="257" t="s">
        <v>206</v>
      </c>
      <c r="L139" s="262"/>
      <c r="M139" s="263" t="s">
        <v>21</v>
      </c>
      <c r="N139" s="264" t="s">
        <v>44</v>
      </c>
      <c r="O139" s="45"/>
      <c r="P139" s="229">
        <f>O139*H139</f>
        <v>0</v>
      </c>
      <c r="Q139" s="229">
        <v>0.14000000000000001</v>
      </c>
      <c r="R139" s="229">
        <f>Q139*H139</f>
        <v>12.584600000000002</v>
      </c>
      <c r="S139" s="229">
        <v>0</v>
      </c>
      <c r="T139" s="230">
        <f>S139*H139</f>
        <v>0</v>
      </c>
      <c r="AR139" s="22" t="s">
        <v>243</v>
      </c>
      <c r="AT139" s="22" t="s">
        <v>288</v>
      </c>
      <c r="AU139" s="22" t="s">
        <v>83</v>
      </c>
      <c r="AY139" s="22" t="s">
        <v>201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22" t="s">
        <v>81</v>
      </c>
      <c r="BK139" s="231">
        <f>ROUND(I139*H139,2)</f>
        <v>0</v>
      </c>
      <c r="BL139" s="22" t="s">
        <v>207</v>
      </c>
      <c r="BM139" s="22" t="s">
        <v>358</v>
      </c>
    </row>
    <row r="140" s="11" customFormat="1">
      <c r="B140" s="232"/>
      <c r="C140" s="233"/>
      <c r="D140" s="234" t="s">
        <v>212</v>
      </c>
      <c r="E140" s="235" t="s">
        <v>21</v>
      </c>
      <c r="F140" s="236" t="s">
        <v>156</v>
      </c>
      <c r="G140" s="233"/>
      <c r="H140" s="237">
        <v>89</v>
      </c>
      <c r="I140" s="238"/>
      <c r="J140" s="233"/>
      <c r="K140" s="233"/>
      <c r="L140" s="239"/>
      <c r="M140" s="240"/>
      <c r="N140" s="241"/>
      <c r="O140" s="241"/>
      <c r="P140" s="241"/>
      <c r="Q140" s="241"/>
      <c r="R140" s="241"/>
      <c r="S140" s="241"/>
      <c r="T140" s="242"/>
      <c r="AT140" s="243" t="s">
        <v>212</v>
      </c>
      <c r="AU140" s="243" t="s">
        <v>83</v>
      </c>
      <c r="AV140" s="11" t="s">
        <v>83</v>
      </c>
      <c r="AW140" s="11" t="s">
        <v>36</v>
      </c>
      <c r="AX140" s="11" t="s">
        <v>81</v>
      </c>
      <c r="AY140" s="243" t="s">
        <v>201</v>
      </c>
    </row>
    <row r="141" s="11" customFormat="1">
      <c r="B141" s="232"/>
      <c r="C141" s="233"/>
      <c r="D141" s="234" t="s">
        <v>212</v>
      </c>
      <c r="E141" s="233"/>
      <c r="F141" s="236" t="s">
        <v>597</v>
      </c>
      <c r="G141" s="233"/>
      <c r="H141" s="237">
        <v>89.890000000000001</v>
      </c>
      <c r="I141" s="238"/>
      <c r="J141" s="233"/>
      <c r="K141" s="233"/>
      <c r="L141" s="239"/>
      <c r="M141" s="240"/>
      <c r="N141" s="241"/>
      <c r="O141" s="241"/>
      <c r="P141" s="241"/>
      <c r="Q141" s="241"/>
      <c r="R141" s="241"/>
      <c r="S141" s="241"/>
      <c r="T141" s="242"/>
      <c r="AT141" s="243" t="s">
        <v>212</v>
      </c>
      <c r="AU141" s="243" t="s">
        <v>83</v>
      </c>
      <c r="AV141" s="11" t="s">
        <v>83</v>
      </c>
      <c r="AW141" s="11" t="s">
        <v>6</v>
      </c>
      <c r="AX141" s="11" t="s">
        <v>81</v>
      </c>
      <c r="AY141" s="243" t="s">
        <v>201</v>
      </c>
    </row>
    <row r="142" s="1" customFormat="1" ht="51" customHeight="1">
      <c r="B142" s="44"/>
      <c r="C142" s="220" t="s">
        <v>330</v>
      </c>
      <c r="D142" s="220" t="s">
        <v>203</v>
      </c>
      <c r="E142" s="221" t="s">
        <v>361</v>
      </c>
      <c r="F142" s="222" t="s">
        <v>362</v>
      </c>
      <c r="G142" s="223" t="s">
        <v>144</v>
      </c>
      <c r="H142" s="224">
        <v>18.5</v>
      </c>
      <c r="I142" s="225"/>
      <c r="J142" s="226">
        <f>ROUND(I142*H142,2)</f>
        <v>0</v>
      </c>
      <c r="K142" s="222" t="s">
        <v>206</v>
      </c>
      <c r="L142" s="70"/>
      <c r="M142" s="227" t="s">
        <v>21</v>
      </c>
      <c r="N142" s="228" t="s">
        <v>44</v>
      </c>
      <c r="O142" s="45"/>
      <c r="P142" s="229">
        <f>O142*H142</f>
        <v>0</v>
      </c>
      <c r="Q142" s="229">
        <v>0.085650000000000004</v>
      </c>
      <c r="R142" s="229">
        <f>Q142*H142</f>
        <v>1.5845250000000002</v>
      </c>
      <c r="S142" s="229">
        <v>0</v>
      </c>
      <c r="T142" s="230">
        <f>S142*H142</f>
        <v>0</v>
      </c>
      <c r="AR142" s="22" t="s">
        <v>207</v>
      </c>
      <c r="AT142" s="22" t="s">
        <v>203</v>
      </c>
      <c r="AU142" s="22" t="s">
        <v>83</v>
      </c>
      <c r="AY142" s="22" t="s">
        <v>201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22" t="s">
        <v>81</v>
      </c>
      <c r="BK142" s="231">
        <f>ROUND(I142*H142,2)</f>
        <v>0</v>
      </c>
      <c r="BL142" s="22" t="s">
        <v>207</v>
      </c>
      <c r="BM142" s="22" t="s">
        <v>363</v>
      </c>
    </row>
    <row r="143" s="11" customFormat="1">
      <c r="B143" s="232"/>
      <c r="C143" s="233"/>
      <c r="D143" s="234" t="s">
        <v>212</v>
      </c>
      <c r="E143" s="235" t="s">
        <v>21</v>
      </c>
      <c r="F143" s="236" t="s">
        <v>364</v>
      </c>
      <c r="G143" s="233"/>
      <c r="H143" s="237">
        <v>18.5</v>
      </c>
      <c r="I143" s="238"/>
      <c r="J143" s="233"/>
      <c r="K143" s="233"/>
      <c r="L143" s="239"/>
      <c r="M143" s="240"/>
      <c r="N143" s="241"/>
      <c r="O143" s="241"/>
      <c r="P143" s="241"/>
      <c r="Q143" s="241"/>
      <c r="R143" s="241"/>
      <c r="S143" s="241"/>
      <c r="T143" s="242"/>
      <c r="AT143" s="243" t="s">
        <v>212</v>
      </c>
      <c r="AU143" s="243" t="s">
        <v>83</v>
      </c>
      <c r="AV143" s="11" t="s">
        <v>83</v>
      </c>
      <c r="AW143" s="11" t="s">
        <v>36</v>
      </c>
      <c r="AX143" s="11" t="s">
        <v>81</v>
      </c>
      <c r="AY143" s="243" t="s">
        <v>201</v>
      </c>
    </row>
    <row r="144" s="1" customFormat="1" ht="16.5" customHeight="1">
      <c r="B144" s="44"/>
      <c r="C144" s="255" t="s">
        <v>335</v>
      </c>
      <c r="D144" s="255" t="s">
        <v>288</v>
      </c>
      <c r="E144" s="256" t="s">
        <v>366</v>
      </c>
      <c r="F144" s="257" t="s">
        <v>367</v>
      </c>
      <c r="G144" s="258" t="s">
        <v>144</v>
      </c>
      <c r="H144" s="259">
        <v>5.0499999999999998</v>
      </c>
      <c r="I144" s="260"/>
      <c r="J144" s="261">
        <f>ROUND(I144*H144,2)</f>
        <v>0</v>
      </c>
      <c r="K144" s="257" t="s">
        <v>21</v>
      </c>
      <c r="L144" s="262"/>
      <c r="M144" s="263" t="s">
        <v>21</v>
      </c>
      <c r="N144" s="264" t="s">
        <v>44</v>
      </c>
      <c r="O144" s="45"/>
      <c r="P144" s="229">
        <f>O144*H144</f>
        <v>0</v>
      </c>
      <c r="Q144" s="229">
        <v>0.14000000000000001</v>
      </c>
      <c r="R144" s="229">
        <f>Q144*H144</f>
        <v>0.70700000000000007</v>
      </c>
      <c r="S144" s="229">
        <v>0</v>
      </c>
      <c r="T144" s="230">
        <f>S144*H144</f>
        <v>0</v>
      </c>
      <c r="AR144" s="22" t="s">
        <v>243</v>
      </c>
      <c r="AT144" s="22" t="s">
        <v>288</v>
      </c>
      <c r="AU144" s="22" t="s">
        <v>83</v>
      </c>
      <c r="AY144" s="22" t="s">
        <v>201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22" t="s">
        <v>81</v>
      </c>
      <c r="BK144" s="231">
        <f>ROUND(I144*H144,2)</f>
        <v>0</v>
      </c>
      <c r="BL144" s="22" t="s">
        <v>207</v>
      </c>
      <c r="BM144" s="22" t="s">
        <v>368</v>
      </c>
    </row>
    <row r="145" s="11" customFormat="1">
      <c r="B145" s="232"/>
      <c r="C145" s="233"/>
      <c r="D145" s="234" t="s">
        <v>212</v>
      </c>
      <c r="E145" s="235" t="s">
        <v>123</v>
      </c>
      <c r="F145" s="236" t="s">
        <v>227</v>
      </c>
      <c r="G145" s="233"/>
      <c r="H145" s="237">
        <v>5</v>
      </c>
      <c r="I145" s="238"/>
      <c r="J145" s="233"/>
      <c r="K145" s="233"/>
      <c r="L145" s="239"/>
      <c r="M145" s="240"/>
      <c r="N145" s="241"/>
      <c r="O145" s="241"/>
      <c r="P145" s="241"/>
      <c r="Q145" s="241"/>
      <c r="R145" s="241"/>
      <c r="S145" s="241"/>
      <c r="T145" s="242"/>
      <c r="AT145" s="243" t="s">
        <v>212</v>
      </c>
      <c r="AU145" s="243" t="s">
        <v>83</v>
      </c>
      <c r="AV145" s="11" t="s">
        <v>83</v>
      </c>
      <c r="AW145" s="11" t="s">
        <v>36</v>
      </c>
      <c r="AX145" s="11" t="s">
        <v>73</v>
      </c>
      <c r="AY145" s="243" t="s">
        <v>201</v>
      </c>
    </row>
    <row r="146" s="11" customFormat="1">
      <c r="B146" s="232"/>
      <c r="C146" s="233"/>
      <c r="D146" s="234" t="s">
        <v>212</v>
      </c>
      <c r="E146" s="233"/>
      <c r="F146" s="236" t="s">
        <v>598</v>
      </c>
      <c r="G146" s="233"/>
      <c r="H146" s="237">
        <v>5.0499999999999998</v>
      </c>
      <c r="I146" s="238"/>
      <c r="J146" s="233"/>
      <c r="K146" s="233"/>
      <c r="L146" s="239"/>
      <c r="M146" s="240"/>
      <c r="N146" s="241"/>
      <c r="O146" s="241"/>
      <c r="P146" s="241"/>
      <c r="Q146" s="241"/>
      <c r="R146" s="241"/>
      <c r="S146" s="241"/>
      <c r="T146" s="242"/>
      <c r="AT146" s="243" t="s">
        <v>212</v>
      </c>
      <c r="AU146" s="243" t="s">
        <v>83</v>
      </c>
      <c r="AV146" s="11" t="s">
        <v>83</v>
      </c>
      <c r="AW146" s="11" t="s">
        <v>6</v>
      </c>
      <c r="AX146" s="11" t="s">
        <v>81</v>
      </c>
      <c r="AY146" s="243" t="s">
        <v>201</v>
      </c>
    </row>
    <row r="147" s="1" customFormat="1" ht="16.5" customHeight="1">
      <c r="B147" s="44"/>
      <c r="C147" s="255" t="s">
        <v>341</v>
      </c>
      <c r="D147" s="255" t="s">
        <v>288</v>
      </c>
      <c r="E147" s="256" t="s">
        <v>371</v>
      </c>
      <c r="F147" s="257" t="s">
        <v>372</v>
      </c>
      <c r="G147" s="258" t="s">
        <v>144</v>
      </c>
      <c r="H147" s="259">
        <v>2.1789999999999998</v>
      </c>
      <c r="I147" s="260"/>
      <c r="J147" s="261">
        <f>ROUND(I147*H147,2)</f>
        <v>0</v>
      </c>
      <c r="K147" s="257" t="s">
        <v>206</v>
      </c>
      <c r="L147" s="262"/>
      <c r="M147" s="263" t="s">
        <v>21</v>
      </c>
      <c r="N147" s="264" t="s">
        <v>44</v>
      </c>
      <c r="O147" s="45"/>
      <c r="P147" s="229">
        <f>O147*H147</f>
        <v>0</v>
      </c>
      <c r="Q147" s="229">
        <v>0.17999999999999999</v>
      </c>
      <c r="R147" s="229">
        <f>Q147*H147</f>
        <v>0.39221999999999996</v>
      </c>
      <c r="S147" s="229">
        <v>0</v>
      </c>
      <c r="T147" s="230">
        <f>S147*H147</f>
        <v>0</v>
      </c>
      <c r="AR147" s="22" t="s">
        <v>243</v>
      </c>
      <c r="AT147" s="22" t="s">
        <v>288</v>
      </c>
      <c r="AU147" s="22" t="s">
        <v>83</v>
      </c>
      <c r="AY147" s="22" t="s">
        <v>201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22" t="s">
        <v>81</v>
      </c>
      <c r="BK147" s="231">
        <f>ROUND(I147*H147,2)</f>
        <v>0</v>
      </c>
      <c r="BL147" s="22" t="s">
        <v>207</v>
      </c>
      <c r="BM147" s="22" t="s">
        <v>373</v>
      </c>
    </row>
    <row r="148" s="11" customFormat="1">
      <c r="B148" s="232"/>
      <c r="C148" s="233"/>
      <c r="D148" s="234" t="s">
        <v>212</v>
      </c>
      <c r="E148" s="233"/>
      <c r="F148" s="236" t="s">
        <v>599</v>
      </c>
      <c r="G148" s="233"/>
      <c r="H148" s="237">
        <v>2.1789999999999998</v>
      </c>
      <c r="I148" s="238"/>
      <c r="J148" s="233"/>
      <c r="K148" s="233"/>
      <c r="L148" s="239"/>
      <c r="M148" s="240"/>
      <c r="N148" s="241"/>
      <c r="O148" s="241"/>
      <c r="P148" s="241"/>
      <c r="Q148" s="241"/>
      <c r="R148" s="241"/>
      <c r="S148" s="241"/>
      <c r="T148" s="242"/>
      <c r="AT148" s="243" t="s">
        <v>212</v>
      </c>
      <c r="AU148" s="243" t="s">
        <v>83</v>
      </c>
      <c r="AV148" s="11" t="s">
        <v>83</v>
      </c>
      <c r="AW148" s="11" t="s">
        <v>6</v>
      </c>
      <c r="AX148" s="11" t="s">
        <v>81</v>
      </c>
      <c r="AY148" s="243" t="s">
        <v>201</v>
      </c>
    </row>
    <row r="149" s="1" customFormat="1" ht="38.25" customHeight="1">
      <c r="B149" s="44"/>
      <c r="C149" s="220" t="s">
        <v>126</v>
      </c>
      <c r="D149" s="220" t="s">
        <v>203</v>
      </c>
      <c r="E149" s="221" t="s">
        <v>376</v>
      </c>
      <c r="F149" s="222" t="s">
        <v>377</v>
      </c>
      <c r="G149" s="223" t="s">
        <v>144</v>
      </c>
      <c r="H149" s="224">
        <v>25.800000000000001</v>
      </c>
      <c r="I149" s="225"/>
      <c r="J149" s="226">
        <f>ROUND(I149*H149,2)</f>
        <v>0</v>
      </c>
      <c r="K149" s="222" t="s">
        <v>206</v>
      </c>
      <c r="L149" s="70"/>
      <c r="M149" s="227" t="s">
        <v>21</v>
      </c>
      <c r="N149" s="228" t="s">
        <v>44</v>
      </c>
      <c r="O149" s="45"/>
      <c r="P149" s="229">
        <f>O149*H149</f>
        <v>0</v>
      </c>
      <c r="Q149" s="229">
        <v>0.19536000000000001</v>
      </c>
      <c r="R149" s="229">
        <f>Q149*H149</f>
        <v>5.0402880000000003</v>
      </c>
      <c r="S149" s="229">
        <v>0</v>
      </c>
      <c r="T149" s="230">
        <f>S149*H149</f>
        <v>0</v>
      </c>
      <c r="AR149" s="22" t="s">
        <v>207</v>
      </c>
      <c r="AT149" s="22" t="s">
        <v>203</v>
      </c>
      <c r="AU149" s="22" t="s">
        <v>83</v>
      </c>
      <c r="AY149" s="22" t="s">
        <v>201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22" t="s">
        <v>81</v>
      </c>
      <c r="BK149" s="231">
        <f>ROUND(I149*H149,2)</f>
        <v>0</v>
      </c>
      <c r="BL149" s="22" t="s">
        <v>207</v>
      </c>
      <c r="BM149" s="22" t="s">
        <v>378</v>
      </c>
    </row>
    <row r="150" s="11" customFormat="1">
      <c r="B150" s="232"/>
      <c r="C150" s="233"/>
      <c r="D150" s="234" t="s">
        <v>212</v>
      </c>
      <c r="E150" s="235" t="s">
        <v>162</v>
      </c>
      <c r="F150" s="236" t="s">
        <v>600</v>
      </c>
      <c r="G150" s="233"/>
      <c r="H150" s="237">
        <v>25.800000000000001</v>
      </c>
      <c r="I150" s="238"/>
      <c r="J150" s="233"/>
      <c r="K150" s="233"/>
      <c r="L150" s="239"/>
      <c r="M150" s="240"/>
      <c r="N150" s="241"/>
      <c r="O150" s="241"/>
      <c r="P150" s="241"/>
      <c r="Q150" s="241"/>
      <c r="R150" s="241"/>
      <c r="S150" s="241"/>
      <c r="T150" s="242"/>
      <c r="AT150" s="243" t="s">
        <v>212</v>
      </c>
      <c r="AU150" s="243" t="s">
        <v>83</v>
      </c>
      <c r="AV150" s="11" t="s">
        <v>83</v>
      </c>
      <c r="AW150" s="11" t="s">
        <v>36</v>
      </c>
      <c r="AX150" s="11" t="s">
        <v>81</v>
      </c>
      <c r="AY150" s="243" t="s">
        <v>201</v>
      </c>
    </row>
    <row r="151" s="1" customFormat="1" ht="16.5" customHeight="1">
      <c r="B151" s="44"/>
      <c r="C151" s="255" t="s">
        <v>351</v>
      </c>
      <c r="D151" s="255" t="s">
        <v>288</v>
      </c>
      <c r="E151" s="256" t="s">
        <v>381</v>
      </c>
      <c r="F151" s="257" t="s">
        <v>382</v>
      </c>
      <c r="G151" s="258" t="s">
        <v>254</v>
      </c>
      <c r="H151" s="259">
        <v>6.8419999999999996</v>
      </c>
      <c r="I151" s="260"/>
      <c r="J151" s="261">
        <f>ROUND(I151*H151,2)</f>
        <v>0</v>
      </c>
      <c r="K151" s="257" t="s">
        <v>206</v>
      </c>
      <c r="L151" s="262"/>
      <c r="M151" s="263" t="s">
        <v>21</v>
      </c>
      <c r="N151" s="264" t="s">
        <v>44</v>
      </c>
      <c r="O151" s="45"/>
      <c r="P151" s="229">
        <f>O151*H151</f>
        <v>0</v>
      </c>
      <c r="Q151" s="229">
        <v>1</v>
      </c>
      <c r="R151" s="229">
        <f>Q151*H151</f>
        <v>6.8419999999999996</v>
      </c>
      <c r="S151" s="229">
        <v>0</v>
      </c>
      <c r="T151" s="230">
        <f>S151*H151</f>
        <v>0</v>
      </c>
      <c r="AR151" s="22" t="s">
        <v>243</v>
      </c>
      <c r="AT151" s="22" t="s">
        <v>288</v>
      </c>
      <c r="AU151" s="22" t="s">
        <v>83</v>
      </c>
      <c r="AY151" s="22" t="s">
        <v>201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22" t="s">
        <v>81</v>
      </c>
      <c r="BK151" s="231">
        <f>ROUND(I151*H151,2)</f>
        <v>0</v>
      </c>
      <c r="BL151" s="22" t="s">
        <v>207</v>
      </c>
      <c r="BM151" s="22" t="s">
        <v>383</v>
      </c>
    </row>
    <row r="152" s="11" customFormat="1">
      <c r="B152" s="232"/>
      <c r="C152" s="233"/>
      <c r="D152" s="234" t="s">
        <v>212</v>
      </c>
      <c r="E152" s="235" t="s">
        <v>21</v>
      </c>
      <c r="F152" s="236" t="s">
        <v>384</v>
      </c>
      <c r="G152" s="233"/>
      <c r="H152" s="237">
        <v>6.7080000000000002</v>
      </c>
      <c r="I152" s="238"/>
      <c r="J152" s="233"/>
      <c r="K152" s="233"/>
      <c r="L152" s="239"/>
      <c r="M152" s="240"/>
      <c r="N152" s="241"/>
      <c r="O152" s="241"/>
      <c r="P152" s="241"/>
      <c r="Q152" s="241"/>
      <c r="R152" s="241"/>
      <c r="S152" s="241"/>
      <c r="T152" s="242"/>
      <c r="AT152" s="243" t="s">
        <v>212</v>
      </c>
      <c r="AU152" s="243" t="s">
        <v>83</v>
      </c>
      <c r="AV152" s="11" t="s">
        <v>83</v>
      </c>
      <c r="AW152" s="11" t="s">
        <v>36</v>
      </c>
      <c r="AX152" s="11" t="s">
        <v>81</v>
      </c>
      <c r="AY152" s="243" t="s">
        <v>201</v>
      </c>
    </row>
    <row r="153" s="11" customFormat="1">
      <c r="B153" s="232"/>
      <c r="C153" s="233"/>
      <c r="D153" s="234" t="s">
        <v>212</v>
      </c>
      <c r="E153" s="233"/>
      <c r="F153" s="236" t="s">
        <v>601</v>
      </c>
      <c r="G153" s="233"/>
      <c r="H153" s="237">
        <v>6.8419999999999996</v>
      </c>
      <c r="I153" s="238"/>
      <c r="J153" s="233"/>
      <c r="K153" s="233"/>
      <c r="L153" s="239"/>
      <c r="M153" s="240"/>
      <c r="N153" s="241"/>
      <c r="O153" s="241"/>
      <c r="P153" s="241"/>
      <c r="Q153" s="241"/>
      <c r="R153" s="241"/>
      <c r="S153" s="241"/>
      <c r="T153" s="242"/>
      <c r="AT153" s="243" t="s">
        <v>212</v>
      </c>
      <c r="AU153" s="243" t="s">
        <v>83</v>
      </c>
      <c r="AV153" s="11" t="s">
        <v>83</v>
      </c>
      <c r="AW153" s="11" t="s">
        <v>6</v>
      </c>
      <c r="AX153" s="11" t="s">
        <v>81</v>
      </c>
      <c r="AY153" s="243" t="s">
        <v>201</v>
      </c>
    </row>
    <row r="154" s="10" customFormat="1" ht="29.88" customHeight="1">
      <c r="B154" s="204"/>
      <c r="C154" s="205"/>
      <c r="D154" s="206" t="s">
        <v>72</v>
      </c>
      <c r="E154" s="218" t="s">
        <v>247</v>
      </c>
      <c r="F154" s="218" t="s">
        <v>386</v>
      </c>
      <c r="G154" s="205"/>
      <c r="H154" s="205"/>
      <c r="I154" s="208"/>
      <c r="J154" s="219">
        <f>BK154</f>
        <v>0</v>
      </c>
      <c r="K154" s="205"/>
      <c r="L154" s="210"/>
      <c r="M154" s="211"/>
      <c r="N154" s="212"/>
      <c r="O154" s="212"/>
      <c r="P154" s="213">
        <f>SUM(P155:P162)</f>
        <v>0</v>
      </c>
      <c r="Q154" s="212"/>
      <c r="R154" s="213">
        <f>SUM(R155:R162)</f>
        <v>0.50094000000000005</v>
      </c>
      <c r="S154" s="212"/>
      <c r="T154" s="214">
        <f>SUM(T155:T162)</f>
        <v>0</v>
      </c>
      <c r="AR154" s="215" t="s">
        <v>81</v>
      </c>
      <c r="AT154" s="216" t="s">
        <v>72</v>
      </c>
      <c r="AU154" s="216" t="s">
        <v>81</v>
      </c>
      <c r="AY154" s="215" t="s">
        <v>201</v>
      </c>
      <c r="BK154" s="217">
        <f>SUM(BK155:BK162)</f>
        <v>0</v>
      </c>
    </row>
    <row r="155" s="1" customFormat="1" ht="16.5" customHeight="1">
      <c r="B155" s="44"/>
      <c r="C155" s="220" t="s">
        <v>355</v>
      </c>
      <c r="D155" s="220" t="s">
        <v>203</v>
      </c>
      <c r="E155" s="221" t="s">
        <v>388</v>
      </c>
      <c r="F155" s="222" t="s">
        <v>389</v>
      </c>
      <c r="G155" s="223" t="s">
        <v>260</v>
      </c>
      <c r="H155" s="224">
        <v>4</v>
      </c>
      <c r="I155" s="225"/>
      <c r="J155" s="226">
        <f>ROUND(I155*H155,2)</f>
        <v>0</v>
      </c>
      <c r="K155" s="222" t="s">
        <v>206</v>
      </c>
      <c r="L155" s="70"/>
      <c r="M155" s="227" t="s">
        <v>21</v>
      </c>
      <c r="N155" s="228" t="s">
        <v>44</v>
      </c>
      <c r="O155" s="45"/>
      <c r="P155" s="229">
        <f>O155*H155</f>
        <v>0</v>
      </c>
      <c r="Q155" s="229">
        <v>0.11241</v>
      </c>
      <c r="R155" s="229">
        <f>Q155*H155</f>
        <v>0.44963999999999998</v>
      </c>
      <c r="S155" s="229">
        <v>0</v>
      </c>
      <c r="T155" s="230">
        <f>S155*H155</f>
        <v>0</v>
      </c>
      <c r="AR155" s="22" t="s">
        <v>207</v>
      </c>
      <c r="AT155" s="22" t="s">
        <v>203</v>
      </c>
      <c r="AU155" s="22" t="s">
        <v>83</v>
      </c>
      <c r="AY155" s="22" t="s">
        <v>201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22" t="s">
        <v>81</v>
      </c>
      <c r="BK155" s="231">
        <f>ROUND(I155*H155,2)</f>
        <v>0</v>
      </c>
      <c r="BL155" s="22" t="s">
        <v>207</v>
      </c>
      <c r="BM155" s="22" t="s">
        <v>390</v>
      </c>
    </row>
    <row r="156" s="1" customFormat="1" ht="16.5" customHeight="1">
      <c r="B156" s="44"/>
      <c r="C156" s="255" t="s">
        <v>360</v>
      </c>
      <c r="D156" s="255" t="s">
        <v>288</v>
      </c>
      <c r="E156" s="256" t="s">
        <v>392</v>
      </c>
      <c r="F156" s="257" t="s">
        <v>393</v>
      </c>
      <c r="G156" s="258" t="s">
        <v>260</v>
      </c>
      <c r="H156" s="259">
        <v>4</v>
      </c>
      <c r="I156" s="260"/>
      <c r="J156" s="261">
        <f>ROUND(I156*H156,2)</f>
        <v>0</v>
      </c>
      <c r="K156" s="257" t="s">
        <v>206</v>
      </c>
      <c r="L156" s="262"/>
      <c r="M156" s="263" t="s">
        <v>21</v>
      </c>
      <c r="N156" s="264" t="s">
        <v>44</v>
      </c>
      <c r="O156" s="45"/>
      <c r="P156" s="229">
        <f>O156*H156</f>
        <v>0</v>
      </c>
      <c r="Q156" s="229">
        <v>0.0064999999999999997</v>
      </c>
      <c r="R156" s="229">
        <f>Q156*H156</f>
        <v>0.025999999999999999</v>
      </c>
      <c r="S156" s="229">
        <v>0</v>
      </c>
      <c r="T156" s="230">
        <f>S156*H156</f>
        <v>0</v>
      </c>
      <c r="AR156" s="22" t="s">
        <v>243</v>
      </c>
      <c r="AT156" s="22" t="s">
        <v>288</v>
      </c>
      <c r="AU156" s="22" t="s">
        <v>83</v>
      </c>
      <c r="AY156" s="22" t="s">
        <v>201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22" t="s">
        <v>81</v>
      </c>
      <c r="BK156" s="231">
        <f>ROUND(I156*H156,2)</f>
        <v>0</v>
      </c>
      <c r="BL156" s="22" t="s">
        <v>207</v>
      </c>
      <c r="BM156" s="22" t="s">
        <v>394</v>
      </c>
    </row>
    <row r="157" s="1" customFormat="1" ht="16.5" customHeight="1">
      <c r="B157" s="44"/>
      <c r="C157" s="255" t="s">
        <v>365</v>
      </c>
      <c r="D157" s="255" t="s">
        <v>288</v>
      </c>
      <c r="E157" s="256" t="s">
        <v>396</v>
      </c>
      <c r="F157" s="257" t="s">
        <v>397</v>
      </c>
      <c r="G157" s="258" t="s">
        <v>260</v>
      </c>
      <c r="H157" s="259">
        <v>4</v>
      </c>
      <c r="I157" s="260"/>
      <c r="J157" s="261">
        <f>ROUND(I157*H157,2)</f>
        <v>0</v>
      </c>
      <c r="K157" s="257" t="s">
        <v>206</v>
      </c>
      <c r="L157" s="262"/>
      <c r="M157" s="263" t="s">
        <v>21</v>
      </c>
      <c r="N157" s="264" t="s">
        <v>44</v>
      </c>
      <c r="O157" s="45"/>
      <c r="P157" s="229">
        <f>O157*H157</f>
        <v>0</v>
      </c>
      <c r="Q157" s="229">
        <v>0.0030000000000000001</v>
      </c>
      <c r="R157" s="229">
        <f>Q157*H157</f>
        <v>0.012</v>
      </c>
      <c r="S157" s="229">
        <v>0</v>
      </c>
      <c r="T157" s="230">
        <f>S157*H157</f>
        <v>0</v>
      </c>
      <c r="AR157" s="22" t="s">
        <v>243</v>
      </c>
      <c r="AT157" s="22" t="s">
        <v>288</v>
      </c>
      <c r="AU157" s="22" t="s">
        <v>83</v>
      </c>
      <c r="AY157" s="22" t="s">
        <v>201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22" t="s">
        <v>81</v>
      </c>
      <c r="BK157" s="231">
        <f>ROUND(I157*H157,2)</f>
        <v>0</v>
      </c>
      <c r="BL157" s="22" t="s">
        <v>207</v>
      </c>
      <c r="BM157" s="22" t="s">
        <v>398</v>
      </c>
    </row>
    <row r="158" s="1" customFormat="1" ht="16.5" customHeight="1">
      <c r="B158" s="44"/>
      <c r="C158" s="255" t="s">
        <v>370</v>
      </c>
      <c r="D158" s="255" t="s">
        <v>288</v>
      </c>
      <c r="E158" s="256" t="s">
        <v>400</v>
      </c>
      <c r="F158" s="257" t="s">
        <v>401</v>
      </c>
      <c r="G158" s="258" t="s">
        <v>260</v>
      </c>
      <c r="H158" s="259">
        <v>4</v>
      </c>
      <c r="I158" s="260"/>
      <c r="J158" s="261">
        <f>ROUND(I158*H158,2)</f>
        <v>0</v>
      </c>
      <c r="K158" s="257" t="s">
        <v>206</v>
      </c>
      <c r="L158" s="262"/>
      <c r="M158" s="263" t="s">
        <v>21</v>
      </c>
      <c r="N158" s="264" t="s">
        <v>44</v>
      </c>
      <c r="O158" s="45"/>
      <c r="P158" s="229">
        <f>O158*H158</f>
        <v>0</v>
      </c>
      <c r="Q158" s="229">
        <v>0.00010000000000000001</v>
      </c>
      <c r="R158" s="229">
        <f>Q158*H158</f>
        <v>0.00040000000000000002</v>
      </c>
      <c r="S158" s="229">
        <v>0</v>
      </c>
      <c r="T158" s="230">
        <f>S158*H158</f>
        <v>0</v>
      </c>
      <c r="AR158" s="22" t="s">
        <v>243</v>
      </c>
      <c r="AT158" s="22" t="s">
        <v>288</v>
      </c>
      <c r="AU158" s="22" t="s">
        <v>83</v>
      </c>
      <c r="AY158" s="22" t="s">
        <v>201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22" t="s">
        <v>81</v>
      </c>
      <c r="BK158" s="231">
        <f>ROUND(I158*H158,2)</f>
        <v>0</v>
      </c>
      <c r="BL158" s="22" t="s">
        <v>207</v>
      </c>
      <c r="BM158" s="22" t="s">
        <v>402</v>
      </c>
    </row>
    <row r="159" s="1" customFormat="1" ht="16.5" customHeight="1">
      <c r="B159" s="44"/>
      <c r="C159" s="255" t="s">
        <v>166</v>
      </c>
      <c r="D159" s="255" t="s">
        <v>288</v>
      </c>
      <c r="E159" s="256" t="s">
        <v>404</v>
      </c>
      <c r="F159" s="257" t="s">
        <v>405</v>
      </c>
      <c r="G159" s="258" t="s">
        <v>260</v>
      </c>
      <c r="H159" s="259">
        <v>8</v>
      </c>
      <c r="I159" s="260"/>
      <c r="J159" s="261">
        <f>ROUND(I159*H159,2)</f>
        <v>0</v>
      </c>
      <c r="K159" s="257" t="s">
        <v>206</v>
      </c>
      <c r="L159" s="262"/>
      <c r="M159" s="263" t="s">
        <v>21</v>
      </c>
      <c r="N159" s="264" t="s">
        <v>44</v>
      </c>
      <c r="O159" s="45"/>
      <c r="P159" s="229">
        <f>O159*H159</f>
        <v>0</v>
      </c>
      <c r="Q159" s="229">
        <v>0.00035</v>
      </c>
      <c r="R159" s="229">
        <f>Q159*H159</f>
        <v>0.0028</v>
      </c>
      <c r="S159" s="229">
        <v>0</v>
      </c>
      <c r="T159" s="230">
        <f>S159*H159</f>
        <v>0</v>
      </c>
      <c r="AR159" s="22" t="s">
        <v>243</v>
      </c>
      <c r="AT159" s="22" t="s">
        <v>288</v>
      </c>
      <c r="AU159" s="22" t="s">
        <v>83</v>
      </c>
      <c r="AY159" s="22" t="s">
        <v>201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22" t="s">
        <v>81</v>
      </c>
      <c r="BK159" s="231">
        <f>ROUND(I159*H159,2)</f>
        <v>0</v>
      </c>
      <c r="BL159" s="22" t="s">
        <v>207</v>
      </c>
      <c r="BM159" s="22" t="s">
        <v>406</v>
      </c>
    </row>
    <row r="160" s="1" customFormat="1" ht="16.5" customHeight="1">
      <c r="B160" s="44"/>
      <c r="C160" s="255" t="s">
        <v>380</v>
      </c>
      <c r="D160" s="255" t="s">
        <v>288</v>
      </c>
      <c r="E160" s="256" t="s">
        <v>413</v>
      </c>
      <c r="F160" s="257" t="s">
        <v>414</v>
      </c>
      <c r="G160" s="258" t="s">
        <v>260</v>
      </c>
      <c r="H160" s="259">
        <v>1</v>
      </c>
      <c r="I160" s="260"/>
      <c r="J160" s="261">
        <f>ROUND(I160*H160,2)</f>
        <v>0</v>
      </c>
      <c r="K160" s="257" t="s">
        <v>206</v>
      </c>
      <c r="L160" s="262"/>
      <c r="M160" s="263" t="s">
        <v>21</v>
      </c>
      <c r="N160" s="264" t="s">
        <v>44</v>
      </c>
      <c r="O160" s="45"/>
      <c r="P160" s="229">
        <f>O160*H160</f>
        <v>0</v>
      </c>
      <c r="Q160" s="229">
        <v>0.0025999999999999999</v>
      </c>
      <c r="R160" s="229">
        <f>Q160*H160</f>
        <v>0.0025999999999999999</v>
      </c>
      <c r="S160" s="229">
        <v>0</v>
      </c>
      <c r="T160" s="230">
        <f>S160*H160</f>
        <v>0</v>
      </c>
      <c r="AR160" s="22" t="s">
        <v>243</v>
      </c>
      <c r="AT160" s="22" t="s">
        <v>288</v>
      </c>
      <c r="AU160" s="22" t="s">
        <v>83</v>
      </c>
      <c r="AY160" s="22" t="s">
        <v>201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22" t="s">
        <v>81</v>
      </c>
      <c r="BK160" s="231">
        <f>ROUND(I160*H160,2)</f>
        <v>0</v>
      </c>
      <c r="BL160" s="22" t="s">
        <v>207</v>
      </c>
      <c r="BM160" s="22" t="s">
        <v>415</v>
      </c>
    </row>
    <row r="161" s="1" customFormat="1" ht="16.5" customHeight="1">
      <c r="B161" s="44"/>
      <c r="C161" s="255" t="s">
        <v>387</v>
      </c>
      <c r="D161" s="255" t="s">
        <v>288</v>
      </c>
      <c r="E161" s="256" t="s">
        <v>602</v>
      </c>
      <c r="F161" s="257" t="s">
        <v>603</v>
      </c>
      <c r="G161" s="258" t="s">
        <v>260</v>
      </c>
      <c r="H161" s="259">
        <v>3</v>
      </c>
      <c r="I161" s="260"/>
      <c r="J161" s="261">
        <f>ROUND(I161*H161,2)</f>
        <v>0</v>
      </c>
      <c r="K161" s="257" t="s">
        <v>261</v>
      </c>
      <c r="L161" s="262"/>
      <c r="M161" s="263" t="s">
        <v>21</v>
      </c>
      <c r="N161" s="264" t="s">
        <v>44</v>
      </c>
      <c r="O161" s="45"/>
      <c r="P161" s="229">
        <f>O161*H161</f>
        <v>0</v>
      </c>
      <c r="Q161" s="229">
        <v>0.0025000000000000001</v>
      </c>
      <c r="R161" s="229">
        <f>Q161*H161</f>
        <v>0.0074999999999999997</v>
      </c>
      <c r="S161" s="229">
        <v>0</v>
      </c>
      <c r="T161" s="230">
        <f>S161*H161</f>
        <v>0</v>
      </c>
      <c r="AR161" s="22" t="s">
        <v>243</v>
      </c>
      <c r="AT161" s="22" t="s">
        <v>288</v>
      </c>
      <c r="AU161" s="22" t="s">
        <v>83</v>
      </c>
      <c r="AY161" s="22" t="s">
        <v>201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22" t="s">
        <v>81</v>
      </c>
      <c r="BK161" s="231">
        <f>ROUND(I161*H161,2)</f>
        <v>0</v>
      </c>
      <c r="BL161" s="22" t="s">
        <v>207</v>
      </c>
      <c r="BM161" s="22" t="s">
        <v>604</v>
      </c>
    </row>
    <row r="162" s="1" customFormat="1" ht="25.5" customHeight="1">
      <c r="B162" s="44"/>
      <c r="C162" s="220" t="s">
        <v>391</v>
      </c>
      <c r="D162" s="220" t="s">
        <v>203</v>
      </c>
      <c r="E162" s="221" t="s">
        <v>422</v>
      </c>
      <c r="F162" s="222" t="s">
        <v>423</v>
      </c>
      <c r="G162" s="223" t="s">
        <v>129</v>
      </c>
      <c r="H162" s="224">
        <v>4</v>
      </c>
      <c r="I162" s="225"/>
      <c r="J162" s="226">
        <f>ROUND(I162*H162,2)</f>
        <v>0</v>
      </c>
      <c r="K162" s="222" t="s">
        <v>206</v>
      </c>
      <c r="L162" s="70"/>
      <c r="M162" s="227" t="s">
        <v>21</v>
      </c>
      <c r="N162" s="228" t="s">
        <v>44</v>
      </c>
      <c r="O162" s="45"/>
      <c r="P162" s="229">
        <f>O162*H162</f>
        <v>0</v>
      </c>
      <c r="Q162" s="229">
        <v>0</v>
      </c>
      <c r="R162" s="229">
        <f>Q162*H162</f>
        <v>0</v>
      </c>
      <c r="S162" s="229">
        <v>0</v>
      </c>
      <c r="T162" s="230">
        <f>S162*H162</f>
        <v>0</v>
      </c>
      <c r="AR162" s="22" t="s">
        <v>207</v>
      </c>
      <c r="AT162" s="22" t="s">
        <v>203</v>
      </c>
      <c r="AU162" s="22" t="s">
        <v>83</v>
      </c>
      <c r="AY162" s="22" t="s">
        <v>201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22" t="s">
        <v>81</v>
      </c>
      <c r="BK162" s="231">
        <f>ROUND(I162*H162,2)</f>
        <v>0</v>
      </c>
      <c r="BL162" s="22" t="s">
        <v>207</v>
      </c>
      <c r="BM162" s="22" t="s">
        <v>424</v>
      </c>
    </row>
    <row r="163" s="10" customFormat="1" ht="29.88" customHeight="1">
      <c r="B163" s="204"/>
      <c r="C163" s="205"/>
      <c r="D163" s="206" t="s">
        <v>72</v>
      </c>
      <c r="E163" s="218" t="s">
        <v>438</v>
      </c>
      <c r="F163" s="218" t="s">
        <v>439</v>
      </c>
      <c r="G163" s="205"/>
      <c r="H163" s="205"/>
      <c r="I163" s="208"/>
      <c r="J163" s="219">
        <f>BK163</f>
        <v>0</v>
      </c>
      <c r="K163" s="205"/>
      <c r="L163" s="210"/>
      <c r="M163" s="211"/>
      <c r="N163" s="212"/>
      <c r="O163" s="212"/>
      <c r="P163" s="213">
        <f>SUM(P164:P174)</f>
        <v>0</v>
      </c>
      <c r="Q163" s="212"/>
      <c r="R163" s="213">
        <f>SUM(R164:R174)</f>
        <v>41.328257999999998</v>
      </c>
      <c r="S163" s="212"/>
      <c r="T163" s="214">
        <f>SUM(T164:T174)</f>
        <v>0</v>
      </c>
      <c r="AR163" s="215" t="s">
        <v>81</v>
      </c>
      <c r="AT163" s="216" t="s">
        <v>72</v>
      </c>
      <c r="AU163" s="216" t="s">
        <v>81</v>
      </c>
      <c r="AY163" s="215" t="s">
        <v>201</v>
      </c>
      <c r="BK163" s="217">
        <f>SUM(BK164:BK174)</f>
        <v>0</v>
      </c>
    </row>
    <row r="164" s="1" customFormat="1" ht="16.5" customHeight="1">
      <c r="B164" s="44"/>
      <c r="C164" s="220" t="s">
        <v>395</v>
      </c>
      <c r="D164" s="220" t="s">
        <v>203</v>
      </c>
      <c r="E164" s="221" t="s">
        <v>441</v>
      </c>
      <c r="F164" s="222" t="s">
        <v>442</v>
      </c>
      <c r="G164" s="223" t="s">
        <v>137</v>
      </c>
      <c r="H164" s="224">
        <v>13.6</v>
      </c>
      <c r="I164" s="225"/>
      <c r="J164" s="226">
        <f>ROUND(I164*H164,2)</f>
        <v>0</v>
      </c>
      <c r="K164" s="222" t="s">
        <v>21</v>
      </c>
      <c r="L164" s="70"/>
      <c r="M164" s="227" t="s">
        <v>21</v>
      </c>
      <c r="N164" s="228" t="s">
        <v>44</v>
      </c>
      <c r="O164" s="45"/>
      <c r="P164" s="229">
        <f>O164*H164</f>
        <v>0</v>
      </c>
      <c r="Q164" s="229">
        <v>0</v>
      </c>
      <c r="R164" s="229">
        <f>Q164*H164</f>
        <v>0</v>
      </c>
      <c r="S164" s="229">
        <v>0</v>
      </c>
      <c r="T164" s="230">
        <f>S164*H164</f>
        <v>0</v>
      </c>
      <c r="AR164" s="22" t="s">
        <v>207</v>
      </c>
      <c r="AT164" s="22" t="s">
        <v>203</v>
      </c>
      <c r="AU164" s="22" t="s">
        <v>83</v>
      </c>
      <c r="AY164" s="22" t="s">
        <v>201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22" t="s">
        <v>81</v>
      </c>
      <c r="BK164" s="231">
        <f>ROUND(I164*H164,2)</f>
        <v>0</v>
      </c>
      <c r="BL164" s="22" t="s">
        <v>207</v>
      </c>
      <c r="BM164" s="22" t="s">
        <v>443</v>
      </c>
    </row>
    <row r="165" s="11" customFormat="1">
      <c r="B165" s="232"/>
      <c r="C165" s="233"/>
      <c r="D165" s="234" t="s">
        <v>212</v>
      </c>
      <c r="E165" s="235" t="s">
        <v>150</v>
      </c>
      <c r="F165" s="236" t="s">
        <v>605</v>
      </c>
      <c r="G165" s="233"/>
      <c r="H165" s="237">
        <v>13.6</v>
      </c>
      <c r="I165" s="238"/>
      <c r="J165" s="233"/>
      <c r="K165" s="233"/>
      <c r="L165" s="239"/>
      <c r="M165" s="240"/>
      <c r="N165" s="241"/>
      <c r="O165" s="241"/>
      <c r="P165" s="241"/>
      <c r="Q165" s="241"/>
      <c r="R165" s="241"/>
      <c r="S165" s="241"/>
      <c r="T165" s="242"/>
      <c r="AT165" s="243" t="s">
        <v>212</v>
      </c>
      <c r="AU165" s="243" t="s">
        <v>83</v>
      </c>
      <c r="AV165" s="11" t="s">
        <v>83</v>
      </c>
      <c r="AW165" s="11" t="s">
        <v>36</v>
      </c>
      <c r="AX165" s="11" t="s">
        <v>81</v>
      </c>
      <c r="AY165" s="243" t="s">
        <v>201</v>
      </c>
    </row>
    <row r="166" s="1" customFormat="1" ht="16.5" customHeight="1">
      <c r="B166" s="44"/>
      <c r="C166" s="255" t="s">
        <v>399</v>
      </c>
      <c r="D166" s="255" t="s">
        <v>288</v>
      </c>
      <c r="E166" s="256" t="s">
        <v>446</v>
      </c>
      <c r="F166" s="257" t="s">
        <v>447</v>
      </c>
      <c r="G166" s="258" t="s">
        <v>254</v>
      </c>
      <c r="H166" s="259">
        <v>24.48</v>
      </c>
      <c r="I166" s="260"/>
      <c r="J166" s="261">
        <f>ROUND(I166*H166,2)</f>
        <v>0</v>
      </c>
      <c r="K166" s="257" t="s">
        <v>206</v>
      </c>
      <c r="L166" s="262"/>
      <c r="M166" s="263" t="s">
        <v>21</v>
      </c>
      <c r="N166" s="264" t="s">
        <v>44</v>
      </c>
      <c r="O166" s="45"/>
      <c r="P166" s="229">
        <f>O166*H166</f>
        <v>0</v>
      </c>
      <c r="Q166" s="229">
        <v>1</v>
      </c>
      <c r="R166" s="229">
        <f>Q166*H166</f>
        <v>24.48</v>
      </c>
      <c r="S166" s="229">
        <v>0</v>
      </c>
      <c r="T166" s="230">
        <f>S166*H166</f>
        <v>0</v>
      </c>
      <c r="AR166" s="22" t="s">
        <v>243</v>
      </c>
      <c r="AT166" s="22" t="s">
        <v>288</v>
      </c>
      <c r="AU166" s="22" t="s">
        <v>83</v>
      </c>
      <c r="AY166" s="22" t="s">
        <v>201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22" t="s">
        <v>81</v>
      </c>
      <c r="BK166" s="231">
        <f>ROUND(I166*H166,2)</f>
        <v>0</v>
      </c>
      <c r="BL166" s="22" t="s">
        <v>207</v>
      </c>
      <c r="BM166" s="22" t="s">
        <v>448</v>
      </c>
    </row>
    <row r="167" s="11" customFormat="1">
      <c r="B167" s="232"/>
      <c r="C167" s="233"/>
      <c r="D167" s="234" t="s">
        <v>212</v>
      </c>
      <c r="E167" s="235" t="s">
        <v>21</v>
      </c>
      <c r="F167" s="236" t="s">
        <v>449</v>
      </c>
      <c r="G167" s="233"/>
      <c r="H167" s="237">
        <v>24.48</v>
      </c>
      <c r="I167" s="238"/>
      <c r="J167" s="233"/>
      <c r="K167" s="233"/>
      <c r="L167" s="239"/>
      <c r="M167" s="240"/>
      <c r="N167" s="241"/>
      <c r="O167" s="241"/>
      <c r="P167" s="241"/>
      <c r="Q167" s="241"/>
      <c r="R167" s="241"/>
      <c r="S167" s="241"/>
      <c r="T167" s="242"/>
      <c r="AT167" s="243" t="s">
        <v>212</v>
      </c>
      <c r="AU167" s="243" t="s">
        <v>83</v>
      </c>
      <c r="AV167" s="11" t="s">
        <v>83</v>
      </c>
      <c r="AW167" s="11" t="s">
        <v>36</v>
      </c>
      <c r="AX167" s="11" t="s">
        <v>81</v>
      </c>
      <c r="AY167" s="243" t="s">
        <v>201</v>
      </c>
    </row>
    <row r="168" s="1" customFormat="1" ht="38.25" customHeight="1">
      <c r="B168" s="44"/>
      <c r="C168" s="220" t="s">
        <v>403</v>
      </c>
      <c r="D168" s="220" t="s">
        <v>203</v>
      </c>
      <c r="E168" s="221" t="s">
        <v>451</v>
      </c>
      <c r="F168" s="222" t="s">
        <v>452</v>
      </c>
      <c r="G168" s="223" t="s">
        <v>129</v>
      </c>
      <c r="H168" s="224">
        <v>68</v>
      </c>
      <c r="I168" s="225"/>
      <c r="J168" s="226">
        <f>ROUND(I168*H168,2)</f>
        <v>0</v>
      </c>
      <c r="K168" s="222" t="s">
        <v>206</v>
      </c>
      <c r="L168" s="70"/>
      <c r="M168" s="227" t="s">
        <v>21</v>
      </c>
      <c r="N168" s="228" t="s">
        <v>44</v>
      </c>
      <c r="O168" s="45"/>
      <c r="P168" s="229">
        <f>O168*H168</f>
        <v>0</v>
      </c>
      <c r="Q168" s="229">
        <v>0.24629999999999999</v>
      </c>
      <c r="R168" s="229">
        <f>Q168*H168</f>
        <v>16.7484</v>
      </c>
      <c r="S168" s="229">
        <v>0</v>
      </c>
      <c r="T168" s="230">
        <f>S168*H168</f>
        <v>0</v>
      </c>
      <c r="AR168" s="22" t="s">
        <v>207</v>
      </c>
      <c r="AT168" s="22" t="s">
        <v>203</v>
      </c>
      <c r="AU168" s="22" t="s">
        <v>83</v>
      </c>
      <c r="AY168" s="22" t="s">
        <v>201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22" t="s">
        <v>81</v>
      </c>
      <c r="BK168" s="231">
        <f>ROUND(I168*H168,2)</f>
        <v>0</v>
      </c>
      <c r="BL168" s="22" t="s">
        <v>207</v>
      </c>
      <c r="BM168" s="22" t="s">
        <v>453</v>
      </c>
    </row>
    <row r="169" s="11" customFormat="1">
      <c r="B169" s="232"/>
      <c r="C169" s="233"/>
      <c r="D169" s="234" t="s">
        <v>212</v>
      </c>
      <c r="E169" s="235" t="s">
        <v>147</v>
      </c>
      <c r="F169" s="236" t="s">
        <v>544</v>
      </c>
      <c r="G169" s="233"/>
      <c r="H169" s="237">
        <v>68</v>
      </c>
      <c r="I169" s="238"/>
      <c r="J169" s="233"/>
      <c r="K169" s="233"/>
      <c r="L169" s="239"/>
      <c r="M169" s="240"/>
      <c r="N169" s="241"/>
      <c r="O169" s="241"/>
      <c r="P169" s="241"/>
      <c r="Q169" s="241"/>
      <c r="R169" s="241"/>
      <c r="S169" s="241"/>
      <c r="T169" s="242"/>
      <c r="AT169" s="243" t="s">
        <v>212</v>
      </c>
      <c r="AU169" s="243" t="s">
        <v>83</v>
      </c>
      <c r="AV169" s="11" t="s">
        <v>83</v>
      </c>
      <c r="AW169" s="11" t="s">
        <v>36</v>
      </c>
      <c r="AX169" s="11" t="s">
        <v>81</v>
      </c>
      <c r="AY169" s="243" t="s">
        <v>201</v>
      </c>
    </row>
    <row r="170" s="1" customFormat="1" ht="25.5" customHeight="1">
      <c r="B170" s="44"/>
      <c r="C170" s="220" t="s">
        <v>407</v>
      </c>
      <c r="D170" s="220" t="s">
        <v>203</v>
      </c>
      <c r="E170" s="221" t="s">
        <v>455</v>
      </c>
      <c r="F170" s="222" t="s">
        <v>456</v>
      </c>
      <c r="G170" s="223" t="s">
        <v>144</v>
      </c>
      <c r="H170" s="224">
        <v>112.2</v>
      </c>
      <c r="I170" s="225"/>
      <c r="J170" s="226">
        <f>ROUND(I170*H170,2)</f>
        <v>0</v>
      </c>
      <c r="K170" s="222" t="s">
        <v>206</v>
      </c>
      <c r="L170" s="70"/>
      <c r="M170" s="227" t="s">
        <v>21</v>
      </c>
      <c r="N170" s="228" t="s">
        <v>44</v>
      </c>
      <c r="O170" s="45"/>
      <c r="P170" s="229">
        <f>O170*H170</f>
        <v>0</v>
      </c>
      <c r="Q170" s="229">
        <v>0.00088999999999999995</v>
      </c>
      <c r="R170" s="229">
        <f>Q170*H170</f>
        <v>0.099858000000000002</v>
      </c>
      <c r="S170" s="229">
        <v>0</v>
      </c>
      <c r="T170" s="230">
        <f>S170*H170</f>
        <v>0</v>
      </c>
      <c r="AR170" s="22" t="s">
        <v>207</v>
      </c>
      <c r="AT170" s="22" t="s">
        <v>203</v>
      </c>
      <c r="AU170" s="22" t="s">
        <v>83</v>
      </c>
      <c r="AY170" s="22" t="s">
        <v>201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22" t="s">
        <v>81</v>
      </c>
      <c r="BK170" s="231">
        <f>ROUND(I170*H170,2)</f>
        <v>0</v>
      </c>
      <c r="BL170" s="22" t="s">
        <v>207</v>
      </c>
      <c r="BM170" s="22" t="s">
        <v>457</v>
      </c>
    </row>
    <row r="171" s="11" customFormat="1">
      <c r="B171" s="232"/>
      <c r="C171" s="233"/>
      <c r="D171" s="234" t="s">
        <v>212</v>
      </c>
      <c r="E171" s="235" t="s">
        <v>21</v>
      </c>
      <c r="F171" s="236" t="s">
        <v>458</v>
      </c>
      <c r="G171" s="233"/>
      <c r="H171" s="237">
        <v>112.2</v>
      </c>
      <c r="I171" s="238"/>
      <c r="J171" s="233"/>
      <c r="K171" s="233"/>
      <c r="L171" s="239"/>
      <c r="M171" s="240"/>
      <c r="N171" s="241"/>
      <c r="O171" s="241"/>
      <c r="P171" s="241"/>
      <c r="Q171" s="241"/>
      <c r="R171" s="241"/>
      <c r="S171" s="241"/>
      <c r="T171" s="242"/>
      <c r="AT171" s="243" t="s">
        <v>212</v>
      </c>
      <c r="AU171" s="243" t="s">
        <v>83</v>
      </c>
      <c r="AV171" s="11" t="s">
        <v>83</v>
      </c>
      <c r="AW171" s="11" t="s">
        <v>36</v>
      </c>
      <c r="AX171" s="11" t="s">
        <v>81</v>
      </c>
      <c r="AY171" s="243" t="s">
        <v>201</v>
      </c>
    </row>
    <row r="172" s="1" customFormat="1" ht="25.5" customHeight="1">
      <c r="B172" s="44"/>
      <c r="C172" s="220" t="s">
        <v>412</v>
      </c>
      <c r="D172" s="220" t="s">
        <v>203</v>
      </c>
      <c r="E172" s="221" t="s">
        <v>460</v>
      </c>
      <c r="F172" s="222" t="s">
        <v>461</v>
      </c>
      <c r="G172" s="223" t="s">
        <v>129</v>
      </c>
      <c r="H172" s="224">
        <v>12</v>
      </c>
      <c r="I172" s="225"/>
      <c r="J172" s="226">
        <f>ROUND(I172*H172,2)</f>
        <v>0</v>
      </c>
      <c r="K172" s="222" t="s">
        <v>21</v>
      </c>
      <c r="L172" s="70"/>
      <c r="M172" s="227" t="s">
        <v>21</v>
      </c>
      <c r="N172" s="228" t="s">
        <v>44</v>
      </c>
      <c r="O172" s="45"/>
      <c r="P172" s="229">
        <f>O172*H172</f>
        <v>0</v>
      </c>
      <c r="Q172" s="229">
        <v>0</v>
      </c>
      <c r="R172" s="229">
        <f>Q172*H172</f>
        <v>0</v>
      </c>
      <c r="S172" s="229">
        <v>0</v>
      </c>
      <c r="T172" s="230">
        <f>S172*H172</f>
        <v>0</v>
      </c>
      <c r="AR172" s="22" t="s">
        <v>207</v>
      </c>
      <c r="AT172" s="22" t="s">
        <v>203</v>
      </c>
      <c r="AU172" s="22" t="s">
        <v>83</v>
      </c>
      <c r="AY172" s="22" t="s">
        <v>201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22" t="s">
        <v>81</v>
      </c>
      <c r="BK172" s="231">
        <f>ROUND(I172*H172,2)</f>
        <v>0</v>
      </c>
      <c r="BL172" s="22" t="s">
        <v>207</v>
      </c>
      <c r="BM172" s="22" t="s">
        <v>462</v>
      </c>
    </row>
    <row r="173" s="11" customFormat="1">
      <c r="B173" s="232"/>
      <c r="C173" s="233"/>
      <c r="D173" s="234" t="s">
        <v>212</v>
      </c>
      <c r="E173" s="235" t="s">
        <v>21</v>
      </c>
      <c r="F173" s="236" t="s">
        <v>606</v>
      </c>
      <c r="G173" s="233"/>
      <c r="H173" s="237">
        <v>12</v>
      </c>
      <c r="I173" s="238"/>
      <c r="J173" s="233"/>
      <c r="K173" s="233"/>
      <c r="L173" s="239"/>
      <c r="M173" s="240"/>
      <c r="N173" s="241"/>
      <c r="O173" s="241"/>
      <c r="P173" s="241"/>
      <c r="Q173" s="241"/>
      <c r="R173" s="241"/>
      <c r="S173" s="241"/>
      <c r="T173" s="242"/>
      <c r="AT173" s="243" t="s">
        <v>212</v>
      </c>
      <c r="AU173" s="243" t="s">
        <v>83</v>
      </c>
      <c r="AV173" s="11" t="s">
        <v>83</v>
      </c>
      <c r="AW173" s="11" t="s">
        <v>36</v>
      </c>
      <c r="AX173" s="11" t="s">
        <v>81</v>
      </c>
      <c r="AY173" s="243" t="s">
        <v>201</v>
      </c>
    </row>
    <row r="174" s="1" customFormat="1" ht="16.5" customHeight="1">
      <c r="B174" s="44"/>
      <c r="C174" s="220" t="s">
        <v>416</v>
      </c>
      <c r="D174" s="220" t="s">
        <v>203</v>
      </c>
      <c r="E174" s="221" t="s">
        <v>465</v>
      </c>
      <c r="F174" s="222" t="s">
        <v>466</v>
      </c>
      <c r="G174" s="223" t="s">
        <v>467</v>
      </c>
      <c r="H174" s="224">
        <v>4</v>
      </c>
      <c r="I174" s="225"/>
      <c r="J174" s="226">
        <f>ROUND(I174*H174,2)</f>
        <v>0</v>
      </c>
      <c r="K174" s="222" t="s">
        <v>21</v>
      </c>
      <c r="L174" s="70"/>
      <c r="M174" s="227" t="s">
        <v>21</v>
      </c>
      <c r="N174" s="228" t="s">
        <v>44</v>
      </c>
      <c r="O174" s="45"/>
      <c r="P174" s="229">
        <f>O174*H174</f>
        <v>0</v>
      </c>
      <c r="Q174" s="229">
        <v>0</v>
      </c>
      <c r="R174" s="229">
        <f>Q174*H174</f>
        <v>0</v>
      </c>
      <c r="S174" s="229">
        <v>0</v>
      </c>
      <c r="T174" s="230">
        <f>S174*H174</f>
        <v>0</v>
      </c>
      <c r="AR174" s="22" t="s">
        <v>207</v>
      </c>
      <c r="AT174" s="22" t="s">
        <v>203</v>
      </c>
      <c r="AU174" s="22" t="s">
        <v>83</v>
      </c>
      <c r="AY174" s="22" t="s">
        <v>201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22" t="s">
        <v>81</v>
      </c>
      <c r="BK174" s="231">
        <f>ROUND(I174*H174,2)</f>
        <v>0</v>
      </c>
      <c r="BL174" s="22" t="s">
        <v>207</v>
      </c>
      <c r="BM174" s="22" t="s">
        <v>468</v>
      </c>
    </row>
    <row r="175" s="10" customFormat="1" ht="29.88" customHeight="1">
      <c r="B175" s="204"/>
      <c r="C175" s="205"/>
      <c r="D175" s="206" t="s">
        <v>72</v>
      </c>
      <c r="E175" s="218" t="s">
        <v>500</v>
      </c>
      <c r="F175" s="218" t="s">
        <v>501</v>
      </c>
      <c r="G175" s="205"/>
      <c r="H175" s="205"/>
      <c r="I175" s="208"/>
      <c r="J175" s="219">
        <f>BK175</f>
        <v>0</v>
      </c>
      <c r="K175" s="205"/>
      <c r="L175" s="210"/>
      <c r="M175" s="211"/>
      <c r="N175" s="212"/>
      <c r="O175" s="212"/>
      <c r="P175" s="213">
        <f>SUM(P176:P185)</f>
        <v>0</v>
      </c>
      <c r="Q175" s="212"/>
      <c r="R175" s="213">
        <f>SUM(R176:R185)</f>
        <v>43.603139000000006</v>
      </c>
      <c r="S175" s="212"/>
      <c r="T175" s="214">
        <f>SUM(T176:T185)</f>
        <v>0</v>
      </c>
      <c r="AR175" s="215" t="s">
        <v>81</v>
      </c>
      <c r="AT175" s="216" t="s">
        <v>72</v>
      </c>
      <c r="AU175" s="216" t="s">
        <v>81</v>
      </c>
      <c r="AY175" s="215" t="s">
        <v>201</v>
      </c>
      <c r="BK175" s="217">
        <f>SUM(BK176:BK185)</f>
        <v>0</v>
      </c>
    </row>
    <row r="176" s="1" customFormat="1" ht="38.25" customHeight="1">
      <c r="B176" s="44"/>
      <c r="C176" s="220" t="s">
        <v>421</v>
      </c>
      <c r="D176" s="220" t="s">
        <v>203</v>
      </c>
      <c r="E176" s="221" t="s">
        <v>503</v>
      </c>
      <c r="F176" s="222" t="s">
        <v>504</v>
      </c>
      <c r="G176" s="223" t="s">
        <v>129</v>
      </c>
      <c r="H176" s="224">
        <v>191</v>
      </c>
      <c r="I176" s="225"/>
      <c r="J176" s="226">
        <f>ROUND(I176*H176,2)</f>
        <v>0</v>
      </c>
      <c r="K176" s="222" t="s">
        <v>206</v>
      </c>
      <c r="L176" s="70"/>
      <c r="M176" s="227" t="s">
        <v>21</v>
      </c>
      <c r="N176" s="228" t="s">
        <v>44</v>
      </c>
      <c r="O176" s="45"/>
      <c r="P176" s="229">
        <f>O176*H176</f>
        <v>0</v>
      </c>
      <c r="Q176" s="229">
        <v>0.15540000000000001</v>
      </c>
      <c r="R176" s="229">
        <f>Q176*H176</f>
        <v>29.681400000000004</v>
      </c>
      <c r="S176" s="229">
        <v>0</v>
      </c>
      <c r="T176" s="230">
        <f>S176*H176</f>
        <v>0</v>
      </c>
      <c r="AR176" s="22" t="s">
        <v>207</v>
      </c>
      <c r="AT176" s="22" t="s">
        <v>203</v>
      </c>
      <c r="AU176" s="22" t="s">
        <v>83</v>
      </c>
      <c r="AY176" s="22" t="s">
        <v>201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22" t="s">
        <v>81</v>
      </c>
      <c r="BK176" s="231">
        <f>ROUND(I176*H176,2)</f>
        <v>0</v>
      </c>
      <c r="BL176" s="22" t="s">
        <v>207</v>
      </c>
      <c r="BM176" s="22" t="s">
        <v>505</v>
      </c>
    </row>
    <row r="177" s="11" customFormat="1">
      <c r="B177" s="232"/>
      <c r="C177" s="233"/>
      <c r="D177" s="234" t="s">
        <v>212</v>
      </c>
      <c r="E177" s="235" t="s">
        <v>21</v>
      </c>
      <c r="F177" s="236" t="s">
        <v>506</v>
      </c>
      <c r="G177" s="233"/>
      <c r="H177" s="237">
        <v>191</v>
      </c>
      <c r="I177" s="238"/>
      <c r="J177" s="233"/>
      <c r="K177" s="233"/>
      <c r="L177" s="239"/>
      <c r="M177" s="240"/>
      <c r="N177" s="241"/>
      <c r="O177" s="241"/>
      <c r="P177" s="241"/>
      <c r="Q177" s="241"/>
      <c r="R177" s="241"/>
      <c r="S177" s="241"/>
      <c r="T177" s="242"/>
      <c r="AT177" s="243" t="s">
        <v>212</v>
      </c>
      <c r="AU177" s="243" t="s">
        <v>83</v>
      </c>
      <c r="AV177" s="11" t="s">
        <v>83</v>
      </c>
      <c r="AW177" s="11" t="s">
        <v>36</v>
      </c>
      <c r="AX177" s="11" t="s">
        <v>81</v>
      </c>
      <c r="AY177" s="243" t="s">
        <v>201</v>
      </c>
    </row>
    <row r="178" s="1" customFormat="1" ht="16.5" customHeight="1">
      <c r="B178" s="44"/>
      <c r="C178" s="255" t="s">
        <v>425</v>
      </c>
      <c r="D178" s="255" t="s">
        <v>288</v>
      </c>
      <c r="E178" s="256" t="s">
        <v>508</v>
      </c>
      <c r="F178" s="257" t="s">
        <v>509</v>
      </c>
      <c r="G178" s="258" t="s">
        <v>260</v>
      </c>
      <c r="H178" s="259">
        <v>130.28999999999999</v>
      </c>
      <c r="I178" s="260"/>
      <c r="J178" s="261">
        <f>ROUND(I178*H178,2)</f>
        <v>0</v>
      </c>
      <c r="K178" s="257" t="s">
        <v>21</v>
      </c>
      <c r="L178" s="262"/>
      <c r="M178" s="263" t="s">
        <v>21</v>
      </c>
      <c r="N178" s="264" t="s">
        <v>44</v>
      </c>
      <c r="O178" s="45"/>
      <c r="P178" s="229">
        <f>O178*H178</f>
        <v>0</v>
      </c>
      <c r="Q178" s="229">
        <v>0.082100000000000006</v>
      </c>
      <c r="R178" s="229">
        <f>Q178*H178</f>
        <v>10.696809</v>
      </c>
      <c r="S178" s="229">
        <v>0</v>
      </c>
      <c r="T178" s="230">
        <f>S178*H178</f>
        <v>0</v>
      </c>
      <c r="AR178" s="22" t="s">
        <v>243</v>
      </c>
      <c r="AT178" s="22" t="s">
        <v>288</v>
      </c>
      <c r="AU178" s="22" t="s">
        <v>83</v>
      </c>
      <c r="AY178" s="22" t="s">
        <v>201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22" t="s">
        <v>81</v>
      </c>
      <c r="BK178" s="231">
        <f>ROUND(I178*H178,2)</f>
        <v>0</v>
      </c>
      <c r="BL178" s="22" t="s">
        <v>207</v>
      </c>
      <c r="BM178" s="22" t="s">
        <v>510</v>
      </c>
    </row>
    <row r="179" s="11" customFormat="1">
      <c r="B179" s="232"/>
      <c r="C179" s="233"/>
      <c r="D179" s="234" t="s">
        <v>212</v>
      </c>
      <c r="E179" s="235" t="s">
        <v>21</v>
      </c>
      <c r="F179" s="236" t="s">
        <v>584</v>
      </c>
      <c r="G179" s="233"/>
      <c r="H179" s="237">
        <v>129</v>
      </c>
      <c r="I179" s="238"/>
      <c r="J179" s="233"/>
      <c r="K179" s="233"/>
      <c r="L179" s="239"/>
      <c r="M179" s="240"/>
      <c r="N179" s="241"/>
      <c r="O179" s="241"/>
      <c r="P179" s="241"/>
      <c r="Q179" s="241"/>
      <c r="R179" s="241"/>
      <c r="S179" s="241"/>
      <c r="T179" s="242"/>
      <c r="AT179" s="243" t="s">
        <v>212</v>
      </c>
      <c r="AU179" s="243" t="s">
        <v>83</v>
      </c>
      <c r="AV179" s="11" t="s">
        <v>83</v>
      </c>
      <c r="AW179" s="11" t="s">
        <v>36</v>
      </c>
      <c r="AX179" s="11" t="s">
        <v>73</v>
      </c>
      <c r="AY179" s="243" t="s">
        <v>201</v>
      </c>
    </row>
    <row r="180" s="12" customFormat="1">
      <c r="B180" s="244"/>
      <c r="C180" s="245"/>
      <c r="D180" s="234" t="s">
        <v>212</v>
      </c>
      <c r="E180" s="246" t="s">
        <v>132</v>
      </c>
      <c r="F180" s="247" t="s">
        <v>217</v>
      </c>
      <c r="G180" s="245"/>
      <c r="H180" s="248">
        <v>129</v>
      </c>
      <c r="I180" s="249"/>
      <c r="J180" s="245"/>
      <c r="K180" s="245"/>
      <c r="L180" s="250"/>
      <c r="M180" s="251"/>
      <c r="N180" s="252"/>
      <c r="O180" s="252"/>
      <c r="P180" s="252"/>
      <c r="Q180" s="252"/>
      <c r="R180" s="252"/>
      <c r="S180" s="252"/>
      <c r="T180" s="253"/>
      <c r="AT180" s="254" t="s">
        <v>212</v>
      </c>
      <c r="AU180" s="254" t="s">
        <v>83</v>
      </c>
      <c r="AV180" s="12" t="s">
        <v>207</v>
      </c>
      <c r="AW180" s="12" t="s">
        <v>36</v>
      </c>
      <c r="AX180" s="12" t="s">
        <v>81</v>
      </c>
      <c r="AY180" s="254" t="s">
        <v>201</v>
      </c>
    </row>
    <row r="181" s="11" customFormat="1">
      <c r="B181" s="232"/>
      <c r="C181" s="233"/>
      <c r="D181" s="234" t="s">
        <v>212</v>
      </c>
      <c r="E181" s="233"/>
      <c r="F181" s="236" t="s">
        <v>607</v>
      </c>
      <c r="G181" s="233"/>
      <c r="H181" s="237">
        <v>130.28999999999999</v>
      </c>
      <c r="I181" s="238"/>
      <c r="J181" s="233"/>
      <c r="K181" s="233"/>
      <c r="L181" s="239"/>
      <c r="M181" s="240"/>
      <c r="N181" s="241"/>
      <c r="O181" s="241"/>
      <c r="P181" s="241"/>
      <c r="Q181" s="241"/>
      <c r="R181" s="241"/>
      <c r="S181" s="241"/>
      <c r="T181" s="242"/>
      <c r="AT181" s="243" t="s">
        <v>212</v>
      </c>
      <c r="AU181" s="243" t="s">
        <v>83</v>
      </c>
      <c r="AV181" s="11" t="s">
        <v>83</v>
      </c>
      <c r="AW181" s="11" t="s">
        <v>6</v>
      </c>
      <c r="AX181" s="11" t="s">
        <v>81</v>
      </c>
      <c r="AY181" s="243" t="s">
        <v>201</v>
      </c>
    </row>
    <row r="182" s="1" customFormat="1" ht="16.5" customHeight="1">
      <c r="B182" s="44"/>
      <c r="C182" s="255" t="s">
        <v>429</v>
      </c>
      <c r="D182" s="255" t="s">
        <v>288</v>
      </c>
      <c r="E182" s="256" t="s">
        <v>514</v>
      </c>
      <c r="F182" s="257" t="s">
        <v>515</v>
      </c>
      <c r="G182" s="258" t="s">
        <v>260</v>
      </c>
      <c r="H182" s="259">
        <v>62.619999999999997</v>
      </c>
      <c r="I182" s="260"/>
      <c r="J182" s="261">
        <f>ROUND(I182*H182,2)</f>
        <v>0</v>
      </c>
      <c r="K182" s="257" t="s">
        <v>206</v>
      </c>
      <c r="L182" s="262"/>
      <c r="M182" s="263" t="s">
        <v>21</v>
      </c>
      <c r="N182" s="264" t="s">
        <v>44</v>
      </c>
      <c r="O182" s="45"/>
      <c r="P182" s="229">
        <f>O182*H182</f>
        <v>0</v>
      </c>
      <c r="Q182" s="229">
        <v>0.051499999999999997</v>
      </c>
      <c r="R182" s="229">
        <f>Q182*H182</f>
        <v>3.2249299999999996</v>
      </c>
      <c r="S182" s="229">
        <v>0</v>
      </c>
      <c r="T182" s="230">
        <f>S182*H182</f>
        <v>0</v>
      </c>
      <c r="AR182" s="22" t="s">
        <v>243</v>
      </c>
      <c r="AT182" s="22" t="s">
        <v>288</v>
      </c>
      <c r="AU182" s="22" t="s">
        <v>83</v>
      </c>
      <c r="AY182" s="22" t="s">
        <v>201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22" t="s">
        <v>81</v>
      </c>
      <c r="BK182" s="231">
        <f>ROUND(I182*H182,2)</f>
        <v>0</v>
      </c>
      <c r="BL182" s="22" t="s">
        <v>207</v>
      </c>
      <c r="BM182" s="22" t="s">
        <v>516</v>
      </c>
    </row>
    <row r="183" s="11" customFormat="1">
      <c r="B183" s="232"/>
      <c r="C183" s="233"/>
      <c r="D183" s="234" t="s">
        <v>212</v>
      </c>
      <c r="E183" s="235" t="s">
        <v>21</v>
      </c>
      <c r="F183" s="236" t="s">
        <v>502</v>
      </c>
      <c r="G183" s="233"/>
      <c r="H183" s="237">
        <v>62</v>
      </c>
      <c r="I183" s="238"/>
      <c r="J183" s="233"/>
      <c r="K183" s="233"/>
      <c r="L183" s="239"/>
      <c r="M183" s="240"/>
      <c r="N183" s="241"/>
      <c r="O183" s="241"/>
      <c r="P183" s="241"/>
      <c r="Q183" s="241"/>
      <c r="R183" s="241"/>
      <c r="S183" s="241"/>
      <c r="T183" s="242"/>
      <c r="AT183" s="243" t="s">
        <v>212</v>
      </c>
      <c r="AU183" s="243" t="s">
        <v>83</v>
      </c>
      <c r="AV183" s="11" t="s">
        <v>83</v>
      </c>
      <c r="AW183" s="11" t="s">
        <v>36</v>
      </c>
      <c r="AX183" s="11" t="s">
        <v>73</v>
      </c>
      <c r="AY183" s="243" t="s">
        <v>201</v>
      </c>
    </row>
    <row r="184" s="12" customFormat="1">
      <c r="B184" s="244"/>
      <c r="C184" s="245"/>
      <c r="D184" s="234" t="s">
        <v>212</v>
      </c>
      <c r="E184" s="246" t="s">
        <v>127</v>
      </c>
      <c r="F184" s="247" t="s">
        <v>217</v>
      </c>
      <c r="G184" s="245"/>
      <c r="H184" s="248">
        <v>62</v>
      </c>
      <c r="I184" s="249"/>
      <c r="J184" s="245"/>
      <c r="K184" s="245"/>
      <c r="L184" s="250"/>
      <c r="M184" s="251"/>
      <c r="N184" s="252"/>
      <c r="O184" s="252"/>
      <c r="P184" s="252"/>
      <c r="Q184" s="252"/>
      <c r="R184" s="252"/>
      <c r="S184" s="252"/>
      <c r="T184" s="253"/>
      <c r="AT184" s="254" t="s">
        <v>212</v>
      </c>
      <c r="AU184" s="254" t="s">
        <v>83</v>
      </c>
      <c r="AV184" s="12" t="s">
        <v>207</v>
      </c>
      <c r="AW184" s="12" t="s">
        <v>36</v>
      </c>
      <c r="AX184" s="12" t="s">
        <v>81</v>
      </c>
      <c r="AY184" s="254" t="s">
        <v>201</v>
      </c>
    </row>
    <row r="185" s="11" customFormat="1">
      <c r="B185" s="232"/>
      <c r="C185" s="233"/>
      <c r="D185" s="234" t="s">
        <v>212</v>
      </c>
      <c r="E185" s="233"/>
      <c r="F185" s="236" t="s">
        <v>608</v>
      </c>
      <c r="G185" s="233"/>
      <c r="H185" s="237">
        <v>62.619999999999997</v>
      </c>
      <c r="I185" s="238"/>
      <c r="J185" s="233"/>
      <c r="K185" s="233"/>
      <c r="L185" s="239"/>
      <c r="M185" s="240"/>
      <c r="N185" s="241"/>
      <c r="O185" s="241"/>
      <c r="P185" s="241"/>
      <c r="Q185" s="241"/>
      <c r="R185" s="241"/>
      <c r="S185" s="241"/>
      <c r="T185" s="242"/>
      <c r="AT185" s="243" t="s">
        <v>212</v>
      </c>
      <c r="AU185" s="243" t="s">
        <v>83</v>
      </c>
      <c r="AV185" s="11" t="s">
        <v>83</v>
      </c>
      <c r="AW185" s="11" t="s">
        <v>6</v>
      </c>
      <c r="AX185" s="11" t="s">
        <v>81</v>
      </c>
      <c r="AY185" s="243" t="s">
        <v>201</v>
      </c>
    </row>
    <row r="186" s="10" customFormat="1" ht="29.88" customHeight="1">
      <c r="B186" s="204"/>
      <c r="C186" s="205"/>
      <c r="D186" s="206" t="s">
        <v>72</v>
      </c>
      <c r="E186" s="218" t="s">
        <v>519</v>
      </c>
      <c r="F186" s="218" t="s">
        <v>520</v>
      </c>
      <c r="G186" s="205"/>
      <c r="H186" s="205"/>
      <c r="I186" s="208"/>
      <c r="J186" s="219">
        <f>BK186</f>
        <v>0</v>
      </c>
      <c r="K186" s="205"/>
      <c r="L186" s="210"/>
      <c r="M186" s="211"/>
      <c r="N186" s="212"/>
      <c r="O186" s="212"/>
      <c r="P186" s="213">
        <f>SUM(P187:P196)</f>
        <v>0</v>
      </c>
      <c r="Q186" s="212"/>
      <c r="R186" s="213">
        <f>SUM(R187:R196)</f>
        <v>0</v>
      </c>
      <c r="S186" s="212"/>
      <c r="T186" s="214">
        <f>SUM(T187:T196)</f>
        <v>0</v>
      </c>
      <c r="AR186" s="215" t="s">
        <v>81</v>
      </c>
      <c r="AT186" s="216" t="s">
        <v>72</v>
      </c>
      <c r="AU186" s="216" t="s">
        <v>81</v>
      </c>
      <c r="AY186" s="215" t="s">
        <v>201</v>
      </c>
      <c r="BK186" s="217">
        <f>SUM(BK187:BK196)</f>
        <v>0</v>
      </c>
    </row>
    <row r="187" s="1" customFormat="1" ht="25.5" customHeight="1">
      <c r="B187" s="44"/>
      <c r="C187" s="220" t="s">
        <v>434</v>
      </c>
      <c r="D187" s="220" t="s">
        <v>203</v>
      </c>
      <c r="E187" s="221" t="s">
        <v>522</v>
      </c>
      <c r="F187" s="222" t="s">
        <v>523</v>
      </c>
      <c r="G187" s="223" t="s">
        <v>254</v>
      </c>
      <c r="H187" s="224">
        <v>115.252</v>
      </c>
      <c r="I187" s="225"/>
      <c r="J187" s="226">
        <f>ROUND(I187*H187,2)</f>
        <v>0</v>
      </c>
      <c r="K187" s="222" t="s">
        <v>206</v>
      </c>
      <c r="L187" s="70"/>
      <c r="M187" s="227" t="s">
        <v>21</v>
      </c>
      <c r="N187" s="228" t="s">
        <v>44</v>
      </c>
      <c r="O187" s="45"/>
      <c r="P187" s="229">
        <f>O187*H187</f>
        <v>0</v>
      </c>
      <c r="Q187" s="229">
        <v>0</v>
      </c>
      <c r="R187" s="229">
        <f>Q187*H187</f>
        <v>0</v>
      </c>
      <c r="S187" s="229">
        <v>0</v>
      </c>
      <c r="T187" s="230">
        <f>S187*H187</f>
        <v>0</v>
      </c>
      <c r="AR187" s="22" t="s">
        <v>207</v>
      </c>
      <c r="AT187" s="22" t="s">
        <v>203</v>
      </c>
      <c r="AU187" s="22" t="s">
        <v>83</v>
      </c>
      <c r="AY187" s="22" t="s">
        <v>201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22" t="s">
        <v>81</v>
      </c>
      <c r="BK187" s="231">
        <f>ROUND(I187*H187,2)</f>
        <v>0</v>
      </c>
      <c r="BL187" s="22" t="s">
        <v>207</v>
      </c>
      <c r="BM187" s="22" t="s">
        <v>524</v>
      </c>
    </row>
    <row r="188" s="11" customFormat="1">
      <c r="B188" s="232"/>
      <c r="C188" s="233"/>
      <c r="D188" s="234" t="s">
        <v>212</v>
      </c>
      <c r="E188" s="235" t="s">
        <v>21</v>
      </c>
      <c r="F188" s="236" t="s">
        <v>609</v>
      </c>
      <c r="G188" s="233"/>
      <c r="H188" s="237">
        <v>34.649000000000001</v>
      </c>
      <c r="I188" s="238"/>
      <c r="J188" s="233"/>
      <c r="K188" s="233"/>
      <c r="L188" s="239"/>
      <c r="M188" s="240"/>
      <c r="N188" s="241"/>
      <c r="O188" s="241"/>
      <c r="P188" s="241"/>
      <c r="Q188" s="241"/>
      <c r="R188" s="241"/>
      <c r="S188" s="241"/>
      <c r="T188" s="242"/>
      <c r="AT188" s="243" t="s">
        <v>212</v>
      </c>
      <c r="AU188" s="243" t="s">
        <v>83</v>
      </c>
      <c r="AV188" s="11" t="s">
        <v>83</v>
      </c>
      <c r="AW188" s="11" t="s">
        <v>36</v>
      </c>
      <c r="AX188" s="11" t="s">
        <v>73</v>
      </c>
      <c r="AY188" s="243" t="s">
        <v>201</v>
      </c>
    </row>
    <row r="189" s="11" customFormat="1">
      <c r="B189" s="232"/>
      <c r="C189" s="233"/>
      <c r="D189" s="234" t="s">
        <v>212</v>
      </c>
      <c r="E189" s="235" t="s">
        <v>21</v>
      </c>
      <c r="F189" s="236" t="s">
        <v>610</v>
      </c>
      <c r="G189" s="233"/>
      <c r="H189" s="237">
        <v>37</v>
      </c>
      <c r="I189" s="238"/>
      <c r="J189" s="233"/>
      <c r="K189" s="233"/>
      <c r="L189" s="239"/>
      <c r="M189" s="240"/>
      <c r="N189" s="241"/>
      <c r="O189" s="241"/>
      <c r="P189" s="241"/>
      <c r="Q189" s="241"/>
      <c r="R189" s="241"/>
      <c r="S189" s="241"/>
      <c r="T189" s="242"/>
      <c r="AT189" s="243" t="s">
        <v>212</v>
      </c>
      <c r="AU189" s="243" t="s">
        <v>83</v>
      </c>
      <c r="AV189" s="11" t="s">
        <v>83</v>
      </c>
      <c r="AW189" s="11" t="s">
        <v>36</v>
      </c>
      <c r="AX189" s="11" t="s">
        <v>73</v>
      </c>
      <c r="AY189" s="243" t="s">
        <v>201</v>
      </c>
    </row>
    <row r="190" s="11" customFormat="1">
      <c r="B190" s="232"/>
      <c r="C190" s="233"/>
      <c r="D190" s="234" t="s">
        <v>212</v>
      </c>
      <c r="E190" s="235" t="s">
        <v>21</v>
      </c>
      <c r="F190" s="236" t="s">
        <v>611</v>
      </c>
      <c r="G190" s="233"/>
      <c r="H190" s="237">
        <v>43.603000000000002</v>
      </c>
      <c r="I190" s="238"/>
      <c r="J190" s="233"/>
      <c r="K190" s="233"/>
      <c r="L190" s="239"/>
      <c r="M190" s="240"/>
      <c r="N190" s="241"/>
      <c r="O190" s="241"/>
      <c r="P190" s="241"/>
      <c r="Q190" s="241"/>
      <c r="R190" s="241"/>
      <c r="S190" s="241"/>
      <c r="T190" s="242"/>
      <c r="AT190" s="243" t="s">
        <v>212</v>
      </c>
      <c r="AU190" s="243" t="s">
        <v>83</v>
      </c>
      <c r="AV190" s="11" t="s">
        <v>83</v>
      </c>
      <c r="AW190" s="11" t="s">
        <v>36</v>
      </c>
      <c r="AX190" s="11" t="s">
        <v>73</v>
      </c>
      <c r="AY190" s="243" t="s">
        <v>201</v>
      </c>
    </row>
    <row r="191" s="1" customFormat="1" ht="25.5" customHeight="1">
      <c r="B191" s="44"/>
      <c r="C191" s="220" t="s">
        <v>440</v>
      </c>
      <c r="D191" s="220" t="s">
        <v>203</v>
      </c>
      <c r="E191" s="221" t="s">
        <v>529</v>
      </c>
      <c r="F191" s="222" t="s">
        <v>530</v>
      </c>
      <c r="G191" s="223" t="s">
        <v>254</v>
      </c>
      <c r="H191" s="224">
        <v>180.572</v>
      </c>
      <c r="I191" s="225"/>
      <c r="J191" s="226">
        <f>ROUND(I191*H191,2)</f>
        <v>0</v>
      </c>
      <c r="K191" s="222" t="s">
        <v>206</v>
      </c>
      <c r="L191" s="70"/>
      <c r="M191" s="227" t="s">
        <v>21</v>
      </c>
      <c r="N191" s="228" t="s">
        <v>44</v>
      </c>
      <c r="O191" s="45"/>
      <c r="P191" s="229">
        <f>O191*H191</f>
        <v>0</v>
      </c>
      <c r="Q191" s="229">
        <v>0</v>
      </c>
      <c r="R191" s="229">
        <f>Q191*H191</f>
        <v>0</v>
      </c>
      <c r="S191" s="229">
        <v>0</v>
      </c>
      <c r="T191" s="230">
        <f>S191*H191</f>
        <v>0</v>
      </c>
      <c r="AR191" s="22" t="s">
        <v>207</v>
      </c>
      <c r="AT191" s="22" t="s">
        <v>203</v>
      </c>
      <c r="AU191" s="22" t="s">
        <v>83</v>
      </c>
      <c r="AY191" s="22" t="s">
        <v>201</v>
      </c>
      <c r="BE191" s="231">
        <f>IF(N191="základní",J191,0)</f>
        <v>0</v>
      </c>
      <c r="BF191" s="231">
        <f>IF(N191="snížená",J191,0)</f>
        <v>0</v>
      </c>
      <c r="BG191" s="231">
        <f>IF(N191="zákl. přenesená",J191,0)</f>
        <v>0</v>
      </c>
      <c r="BH191" s="231">
        <f>IF(N191="sníž. přenesená",J191,0)</f>
        <v>0</v>
      </c>
      <c r="BI191" s="231">
        <f>IF(N191="nulová",J191,0)</f>
        <v>0</v>
      </c>
      <c r="BJ191" s="22" t="s">
        <v>81</v>
      </c>
      <c r="BK191" s="231">
        <f>ROUND(I191*H191,2)</f>
        <v>0</v>
      </c>
      <c r="BL191" s="22" t="s">
        <v>207</v>
      </c>
      <c r="BM191" s="22" t="s">
        <v>531</v>
      </c>
    </row>
    <row r="192" s="11" customFormat="1">
      <c r="B192" s="232"/>
      <c r="C192" s="233"/>
      <c r="D192" s="234" t="s">
        <v>212</v>
      </c>
      <c r="E192" s="235" t="s">
        <v>21</v>
      </c>
      <c r="F192" s="236" t="s">
        <v>612</v>
      </c>
      <c r="G192" s="233"/>
      <c r="H192" s="237">
        <v>68.677000000000007</v>
      </c>
      <c r="I192" s="238"/>
      <c r="J192" s="233"/>
      <c r="K192" s="233"/>
      <c r="L192" s="239"/>
      <c r="M192" s="240"/>
      <c r="N192" s="241"/>
      <c r="O192" s="241"/>
      <c r="P192" s="241"/>
      <c r="Q192" s="241"/>
      <c r="R192" s="241"/>
      <c r="S192" s="241"/>
      <c r="T192" s="242"/>
      <c r="AT192" s="243" t="s">
        <v>212</v>
      </c>
      <c r="AU192" s="243" t="s">
        <v>83</v>
      </c>
      <c r="AV192" s="11" t="s">
        <v>83</v>
      </c>
      <c r="AW192" s="11" t="s">
        <v>36</v>
      </c>
      <c r="AX192" s="11" t="s">
        <v>73</v>
      </c>
      <c r="AY192" s="243" t="s">
        <v>201</v>
      </c>
    </row>
    <row r="193" s="11" customFormat="1">
      <c r="B193" s="232"/>
      <c r="C193" s="233"/>
      <c r="D193" s="234" t="s">
        <v>212</v>
      </c>
      <c r="E193" s="235" t="s">
        <v>21</v>
      </c>
      <c r="F193" s="236" t="s">
        <v>613</v>
      </c>
      <c r="G193" s="233"/>
      <c r="H193" s="237">
        <v>45.087000000000003</v>
      </c>
      <c r="I193" s="238"/>
      <c r="J193" s="233"/>
      <c r="K193" s="233"/>
      <c r="L193" s="239"/>
      <c r="M193" s="240"/>
      <c r="N193" s="241"/>
      <c r="O193" s="241"/>
      <c r="P193" s="241"/>
      <c r="Q193" s="241"/>
      <c r="R193" s="241"/>
      <c r="S193" s="241"/>
      <c r="T193" s="242"/>
      <c r="AT193" s="243" t="s">
        <v>212</v>
      </c>
      <c r="AU193" s="243" t="s">
        <v>83</v>
      </c>
      <c r="AV193" s="11" t="s">
        <v>83</v>
      </c>
      <c r="AW193" s="11" t="s">
        <v>36</v>
      </c>
      <c r="AX193" s="11" t="s">
        <v>73</v>
      </c>
      <c r="AY193" s="243" t="s">
        <v>201</v>
      </c>
    </row>
    <row r="194" s="11" customFormat="1">
      <c r="B194" s="232"/>
      <c r="C194" s="233"/>
      <c r="D194" s="234" t="s">
        <v>212</v>
      </c>
      <c r="E194" s="235" t="s">
        <v>21</v>
      </c>
      <c r="F194" s="236" t="s">
        <v>614</v>
      </c>
      <c r="G194" s="233"/>
      <c r="H194" s="237">
        <v>0.249</v>
      </c>
      <c r="I194" s="238"/>
      <c r="J194" s="233"/>
      <c r="K194" s="233"/>
      <c r="L194" s="239"/>
      <c r="M194" s="240"/>
      <c r="N194" s="241"/>
      <c r="O194" s="241"/>
      <c r="P194" s="241"/>
      <c r="Q194" s="241"/>
      <c r="R194" s="241"/>
      <c r="S194" s="241"/>
      <c r="T194" s="242"/>
      <c r="AT194" s="243" t="s">
        <v>212</v>
      </c>
      <c r="AU194" s="243" t="s">
        <v>83</v>
      </c>
      <c r="AV194" s="11" t="s">
        <v>83</v>
      </c>
      <c r="AW194" s="11" t="s">
        <v>36</v>
      </c>
      <c r="AX194" s="11" t="s">
        <v>73</v>
      </c>
      <c r="AY194" s="243" t="s">
        <v>201</v>
      </c>
    </row>
    <row r="195" s="11" customFormat="1">
      <c r="B195" s="232"/>
      <c r="C195" s="233"/>
      <c r="D195" s="234" t="s">
        <v>212</v>
      </c>
      <c r="E195" s="235" t="s">
        <v>21</v>
      </c>
      <c r="F195" s="236" t="s">
        <v>615</v>
      </c>
      <c r="G195" s="233"/>
      <c r="H195" s="237">
        <v>25.331</v>
      </c>
      <c r="I195" s="238"/>
      <c r="J195" s="233"/>
      <c r="K195" s="233"/>
      <c r="L195" s="239"/>
      <c r="M195" s="240"/>
      <c r="N195" s="241"/>
      <c r="O195" s="241"/>
      <c r="P195" s="241"/>
      <c r="Q195" s="241"/>
      <c r="R195" s="241"/>
      <c r="S195" s="241"/>
      <c r="T195" s="242"/>
      <c r="AT195" s="243" t="s">
        <v>212</v>
      </c>
      <c r="AU195" s="243" t="s">
        <v>83</v>
      </c>
      <c r="AV195" s="11" t="s">
        <v>83</v>
      </c>
      <c r="AW195" s="11" t="s">
        <v>36</v>
      </c>
      <c r="AX195" s="11" t="s">
        <v>73</v>
      </c>
      <c r="AY195" s="243" t="s">
        <v>201</v>
      </c>
    </row>
    <row r="196" s="11" customFormat="1">
      <c r="B196" s="232"/>
      <c r="C196" s="233"/>
      <c r="D196" s="234" t="s">
        <v>212</v>
      </c>
      <c r="E196" s="235" t="s">
        <v>21</v>
      </c>
      <c r="F196" s="236" t="s">
        <v>616</v>
      </c>
      <c r="G196" s="233"/>
      <c r="H196" s="237">
        <v>41.228000000000002</v>
      </c>
      <c r="I196" s="238"/>
      <c r="J196" s="233"/>
      <c r="K196" s="233"/>
      <c r="L196" s="239"/>
      <c r="M196" s="240"/>
      <c r="N196" s="241"/>
      <c r="O196" s="241"/>
      <c r="P196" s="241"/>
      <c r="Q196" s="241"/>
      <c r="R196" s="241"/>
      <c r="S196" s="241"/>
      <c r="T196" s="242"/>
      <c r="AT196" s="243" t="s">
        <v>212</v>
      </c>
      <c r="AU196" s="243" t="s">
        <v>83</v>
      </c>
      <c r="AV196" s="11" t="s">
        <v>83</v>
      </c>
      <c r="AW196" s="11" t="s">
        <v>36</v>
      </c>
      <c r="AX196" s="11" t="s">
        <v>73</v>
      </c>
      <c r="AY196" s="243" t="s">
        <v>201</v>
      </c>
    </row>
    <row r="197" s="10" customFormat="1" ht="37.44" customHeight="1">
      <c r="B197" s="204"/>
      <c r="C197" s="205"/>
      <c r="D197" s="206" t="s">
        <v>72</v>
      </c>
      <c r="E197" s="207" t="s">
        <v>537</v>
      </c>
      <c r="F197" s="207" t="s">
        <v>538</v>
      </c>
      <c r="G197" s="205"/>
      <c r="H197" s="205"/>
      <c r="I197" s="208"/>
      <c r="J197" s="209">
        <f>BK197</f>
        <v>0</v>
      </c>
      <c r="K197" s="205"/>
      <c r="L197" s="210"/>
      <c r="M197" s="211"/>
      <c r="N197" s="212"/>
      <c r="O197" s="212"/>
      <c r="P197" s="213">
        <f>SUM(P198:P207)</f>
        <v>0</v>
      </c>
      <c r="Q197" s="212"/>
      <c r="R197" s="213">
        <f>SUM(R198:R207)</f>
        <v>0</v>
      </c>
      <c r="S197" s="212"/>
      <c r="T197" s="214">
        <f>SUM(T198:T207)</f>
        <v>0</v>
      </c>
      <c r="AR197" s="215" t="s">
        <v>207</v>
      </c>
      <c r="AT197" s="216" t="s">
        <v>72</v>
      </c>
      <c r="AU197" s="216" t="s">
        <v>73</v>
      </c>
      <c r="AY197" s="215" t="s">
        <v>201</v>
      </c>
      <c r="BK197" s="217">
        <f>SUM(BK198:BK207)</f>
        <v>0</v>
      </c>
    </row>
    <row r="198" s="1" customFormat="1" ht="38.25" customHeight="1">
      <c r="B198" s="44"/>
      <c r="C198" s="220" t="s">
        <v>445</v>
      </c>
      <c r="D198" s="220" t="s">
        <v>203</v>
      </c>
      <c r="E198" s="221" t="s">
        <v>540</v>
      </c>
      <c r="F198" s="222" t="s">
        <v>541</v>
      </c>
      <c r="G198" s="223" t="s">
        <v>137</v>
      </c>
      <c r="H198" s="224">
        <v>122.09999999999999</v>
      </c>
      <c r="I198" s="225"/>
      <c r="J198" s="226">
        <f>ROUND(I198*H198,2)</f>
        <v>0</v>
      </c>
      <c r="K198" s="222" t="s">
        <v>21</v>
      </c>
      <c r="L198" s="70"/>
      <c r="M198" s="227" t="s">
        <v>21</v>
      </c>
      <c r="N198" s="228" t="s">
        <v>44</v>
      </c>
      <c r="O198" s="45"/>
      <c r="P198" s="229">
        <f>O198*H198</f>
        <v>0</v>
      </c>
      <c r="Q198" s="229">
        <v>0</v>
      </c>
      <c r="R198" s="229">
        <f>Q198*H198</f>
        <v>0</v>
      </c>
      <c r="S198" s="229">
        <v>0</v>
      </c>
      <c r="T198" s="230">
        <f>S198*H198</f>
        <v>0</v>
      </c>
      <c r="AR198" s="22" t="s">
        <v>207</v>
      </c>
      <c r="AT198" s="22" t="s">
        <v>203</v>
      </c>
      <c r="AU198" s="22" t="s">
        <v>81</v>
      </c>
      <c r="AY198" s="22" t="s">
        <v>201</v>
      </c>
      <c r="BE198" s="231">
        <f>IF(N198="základní",J198,0)</f>
        <v>0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22" t="s">
        <v>81</v>
      </c>
      <c r="BK198" s="231">
        <f>ROUND(I198*H198,2)</f>
        <v>0</v>
      </c>
      <c r="BL198" s="22" t="s">
        <v>207</v>
      </c>
      <c r="BM198" s="22" t="s">
        <v>542</v>
      </c>
    </row>
    <row r="199" s="11" customFormat="1">
      <c r="B199" s="232"/>
      <c r="C199" s="233"/>
      <c r="D199" s="234" t="s">
        <v>212</v>
      </c>
      <c r="E199" s="235" t="s">
        <v>21</v>
      </c>
      <c r="F199" s="236" t="s">
        <v>543</v>
      </c>
      <c r="G199" s="233"/>
      <c r="H199" s="237">
        <v>122.09999999999999</v>
      </c>
      <c r="I199" s="238"/>
      <c r="J199" s="233"/>
      <c r="K199" s="233"/>
      <c r="L199" s="239"/>
      <c r="M199" s="240"/>
      <c r="N199" s="241"/>
      <c r="O199" s="241"/>
      <c r="P199" s="241"/>
      <c r="Q199" s="241"/>
      <c r="R199" s="241"/>
      <c r="S199" s="241"/>
      <c r="T199" s="242"/>
      <c r="AT199" s="243" t="s">
        <v>212</v>
      </c>
      <c r="AU199" s="243" t="s">
        <v>81</v>
      </c>
      <c r="AV199" s="11" t="s">
        <v>83</v>
      </c>
      <c r="AW199" s="11" t="s">
        <v>36</v>
      </c>
      <c r="AX199" s="11" t="s">
        <v>73</v>
      </c>
      <c r="AY199" s="243" t="s">
        <v>201</v>
      </c>
    </row>
    <row r="200" s="1" customFormat="1" ht="38.25" customHeight="1">
      <c r="B200" s="44"/>
      <c r="C200" s="220" t="s">
        <v>450</v>
      </c>
      <c r="D200" s="220" t="s">
        <v>203</v>
      </c>
      <c r="E200" s="221" t="s">
        <v>545</v>
      </c>
      <c r="F200" s="222" t="s">
        <v>546</v>
      </c>
      <c r="G200" s="223" t="s">
        <v>137</v>
      </c>
      <c r="H200" s="224">
        <v>61.049999999999997</v>
      </c>
      <c r="I200" s="225"/>
      <c r="J200" s="226">
        <f>ROUND(I200*H200,2)</f>
        <v>0</v>
      </c>
      <c r="K200" s="222" t="s">
        <v>21</v>
      </c>
      <c r="L200" s="70"/>
      <c r="M200" s="227" t="s">
        <v>21</v>
      </c>
      <c r="N200" s="228" t="s">
        <v>44</v>
      </c>
      <c r="O200" s="45"/>
      <c r="P200" s="229">
        <f>O200*H200</f>
        <v>0</v>
      </c>
      <c r="Q200" s="229">
        <v>0</v>
      </c>
      <c r="R200" s="229">
        <f>Q200*H200</f>
        <v>0</v>
      </c>
      <c r="S200" s="229">
        <v>0</v>
      </c>
      <c r="T200" s="230">
        <f>S200*H200</f>
        <v>0</v>
      </c>
      <c r="AR200" s="22" t="s">
        <v>207</v>
      </c>
      <c r="AT200" s="22" t="s">
        <v>203</v>
      </c>
      <c r="AU200" s="22" t="s">
        <v>81</v>
      </c>
      <c r="AY200" s="22" t="s">
        <v>201</v>
      </c>
      <c r="BE200" s="231">
        <f>IF(N200="základní",J200,0)</f>
        <v>0</v>
      </c>
      <c r="BF200" s="231">
        <f>IF(N200="snížená",J200,0)</f>
        <v>0</v>
      </c>
      <c r="BG200" s="231">
        <f>IF(N200="zákl. přenesená",J200,0)</f>
        <v>0</v>
      </c>
      <c r="BH200" s="231">
        <f>IF(N200="sníž. přenesená",J200,0)</f>
        <v>0</v>
      </c>
      <c r="BI200" s="231">
        <f>IF(N200="nulová",J200,0)</f>
        <v>0</v>
      </c>
      <c r="BJ200" s="22" t="s">
        <v>81</v>
      </c>
      <c r="BK200" s="231">
        <f>ROUND(I200*H200,2)</f>
        <v>0</v>
      </c>
      <c r="BL200" s="22" t="s">
        <v>207</v>
      </c>
      <c r="BM200" s="22" t="s">
        <v>547</v>
      </c>
    </row>
    <row r="201" s="11" customFormat="1">
      <c r="B201" s="232"/>
      <c r="C201" s="233"/>
      <c r="D201" s="234" t="s">
        <v>212</v>
      </c>
      <c r="E201" s="233"/>
      <c r="F201" s="236" t="s">
        <v>617</v>
      </c>
      <c r="G201" s="233"/>
      <c r="H201" s="237">
        <v>61.049999999999997</v>
      </c>
      <c r="I201" s="238"/>
      <c r="J201" s="233"/>
      <c r="K201" s="233"/>
      <c r="L201" s="239"/>
      <c r="M201" s="240"/>
      <c r="N201" s="241"/>
      <c r="O201" s="241"/>
      <c r="P201" s="241"/>
      <c r="Q201" s="241"/>
      <c r="R201" s="241"/>
      <c r="S201" s="241"/>
      <c r="T201" s="242"/>
      <c r="AT201" s="243" t="s">
        <v>212</v>
      </c>
      <c r="AU201" s="243" t="s">
        <v>81</v>
      </c>
      <c r="AV201" s="11" t="s">
        <v>83</v>
      </c>
      <c r="AW201" s="11" t="s">
        <v>6</v>
      </c>
      <c r="AX201" s="11" t="s">
        <v>81</v>
      </c>
      <c r="AY201" s="243" t="s">
        <v>201</v>
      </c>
    </row>
    <row r="202" s="1" customFormat="1" ht="16.5" customHeight="1">
      <c r="B202" s="44"/>
      <c r="C202" s="220" t="s">
        <v>454</v>
      </c>
      <c r="D202" s="220" t="s">
        <v>203</v>
      </c>
      <c r="E202" s="221" t="s">
        <v>550</v>
      </c>
      <c r="F202" s="222" t="s">
        <v>551</v>
      </c>
      <c r="G202" s="223" t="s">
        <v>144</v>
      </c>
      <c r="H202" s="224">
        <v>244.19999999999999</v>
      </c>
      <c r="I202" s="225"/>
      <c r="J202" s="226">
        <f>ROUND(I202*H202,2)</f>
        <v>0</v>
      </c>
      <c r="K202" s="222" t="s">
        <v>21</v>
      </c>
      <c r="L202" s="70"/>
      <c r="M202" s="227" t="s">
        <v>21</v>
      </c>
      <c r="N202" s="228" t="s">
        <v>44</v>
      </c>
      <c r="O202" s="45"/>
      <c r="P202" s="229">
        <f>O202*H202</f>
        <v>0</v>
      </c>
      <c r="Q202" s="229">
        <v>0</v>
      </c>
      <c r="R202" s="229">
        <f>Q202*H202</f>
        <v>0</v>
      </c>
      <c r="S202" s="229">
        <v>0</v>
      </c>
      <c r="T202" s="230">
        <f>S202*H202</f>
        <v>0</v>
      </c>
      <c r="AR202" s="22" t="s">
        <v>207</v>
      </c>
      <c r="AT202" s="22" t="s">
        <v>203</v>
      </c>
      <c r="AU202" s="22" t="s">
        <v>81</v>
      </c>
      <c r="AY202" s="22" t="s">
        <v>201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22" t="s">
        <v>81</v>
      </c>
      <c r="BK202" s="231">
        <f>ROUND(I202*H202,2)</f>
        <v>0</v>
      </c>
      <c r="BL202" s="22" t="s">
        <v>207</v>
      </c>
      <c r="BM202" s="22" t="s">
        <v>552</v>
      </c>
    </row>
    <row r="203" s="11" customFormat="1">
      <c r="B203" s="232"/>
      <c r="C203" s="233"/>
      <c r="D203" s="234" t="s">
        <v>212</v>
      </c>
      <c r="E203" s="235" t="s">
        <v>21</v>
      </c>
      <c r="F203" s="236" t="s">
        <v>153</v>
      </c>
      <c r="G203" s="233"/>
      <c r="H203" s="237">
        <v>244.19999999999999</v>
      </c>
      <c r="I203" s="238"/>
      <c r="J203" s="233"/>
      <c r="K203" s="233"/>
      <c r="L203" s="239"/>
      <c r="M203" s="240"/>
      <c r="N203" s="241"/>
      <c r="O203" s="241"/>
      <c r="P203" s="241"/>
      <c r="Q203" s="241"/>
      <c r="R203" s="241"/>
      <c r="S203" s="241"/>
      <c r="T203" s="242"/>
      <c r="AT203" s="243" t="s">
        <v>212</v>
      </c>
      <c r="AU203" s="243" t="s">
        <v>81</v>
      </c>
      <c r="AV203" s="11" t="s">
        <v>83</v>
      </c>
      <c r="AW203" s="11" t="s">
        <v>36</v>
      </c>
      <c r="AX203" s="11" t="s">
        <v>73</v>
      </c>
      <c r="AY203" s="243" t="s">
        <v>201</v>
      </c>
    </row>
    <row r="204" s="1" customFormat="1" ht="25.5" customHeight="1">
      <c r="B204" s="44"/>
      <c r="C204" s="220" t="s">
        <v>459</v>
      </c>
      <c r="D204" s="220" t="s">
        <v>203</v>
      </c>
      <c r="E204" s="221" t="s">
        <v>554</v>
      </c>
      <c r="F204" s="222" t="s">
        <v>555</v>
      </c>
      <c r="G204" s="223" t="s">
        <v>144</v>
      </c>
      <c r="H204" s="224">
        <v>244.19999999999999</v>
      </c>
      <c r="I204" s="225"/>
      <c r="J204" s="226">
        <f>ROUND(I204*H204,2)</f>
        <v>0</v>
      </c>
      <c r="K204" s="222" t="s">
        <v>21</v>
      </c>
      <c r="L204" s="70"/>
      <c r="M204" s="227" t="s">
        <v>21</v>
      </c>
      <c r="N204" s="228" t="s">
        <v>44</v>
      </c>
      <c r="O204" s="45"/>
      <c r="P204" s="229">
        <f>O204*H204</f>
        <v>0</v>
      </c>
      <c r="Q204" s="229">
        <v>0</v>
      </c>
      <c r="R204" s="229">
        <f>Q204*H204</f>
        <v>0</v>
      </c>
      <c r="S204" s="229">
        <v>0</v>
      </c>
      <c r="T204" s="230">
        <f>S204*H204</f>
        <v>0</v>
      </c>
      <c r="AR204" s="22" t="s">
        <v>207</v>
      </c>
      <c r="AT204" s="22" t="s">
        <v>203</v>
      </c>
      <c r="AU204" s="22" t="s">
        <v>81</v>
      </c>
      <c r="AY204" s="22" t="s">
        <v>201</v>
      </c>
      <c r="BE204" s="231">
        <f>IF(N204="základní",J204,0)</f>
        <v>0</v>
      </c>
      <c r="BF204" s="231">
        <f>IF(N204="snížená",J204,0)</f>
        <v>0</v>
      </c>
      <c r="BG204" s="231">
        <f>IF(N204="zákl. přenesená",J204,0)</f>
        <v>0</v>
      </c>
      <c r="BH204" s="231">
        <f>IF(N204="sníž. přenesená",J204,0)</f>
        <v>0</v>
      </c>
      <c r="BI204" s="231">
        <f>IF(N204="nulová",J204,0)</f>
        <v>0</v>
      </c>
      <c r="BJ204" s="22" t="s">
        <v>81</v>
      </c>
      <c r="BK204" s="231">
        <f>ROUND(I204*H204,2)</f>
        <v>0</v>
      </c>
      <c r="BL204" s="22" t="s">
        <v>207</v>
      </c>
      <c r="BM204" s="22" t="s">
        <v>556</v>
      </c>
    </row>
    <row r="205" s="11" customFormat="1">
      <c r="B205" s="232"/>
      <c r="C205" s="233"/>
      <c r="D205" s="234" t="s">
        <v>212</v>
      </c>
      <c r="E205" s="235" t="s">
        <v>21</v>
      </c>
      <c r="F205" s="236" t="s">
        <v>153</v>
      </c>
      <c r="G205" s="233"/>
      <c r="H205" s="237">
        <v>244.19999999999999</v>
      </c>
      <c r="I205" s="238"/>
      <c r="J205" s="233"/>
      <c r="K205" s="233"/>
      <c r="L205" s="239"/>
      <c r="M205" s="240"/>
      <c r="N205" s="241"/>
      <c r="O205" s="241"/>
      <c r="P205" s="241"/>
      <c r="Q205" s="241"/>
      <c r="R205" s="241"/>
      <c r="S205" s="241"/>
      <c r="T205" s="242"/>
      <c r="AT205" s="243" t="s">
        <v>212</v>
      </c>
      <c r="AU205" s="243" t="s">
        <v>81</v>
      </c>
      <c r="AV205" s="11" t="s">
        <v>83</v>
      </c>
      <c r="AW205" s="11" t="s">
        <v>36</v>
      </c>
      <c r="AX205" s="11" t="s">
        <v>81</v>
      </c>
      <c r="AY205" s="243" t="s">
        <v>201</v>
      </c>
    </row>
    <row r="206" s="1" customFormat="1" ht="51" customHeight="1">
      <c r="B206" s="44"/>
      <c r="C206" s="220" t="s">
        <v>464</v>
      </c>
      <c r="D206" s="220" t="s">
        <v>203</v>
      </c>
      <c r="E206" s="221" t="s">
        <v>558</v>
      </c>
      <c r="F206" s="222" t="s">
        <v>559</v>
      </c>
      <c r="G206" s="223" t="s">
        <v>144</v>
      </c>
      <c r="H206" s="224">
        <v>244.19999999999999</v>
      </c>
      <c r="I206" s="225"/>
      <c r="J206" s="226">
        <f>ROUND(I206*H206,2)</f>
        <v>0</v>
      </c>
      <c r="K206" s="222" t="s">
        <v>21</v>
      </c>
      <c r="L206" s="70"/>
      <c r="M206" s="227" t="s">
        <v>21</v>
      </c>
      <c r="N206" s="228" t="s">
        <v>44</v>
      </c>
      <c r="O206" s="45"/>
      <c r="P206" s="229">
        <f>O206*H206</f>
        <v>0</v>
      </c>
      <c r="Q206" s="229">
        <v>0</v>
      </c>
      <c r="R206" s="229">
        <f>Q206*H206</f>
        <v>0</v>
      </c>
      <c r="S206" s="229">
        <v>0</v>
      </c>
      <c r="T206" s="230">
        <f>S206*H206</f>
        <v>0</v>
      </c>
      <c r="AR206" s="22" t="s">
        <v>207</v>
      </c>
      <c r="AT206" s="22" t="s">
        <v>203</v>
      </c>
      <c r="AU206" s="22" t="s">
        <v>81</v>
      </c>
      <c r="AY206" s="22" t="s">
        <v>201</v>
      </c>
      <c r="BE206" s="231">
        <f>IF(N206="základní",J206,0)</f>
        <v>0</v>
      </c>
      <c r="BF206" s="231">
        <f>IF(N206="snížená",J206,0)</f>
        <v>0</v>
      </c>
      <c r="BG206" s="231">
        <f>IF(N206="zákl. přenesená",J206,0)</f>
        <v>0</v>
      </c>
      <c r="BH206" s="231">
        <f>IF(N206="sníž. přenesená",J206,0)</f>
        <v>0</v>
      </c>
      <c r="BI206" s="231">
        <f>IF(N206="nulová",J206,0)</f>
        <v>0</v>
      </c>
      <c r="BJ206" s="22" t="s">
        <v>81</v>
      </c>
      <c r="BK206" s="231">
        <f>ROUND(I206*H206,2)</f>
        <v>0</v>
      </c>
      <c r="BL206" s="22" t="s">
        <v>207</v>
      </c>
      <c r="BM206" s="22" t="s">
        <v>560</v>
      </c>
    </row>
    <row r="207" s="11" customFormat="1">
      <c r="B207" s="232"/>
      <c r="C207" s="233"/>
      <c r="D207" s="234" t="s">
        <v>212</v>
      </c>
      <c r="E207" s="235" t="s">
        <v>21</v>
      </c>
      <c r="F207" s="236" t="s">
        <v>153</v>
      </c>
      <c r="G207" s="233"/>
      <c r="H207" s="237">
        <v>244.19999999999999</v>
      </c>
      <c r="I207" s="238"/>
      <c r="J207" s="233"/>
      <c r="K207" s="233"/>
      <c r="L207" s="239"/>
      <c r="M207" s="265"/>
      <c r="N207" s="266"/>
      <c r="O207" s="266"/>
      <c r="P207" s="266"/>
      <c r="Q207" s="266"/>
      <c r="R207" s="266"/>
      <c r="S207" s="266"/>
      <c r="T207" s="267"/>
      <c r="AT207" s="243" t="s">
        <v>212</v>
      </c>
      <c r="AU207" s="243" t="s">
        <v>81</v>
      </c>
      <c r="AV207" s="11" t="s">
        <v>83</v>
      </c>
      <c r="AW207" s="11" t="s">
        <v>36</v>
      </c>
      <c r="AX207" s="11" t="s">
        <v>81</v>
      </c>
      <c r="AY207" s="243" t="s">
        <v>201</v>
      </c>
    </row>
    <row r="208" s="1" customFormat="1" ht="6.96" customHeight="1">
      <c r="B208" s="65"/>
      <c r="C208" s="66"/>
      <c r="D208" s="66"/>
      <c r="E208" s="66"/>
      <c r="F208" s="66"/>
      <c r="G208" s="66"/>
      <c r="H208" s="66"/>
      <c r="I208" s="165"/>
      <c r="J208" s="66"/>
      <c r="K208" s="66"/>
      <c r="L208" s="70"/>
    </row>
  </sheetData>
  <sheetProtection sheet="1" autoFilter="0" formatColumns="0" formatRows="0" objects="1" scenarios="1" spinCount="100000" saltValue="yukqQ7FYlJtE28gMhB8DMxDGplAcq5WUsil5hZ8UlTDhOfI3+Ww8eBn1RVovTJgD9REoxkklKNuuHOYagMVsvQ==" hashValue="QXQo5iR4TZ+3f5OJBD4ReJRtTcx0ITysQX9cNis4ZQlo/pA1qgmZrg6AnXQ0GUgbsatIRAKLv3LfZpSuPB+QJA==" algorithmName="SHA-512" password="CC35"/>
  <autoFilter ref="C84:K207"/>
  <mergeCells count="10">
    <mergeCell ref="E7:H7"/>
    <mergeCell ref="E9:H9"/>
    <mergeCell ref="E24:H24"/>
    <mergeCell ref="E45:H45"/>
    <mergeCell ref="E47:H47"/>
    <mergeCell ref="J51:J52"/>
    <mergeCell ref="E75:H75"/>
    <mergeCell ref="E77:H77"/>
    <mergeCell ref="G1:H1"/>
    <mergeCell ref="L2:V2"/>
  </mergeCells>
  <hyperlinks>
    <hyperlink ref="F1:G1" location="C2" display="1) Krycí list soupisu"/>
    <hyperlink ref="G1:H1" location="C54" display="2) Rekapitulace"/>
    <hyperlink ref="J1" location="C84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9"/>
      <c r="B1" s="135"/>
      <c r="C1" s="135"/>
      <c r="D1" s="136" t="s">
        <v>1</v>
      </c>
      <c r="E1" s="135"/>
      <c r="F1" s="137" t="s">
        <v>118</v>
      </c>
      <c r="G1" s="137" t="s">
        <v>119</v>
      </c>
      <c r="H1" s="137"/>
      <c r="I1" s="138"/>
      <c r="J1" s="137" t="s">
        <v>120</v>
      </c>
      <c r="K1" s="136" t="s">
        <v>121</v>
      </c>
      <c r="L1" s="137" t="s">
        <v>122</v>
      </c>
      <c r="M1" s="137"/>
      <c r="N1" s="137"/>
      <c r="O1" s="137"/>
      <c r="P1" s="137"/>
      <c r="Q1" s="137"/>
      <c r="R1" s="137"/>
      <c r="S1" s="137"/>
      <c r="T1" s="137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ht="36.96" customHeight="1">
      <c r="L2"/>
      <c r="AT2" s="22" t="s">
        <v>92</v>
      </c>
    </row>
    <row r="3" ht="6.96" customHeight="1">
      <c r="B3" s="23"/>
      <c r="C3" s="24"/>
      <c r="D3" s="24"/>
      <c r="E3" s="24"/>
      <c r="F3" s="24"/>
      <c r="G3" s="24"/>
      <c r="H3" s="24"/>
      <c r="I3" s="140"/>
      <c r="J3" s="24"/>
      <c r="K3" s="25"/>
      <c r="AT3" s="22" t="s">
        <v>83</v>
      </c>
    </row>
    <row r="4" ht="36.96" customHeight="1">
      <c r="B4" s="26"/>
      <c r="C4" s="27"/>
      <c r="D4" s="28" t="s">
        <v>131</v>
      </c>
      <c r="E4" s="27"/>
      <c r="F4" s="27"/>
      <c r="G4" s="27"/>
      <c r="H4" s="27"/>
      <c r="I4" s="141"/>
      <c r="J4" s="27"/>
      <c r="K4" s="29"/>
      <c r="M4" s="30" t="s">
        <v>12</v>
      </c>
      <c r="AT4" s="22" t="s">
        <v>6</v>
      </c>
    </row>
    <row r="5" ht="6.96" customHeight="1">
      <c r="B5" s="26"/>
      <c r="C5" s="27"/>
      <c r="D5" s="27"/>
      <c r="E5" s="27"/>
      <c r="F5" s="27"/>
      <c r="G5" s="27"/>
      <c r="H5" s="27"/>
      <c r="I5" s="141"/>
      <c r="J5" s="27"/>
      <c r="K5" s="29"/>
    </row>
    <row r="6">
      <c r="B6" s="26"/>
      <c r="C6" s="27"/>
      <c r="D6" s="38" t="s">
        <v>18</v>
      </c>
      <c r="E6" s="27"/>
      <c r="F6" s="27"/>
      <c r="G6" s="27"/>
      <c r="H6" s="27"/>
      <c r="I6" s="141"/>
      <c r="J6" s="27"/>
      <c r="K6" s="29"/>
    </row>
    <row r="7" ht="16.5" customHeight="1">
      <c r="B7" s="26"/>
      <c r="C7" s="27"/>
      <c r="D7" s="27"/>
      <c r="E7" s="142" t="str">
        <f>'Rekapitulace stavby'!K6</f>
        <v>Komunikace a inženýrské sítě - lokalita Skrbovická 2</v>
      </c>
      <c r="F7" s="38"/>
      <c r="G7" s="38"/>
      <c r="H7" s="38"/>
      <c r="I7" s="141"/>
      <c r="J7" s="27"/>
      <c r="K7" s="29"/>
    </row>
    <row r="8" s="1" customFormat="1">
      <c r="B8" s="44"/>
      <c r="C8" s="45"/>
      <c r="D8" s="38" t="s">
        <v>146</v>
      </c>
      <c r="E8" s="45"/>
      <c r="F8" s="45"/>
      <c r="G8" s="45"/>
      <c r="H8" s="45"/>
      <c r="I8" s="143"/>
      <c r="J8" s="45"/>
      <c r="K8" s="49"/>
    </row>
    <row r="9" s="1" customFormat="1" ht="36.96" customHeight="1">
      <c r="B9" s="44"/>
      <c r="C9" s="45"/>
      <c r="D9" s="45"/>
      <c r="E9" s="144" t="s">
        <v>618</v>
      </c>
      <c r="F9" s="45"/>
      <c r="G9" s="45"/>
      <c r="H9" s="45"/>
      <c r="I9" s="143"/>
      <c r="J9" s="45"/>
      <c r="K9" s="49"/>
    </row>
    <row r="10" s="1" customFormat="1">
      <c r="B10" s="44"/>
      <c r="C10" s="45"/>
      <c r="D10" s="45"/>
      <c r="E10" s="45"/>
      <c r="F10" s="45"/>
      <c r="G10" s="45"/>
      <c r="H10" s="45"/>
      <c r="I10" s="143"/>
      <c r="J10" s="45"/>
      <c r="K10" s="49"/>
    </row>
    <row r="11" s="1" customFormat="1" ht="14.4" customHeight="1">
      <c r="B11" s="44"/>
      <c r="C11" s="45"/>
      <c r="D11" s="38" t="s">
        <v>20</v>
      </c>
      <c r="E11" s="45"/>
      <c r="F11" s="33" t="s">
        <v>21</v>
      </c>
      <c r="G11" s="45"/>
      <c r="H11" s="45"/>
      <c r="I11" s="145" t="s">
        <v>22</v>
      </c>
      <c r="J11" s="33" t="s">
        <v>21</v>
      </c>
      <c r="K11" s="49"/>
    </row>
    <row r="12" s="1" customFormat="1" ht="14.4" customHeight="1">
      <c r="B12" s="44"/>
      <c r="C12" s="45"/>
      <c r="D12" s="38" t="s">
        <v>23</v>
      </c>
      <c r="E12" s="45"/>
      <c r="F12" s="33" t="s">
        <v>24</v>
      </c>
      <c r="G12" s="45"/>
      <c r="H12" s="45"/>
      <c r="I12" s="145" t="s">
        <v>25</v>
      </c>
      <c r="J12" s="146" t="str">
        <f>'Rekapitulace stavby'!AN8</f>
        <v>18. 6. 2018</v>
      </c>
      <c r="K12" s="49"/>
    </row>
    <row r="13" s="1" customFormat="1" ht="10.8" customHeight="1">
      <c r="B13" s="44"/>
      <c r="C13" s="45"/>
      <c r="D13" s="45"/>
      <c r="E13" s="45"/>
      <c r="F13" s="45"/>
      <c r="G13" s="45"/>
      <c r="H13" s="45"/>
      <c r="I13" s="143"/>
      <c r="J13" s="45"/>
      <c r="K13" s="49"/>
    </row>
    <row r="14" s="1" customFormat="1" ht="14.4" customHeight="1">
      <c r="B14" s="44"/>
      <c r="C14" s="45"/>
      <c r="D14" s="38" t="s">
        <v>27</v>
      </c>
      <c r="E14" s="45"/>
      <c r="F14" s="45"/>
      <c r="G14" s="45"/>
      <c r="H14" s="45"/>
      <c r="I14" s="145" t="s">
        <v>28</v>
      </c>
      <c r="J14" s="33" t="s">
        <v>21</v>
      </c>
      <c r="K14" s="49"/>
    </row>
    <row r="15" s="1" customFormat="1" ht="18" customHeight="1">
      <c r="B15" s="44"/>
      <c r="C15" s="45"/>
      <c r="D15" s="45"/>
      <c r="E15" s="33" t="s">
        <v>29</v>
      </c>
      <c r="F15" s="45"/>
      <c r="G15" s="45"/>
      <c r="H15" s="45"/>
      <c r="I15" s="145" t="s">
        <v>30</v>
      </c>
      <c r="J15" s="33" t="s">
        <v>21</v>
      </c>
      <c r="K15" s="49"/>
    </row>
    <row r="16" s="1" customFormat="1" ht="6.96" customHeight="1">
      <c r="B16" s="44"/>
      <c r="C16" s="45"/>
      <c r="D16" s="45"/>
      <c r="E16" s="45"/>
      <c r="F16" s="45"/>
      <c r="G16" s="45"/>
      <c r="H16" s="45"/>
      <c r="I16" s="143"/>
      <c r="J16" s="45"/>
      <c r="K16" s="49"/>
    </row>
    <row r="17" s="1" customFormat="1" ht="14.4" customHeight="1">
      <c r="B17" s="44"/>
      <c r="C17" s="45"/>
      <c r="D17" s="38" t="s">
        <v>31</v>
      </c>
      <c r="E17" s="45"/>
      <c r="F17" s="45"/>
      <c r="G17" s="45"/>
      <c r="H17" s="45"/>
      <c r="I17" s="145" t="s">
        <v>28</v>
      </c>
      <c r="J17" s="33" t="str">
        <f>IF('Rekapitulace stavby'!AN13="Vyplň údaj","",IF('Rekapitulace stavby'!AN13="","",'Rekapitulace stavby'!AN13))</f>
        <v/>
      </c>
      <c r="K17" s="49"/>
    </row>
    <row r="18" s="1" customFormat="1" ht="18" customHeight="1">
      <c r="B18" s="44"/>
      <c r="C18" s="45"/>
      <c r="D18" s="45"/>
      <c r="E18" s="33" t="str">
        <f>IF('Rekapitulace stavby'!E14="Vyplň údaj","",IF('Rekapitulace stavby'!E14="","",'Rekapitulace stavby'!E14))</f>
        <v/>
      </c>
      <c r="F18" s="45"/>
      <c r="G18" s="45"/>
      <c r="H18" s="45"/>
      <c r="I18" s="145" t="s">
        <v>30</v>
      </c>
      <c r="J18" s="33" t="str">
        <f>IF('Rekapitulace stavby'!AN14="Vyplň údaj","",IF('Rekapitulace stavby'!AN14="","",'Rekapitulace stavby'!AN14))</f>
        <v/>
      </c>
      <c r="K18" s="49"/>
    </row>
    <row r="19" s="1" customFormat="1" ht="6.96" customHeight="1">
      <c r="B19" s="44"/>
      <c r="C19" s="45"/>
      <c r="D19" s="45"/>
      <c r="E19" s="45"/>
      <c r="F19" s="45"/>
      <c r="G19" s="45"/>
      <c r="H19" s="45"/>
      <c r="I19" s="143"/>
      <c r="J19" s="45"/>
      <c r="K19" s="49"/>
    </row>
    <row r="20" s="1" customFormat="1" ht="14.4" customHeight="1">
      <c r="B20" s="44"/>
      <c r="C20" s="45"/>
      <c r="D20" s="38" t="s">
        <v>33</v>
      </c>
      <c r="E20" s="45"/>
      <c r="F20" s="45"/>
      <c r="G20" s="45"/>
      <c r="H20" s="45"/>
      <c r="I20" s="145" t="s">
        <v>28</v>
      </c>
      <c r="J20" s="33" t="s">
        <v>34</v>
      </c>
      <c r="K20" s="49"/>
    </row>
    <row r="21" s="1" customFormat="1" ht="18" customHeight="1">
      <c r="B21" s="44"/>
      <c r="C21" s="45"/>
      <c r="D21" s="45"/>
      <c r="E21" s="33" t="s">
        <v>35</v>
      </c>
      <c r="F21" s="45"/>
      <c r="G21" s="45"/>
      <c r="H21" s="45"/>
      <c r="I21" s="145" t="s">
        <v>30</v>
      </c>
      <c r="J21" s="33" t="s">
        <v>21</v>
      </c>
      <c r="K21" s="49"/>
    </row>
    <row r="22" s="1" customFormat="1" ht="6.96" customHeight="1">
      <c r="B22" s="44"/>
      <c r="C22" s="45"/>
      <c r="D22" s="45"/>
      <c r="E22" s="45"/>
      <c r="F22" s="45"/>
      <c r="G22" s="45"/>
      <c r="H22" s="45"/>
      <c r="I22" s="143"/>
      <c r="J22" s="45"/>
      <c r="K22" s="49"/>
    </row>
    <row r="23" s="1" customFormat="1" ht="14.4" customHeight="1">
      <c r="B23" s="44"/>
      <c r="C23" s="45"/>
      <c r="D23" s="38" t="s">
        <v>37</v>
      </c>
      <c r="E23" s="45"/>
      <c r="F23" s="45"/>
      <c r="G23" s="45"/>
      <c r="H23" s="45"/>
      <c r="I23" s="143"/>
      <c r="J23" s="45"/>
      <c r="K23" s="49"/>
    </row>
    <row r="24" s="6" customFormat="1" ht="16.5" customHeight="1">
      <c r="B24" s="147"/>
      <c r="C24" s="148"/>
      <c r="D24" s="148"/>
      <c r="E24" s="42" t="s">
        <v>21</v>
      </c>
      <c r="F24" s="42"/>
      <c r="G24" s="42"/>
      <c r="H24" s="42"/>
      <c r="I24" s="149"/>
      <c r="J24" s="148"/>
      <c r="K24" s="150"/>
    </row>
    <row r="25" s="1" customFormat="1" ht="6.96" customHeight="1">
      <c r="B25" s="44"/>
      <c r="C25" s="45"/>
      <c r="D25" s="45"/>
      <c r="E25" s="45"/>
      <c r="F25" s="45"/>
      <c r="G25" s="45"/>
      <c r="H25" s="45"/>
      <c r="I25" s="143"/>
      <c r="J25" s="45"/>
      <c r="K25" s="49"/>
    </row>
    <row r="26" s="1" customFormat="1" ht="6.96" customHeight="1">
      <c r="B26" s="44"/>
      <c r="C26" s="45"/>
      <c r="D26" s="104"/>
      <c r="E26" s="104"/>
      <c r="F26" s="104"/>
      <c r="G26" s="104"/>
      <c r="H26" s="104"/>
      <c r="I26" s="151"/>
      <c r="J26" s="104"/>
      <c r="K26" s="152"/>
    </row>
    <row r="27" s="1" customFormat="1" ht="25.44" customHeight="1">
      <c r="B27" s="44"/>
      <c r="C27" s="45"/>
      <c r="D27" s="153" t="s">
        <v>39</v>
      </c>
      <c r="E27" s="45"/>
      <c r="F27" s="45"/>
      <c r="G27" s="45"/>
      <c r="H27" s="45"/>
      <c r="I27" s="143"/>
      <c r="J27" s="154">
        <f>ROUND(J76,2)</f>
        <v>0</v>
      </c>
      <c r="K27" s="49"/>
    </row>
    <row r="28" s="1" customFormat="1" ht="6.96" customHeight="1">
      <c r="B28" s="44"/>
      <c r="C28" s="45"/>
      <c r="D28" s="104"/>
      <c r="E28" s="104"/>
      <c r="F28" s="104"/>
      <c r="G28" s="104"/>
      <c r="H28" s="104"/>
      <c r="I28" s="151"/>
      <c r="J28" s="104"/>
      <c r="K28" s="152"/>
    </row>
    <row r="29" s="1" customFormat="1" ht="14.4" customHeight="1">
      <c r="B29" s="44"/>
      <c r="C29" s="45"/>
      <c r="D29" s="45"/>
      <c r="E29" s="45"/>
      <c r="F29" s="50" t="s">
        <v>41</v>
      </c>
      <c r="G29" s="45"/>
      <c r="H29" s="45"/>
      <c r="I29" s="155" t="s">
        <v>40</v>
      </c>
      <c r="J29" s="50" t="s">
        <v>42</v>
      </c>
      <c r="K29" s="49"/>
    </row>
    <row r="30" s="1" customFormat="1" ht="14.4" customHeight="1">
      <c r="B30" s="44"/>
      <c r="C30" s="45"/>
      <c r="D30" s="53" t="s">
        <v>43</v>
      </c>
      <c r="E30" s="53" t="s">
        <v>44</v>
      </c>
      <c r="F30" s="156">
        <f>ROUND(SUM(BE76:BE77), 2)</f>
        <v>0</v>
      </c>
      <c r="G30" s="45"/>
      <c r="H30" s="45"/>
      <c r="I30" s="157">
        <v>0.20999999999999999</v>
      </c>
      <c r="J30" s="156">
        <f>ROUND(ROUND((SUM(BE76:BE77)), 2)*I30, 2)</f>
        <v>0</v>
      </c>
      <c r="K30" s="49"/>
    </row>
    <row r="31" s="1" customFormat="1" ht="14.4" customHeight="1">
      <c r="B31" s="44"/>
      <c r="C31" s="45"/>
      <c r="D31" s="45"/>
      <c r="E31" s="53" t="s">
        <v>45</v>
      </c>
      <c r="F31" s="156">
        <f>ROUND(SUM(BF76:BF77), 2)</f>
        <v>0</v>
      </c>
      <c r="G31" s="45"/>
      <c r="H31" s="45"/>
      <c r="I31" s="157">
        <v>0.14999999999999999</v>
      </c>
      <c r="J31" s="156">
        <f>ROUND(ROUND((SUM(BF76:BF77)), 2)*I31, 2)</f>
        <v>0</v>
      </c>
      <c r="K31" s="49"/>
    </row>
    <row r="32" hidden="1" s="1" customFormat="1" ht="14.4" customHeight="1">
      <c r="B32" s="44"/>
      <c r="C32" s="45"/>
      <c r="D32" s="45"/>
      <c r="E32" s="53" t="s">
        <v>46</v>
      </c>
      <c r="F32" s="156">
        <f>ROUND(SUM(BG76:BG77), 2)</f>
        <v>0</v>
      </c>
      <c r="G32" s="45"/>
      <c r="H32" s="45"/>
      <c r="I32" s="157">
        <v>0.20999999999999999</v>
      </c>
      <c r="J32" s="156">
        <v>0</v>
      </c>
      <c r="K32" s="49"/>
    </row>
    <row r="33" hidden="1" s="1" customFormat="1" ht="14.4" customHeight="1">
      <c r="B33" s="44"/>
      <c r="C33" s="45"/>
      <c r="D33" s="45"/>
      <c r="E33" s="53" t="s">
        <v>47</v>
      </c>
      <c r="F33" s="156">
        <f>ROUND(SUM(BH76:BH77), 2)</f>
        <v>0</v>
      </c>
      <c r="G33" s="45"/>
      <c r="H33" s="45"/>
      <c r="I33" s="157">
        <v>0.14999999999999999</v>
      </c>
      <c r="J33" s="156">
        <v>0</v>
      </c>
      <c r="K33" s="49"/>
    </row>
    <row r="34" hidden="1" s="1" customFormat="1" ht="14.4" customHeight="1">
      <c r="B34" s="44"/>
      <c r="C34" s="45"/>
      <c r="D34" s="45"/>
      <c r="E34" s="53" t="s">
        <v>48</v>
      </c>
      <c r="F34" s="156">
        <f>ROUND(SUM(BI76:BI77), 2)</f>
        <v>0</v>
      </c>
      <c r="G34" s="45"/>
      <c r="H34" s="45"/>
      <c r="I34" s="157">
        <v>0</v>
      </c>
      <c r="J34" s="156">
        <v>0</v>
      </c>
      <c r="K34" s="49"/>
    </row>
    <row r="35" s="1" customFormat="1" ht="6.96" customHeight="1">
      <c r="B35" s="44"/>
      <c r="C35" s="45"/>
      <c r="D35" s="45"/>
      <c r="E35" s="45"/>
      <c r="F35" s="45"/>
      <c r="G35" s="45"/>
      <c r="H35" s="45"/>
      <c r="I35" s="143"/>
      <c r="J35" s="45"/>
      <c r="K35" s="49"/>
    </row>
    <row r="36" s="1" customFormat="1" ht="25.44" customHeight="1">
      <c r="B36" s="44"/>
      <c r="C36" s="158"/>
      <c r="D36" s="159" t="s">
        <v>49</v>
      </c>
      <c r="E36" s="96"/>
      <c r="F36" s="96"/>
      <c r="G36" s="160" t="s">
        <v>50</v>
      </c>
      <c r="H36" s="161" t="s">
        <v>51</v>
      </c>
      <c r="I36" s="162"/>
      <c r="J36" s="163">
        <f>SUM(J27:J34)</f>
        <v>0</v>
      </c>
      <c r="K36" s="164"/>
    </row>
    <row r="37" s="1" customFormat="1" ht="14.4" customHeight="1">
      <c r="B37" s="65"/>
      <c r="C37" s="66"/>
      <c r="D37" s="66"/>
      <c r="E37" s="66"/>
      <c r="F37" s="66"/>
      <c r="G37" s="66"/>
      <c r="H37" s="66"/>
      <c r="I37" s="165"/>
      <c r="J37" s="66"/>
      <c r="K37" s="67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4"/>
      <c r="C42" s="28" t="s">
        <v>170</v>
      </c>
      <c r="D42" s="45"/>
      <c r="E42" s="45"/>
      <c r="F42" s="45"/>
      <c r="G42" s="45"/>
      <c r="H42" s="45"/>
      <c r="I42" s="143"/>
      <c r="J42" s="45"/>
      <c r="K42" s="49"/>
    </row>
    <row r="43" s="1" customFormat="1" ht="6.96" customHeight="1">
      <c r="B43" s="44"/>
      <c r="C43" s="45"/>
      <c r="D43" s="45"/>
      <c r="E43" s="45"/>
      <c r="F43" s="45"/>
      <c r="G43" s="45"/>
      <c r="H43" s="45"/>
      <c r="I43" s="143"/>
      <c r="J43" s="45"/>
      <c r="K43" s="49"/>
    </row>
    <row r="44" s="1" customFormat="1" ht="14.4" customHeight="1">
      <c r="B44" s="44"/>
      <c r="C44" s="38" t="s">
        <v>18</v>
      </c>
      <c r="D44" s="45"/>
      <c r="E44" s="45"/>
      <c r="F44" s="45"/>
      <c r="G44" s="45"/>
      <c r="H44" s="45"/>
      <c r="I44" s="143"/>
      <c r="J44" s="45"/>
      <c r="K44" s="49"/>
    </row>
    <row r="45" s="1" customFormat="1" ht="16.5" customHeight="1">
      <c r="B45" s="44"/>
      <c r="C45" s="45"/>
      <c r="D45" s="45"/>
      <c r="E45" s="142" t="str">
        <f>E7</f>
        <v>Komunikace a inženýrské sítě - lokalita Skrbovická 2</v>
      </c>
      <c r="F45" s="38"/>
      <c r="G45" s="38"/>
      <c r="H45" s="38"/>
      <c r="I45" s="143"/>
      <c r="J45" s="45"/>
      <c r="K45" s="49"/>
    </row>
    <row r="46" s="1" customFormat="1" ht="14.4" customHeight="1">
      <c r="B46" s="44"/>
      <c r="C46" s="38" t="s">
        <v>146</v>
      </c>
      <c r="D46" s="45"/>
      <c r="E46" s="45"/>
      <c r="F46" s="45"/>
      <c r="G46" s="45"/>
      <c r="H46" s="45"/>
      <c r="I46" s="143"/>
      <c r="J46" s="45"/>
      <c r="K46" s="49"/>
    </row>
    <row r="47" s="1" customFormat="1" ht="17.25" customHeight="1">
      <c r="B47" s="44"/>
      <c r="C47" s="45"/>
      <c r="D47" s="45"/>
      <c r="E47" s="144" t="str">
        <f>E9</f>
        <v>SO04 - Dešťová kanalizace</v>
      </c>
      <c r="F47" s="45"/>
      <c r="G47" s="45"/>
      <c r="H47" s="45"/>
      <c r="I47" s="143"/>
      <c r="J47" s="45"/>
      <c r="K47" s="49"/>
    </row>
    <row r="48" s="1" customFormat="1" ht="6.96" customHeight="1">
      <c r="B48" s="44"/>
      <c r="C48" s="45"/>
      <c r="D48" s="45"/>
      <c r="E48" s="45"/>
      <c r="F48" s="45"/>
      <c r="G48" s="45"/>
      <c r="H48" s="45"/>
      <c r="I48" s="143"/>
      <c r="J48" s="45"/>
      <c r="K48" s="49"/>
    </row>
    <row r="49" s="1" customFormat="1" ht="18" customHeight="1">
      <c r="B49" s="44"/>
      <c r="C49" s="38" t="s">
        <v>23</v>
      </c>
      <c r="D49" s="45"/>
      <c r="E49" s="45"/>
      <c r="F49" s="33" t="str">
        <f>F12</f>
        <v>Bruntál</v>
      </c>
      <c r="G49" s="45"/>
      <c r="H49" s="45"/>
      <c r="I49" s="145" t="s">
        <v>25</v>
      </c>
      <c r="J49" s="146" t="str">
        <f>IF(J12="","",J12)</f>
        <v>18. 6. 2018</v>
      </c>
      <c r="K49" s="49"/>
    </row>
    <row r="50" s="1" customFormat="1" ht="6.96" customHeight="1">
      <c r="B50" s="44"/>
      <c r="C50" s="45"/>
      <c r="D50" s="45"/>
      <c r="E50" s="45"/>
      <c r="F50" s="45"/>
      <c r="G50" s="45"/>
      <c r="H50" s="45"/>
      <c r="I50" s="143"/>
      <c r="J50" s="45"/>
      <c r="K50" s="49"/>
    </row>
    <row r="51" s="1" customFormat="1">
      <c r="B51" s="44"/>
      <c r="C51" s="38" t="s">
        <v>27</v>
      </c>
      <c r="D51" s="45"/>
      <c r="E51" s="45"/>
      <c r="F51" s="33" t="str">
        <f>E15</f>
        <v>Město Bruntál</v>
      </c>
      <c r="G51" s="45"/>
      <c r="H51" s="45"/>
      <c r="I51" s="145" t="s">
        <v>33</v>
      </c>
      <c r="J51" s="42" t="str">
        <f>E21</f>
        <v>CIVIL PROJECTS s.r.o.</v>
      </c>
      <c r="K51" s="49"/>
    </row>
    <row r="52" s="1" customFormat="1" ht="14.4" customHeight="1">
      <c r="B52" s="44"/>
      <c r="C52" s="38" t="s">
        <v>31</v>
      </c>
      <c r="D52" s="45"/>
      <c r="E52" s="45"/>
      <c r="F52" s="33" t="str">
        <f>IF(E18="","",E18)</f>
        <v/>
      </c>
      <c r="G52" s="45"/>
      <c r="H52" s="45"/>
      <c r="I52" s="143"/>
      <c r="J52" s="170"/>
      <c r="K52" s="49"/>
    </row>
    <row r="53" s="1" customFormat="1" ht="10.32" customHeight="1">
      <c r="B53" s="44"/>
      <c r="C53" s="45"/>
      <c r="D53" s="45"/>
      <c r="E53" s="45"/>
      <c r="F53" s="45"/>
      <c r="G53" s="45"/>
      <c r="H53" s="45"/>
      <c r="I53" s="143"/>
      <c r="J53" s="45"/>
      <c r="K53" s="49"/>
    </row>
    <row r="54" s="1" customFormat="1" ht="29.28" customHeight="1">
      <c r="B54" s="44"/>
      <c r="C54" s="171" t="s">
        <v>171</v>
      </c>
      <c r="D54" s="158"/>
      <c r="E54" s="158"/>
      <c r="F54" s="158"/>
      <c r="G54" s="158"/>
      <c r="H54" s="158"/>
      <c r="I54" s="172"/>
      <c r="J54" s="173" t="s">
        <v>172</v>
      </c>
      <c r="K54" s="174"/>
    </row>
    <row r="55" s="1" customFormat="1" ht="10.32" customHeight="1">
      <c r="B55" s="44"/>
      <c r="C55" s="45"/>
      <c r="D55" s="45"/>
      <c r="E55" s="45"/>
      <c r="F55" s="45"/>
      <c r="G55" s="45"/>
      <c r="H55" s="45"/>
      <c r="I55" s="143"/>
      <c r="J55" s="45"/>
      <c r="K55" s="49"/>
    </row>
    <row r="56" s="1" customFormat="1" ht="29.28" customHeight="1">
      <c r="B56" s="44"/>
      <c r="C56" s="175" t="s">
        <v>173</v>
      </c>
      <c r="D56" s="45"/>
      <c r="E56" s="45"/>
      <c r="F56" s="45"/>
      <c r="G56" s="45"/>
      <c r="H56" s="45"/>
      <c r="I56" s="143"/>
      <c r="J56" s="154">
        <f>J76</f>
        <v>0</v>
      </c>
      <c r="K56" s="49"/>
      <c r="AU56" s="22" t="s">
        <v>174</v>
      </c>
    </row>
    <row r="57" s="1" customFormat="1" ht="21.84" customHeight="1">
      <c r="B57" s="44"/>
      <c r="C57" s="45"/>
      <c r="D57" s="45"/>
      <c r="E57" s="45"/>
      <c r="F57" s="45"/>
      <c r="G57" s="45"/>
      <c r="H57" s="45"/>
      <c r="I57" s="143"/>
      <c r="J57" s="45"/>
      <c r="K57" s="49"/>
    </row>
    <row r="58" s="1" customFormat="1" ht="6.96" customHeight="1">
      <c r="B58" s="65"/>
      <c r="C58" s="66"/>
      <c r="D58" s="66"/>
      <c r="E58" s="66"/>
      <c r="F58" s="66"/>
      <c r="G58" s="66"/>
      <c r="H58" s="66"/>
      <c r="I58" s="165"/>
      <c r="J58" s="66"/>
      <c r="K58" s="67"/>
    </row>
    <row r="62" s="1" customFormat="1" ht="6.96" customHeight="1">
      <c r="B62" s="68"/>
      <c r="C62" s="69"/>
      <c r="D62" s="69"/>
      <c r="E62" s="69"/>
      <c r="F62" s="69"/>
      <c r="G62" s="69"/>
      <c r="H62" s="69"/>
      <c r="I62" s="168"/>
      <c r="J62" s="69"/>
      <c r="K62" s="69"/>
      <c r="L62" s="70"/>
    </row>
    <row r="63" s="1" customFormat="1" ht="36.96" customHeight="1">
      <c r="B63" s="44"/>
      <c r="C63" s="71" t="s">
        <v>185</v>
      </c>
      <c r="D63" s="72"/>
      <c r="E63" s="72"/>
      <c r="F63" s="72"/>
      <c r="G63" s="72"/>
      <c r="H63" s="72"/>
      <c r="I63" s="190"/>
      <c r="J63" s="72"/>
      <c r="K63" s="72"/>
      <c r="L63" s="70"/>
    </row>
    <row r="64" s="1" customFormat="1" ht="6.96" customHeight="1">
      <c r="B64" s="44"/>
      <c r="C64" s="72"/>
      <c r="D64" s="72"/>
      <c r="E64" s="72"/>
      <c r="F64" s="72"/>
      <c r="G64" s="72"/>
      <c r="H64" s="72"/>
      <c r="I64" s="190"/>
      <c r="J64" s="72"/>
      <c r="K64" s="72"/>
      <c r="L64" s="70"/>
    </row>
    <row r="65" s="1" customFormat="1" ht="14.4" customHeight="1">
      <c r="B65" s="44"/>
      <c r="C65" s="74" t="s">
        <v>18</v>
      </c>
      <c r="D65" s="72"/>
      <c r="E65" s="72"/>
      <c r="F65" s="72"/>
      <c r="G65" s="72"/>
      <c r="H65" s="72"/>
      <c r="I65" s="190"/>
      <c r="J65" s="72"/>
      <c r="K65" s="72"/>
      <c r="L65" s="70"/>
    </row>
    <row r="66" s="1" customFormat="1" ht="16.5" customHeight="1">
      <c r="B66" s="44"/>
      <c r="C66" s="72"/>
      <c r="D66" s="72"/>
      <c r="E66" s="191" t="str">
        <f>E7</f>
        <v>Komunikace a inženýrské sítě - lokalita Skrbovická 2</v>
      </c>
      <c r="F66" s="74"/>
      <c r="G66" s="74"/>
      <c r="H66" s="74"/>
      <c r="I66" s="190"/>
      <c r="J66" s="72"/>
      <c r="K66" s="72"/>
      <c r="L66" s="70"/>
    </row>
    <row r="67" s="1" customFormat="1" ht="14.4" customHeight="1">
      <c r="B67" s="44"/>
      <c r="C67" s="74" t="s">
        <v>146</v>
      </c>
      <c r="D67" s="72"/>
      <c r="E67" s="72"/>
      <c r="F67" s="72"/>
      <c r="G67" s="72"/>
      <c r="H67" s="72"/>
      <c r="I67" s="190"/>
      <c r="J67" s="72"/>
      <c r="K67" s="72"/>
      <c r="L67" s="70"/>
    </row>
    <row r="68" s="1" customFormat="1" ht="17.25" customHeight="1">
      <c r="B68" s="44"/>
      <c r="C68" s="72"/>
      <c r="D68" s="72"/>
      <c r="E68" s="80" t="str">
        <f>E9</f>
        <v>SO04 - Dešťová kanalizace</v>
      </c>
      <c r="F68" s="72"/>
      <c r="G68" s="72"/>
      <c r="H68" s="72"/>
      <c r="I68" s="190"/>
      <c r="J68" s="72"/>
      <c r="K68" s="72"/>
      <c r="L68" s="70"/>
    </row>
    <row r="69" s="1" customFormat="1" ht="6.96" customHeight="1">
      <c r="B69" s="44"/>
      <c r="C69" s="72"/>
      <c r="D69" s="72"/>
      <c r="E69" s="72"/>
      <c r="F69" s="72"/>
      <c r="G69" s="72"/>
      <c r="H69" s="72"/>
      <c r="I69" s="190"/>
      <c r="J69" s="72"/>
      <c r="K69" s="72"/>
      <c r="L69" s="70"/>
    </row>
    <row r="70" s="1" customFormat="1" ht="18" customHeight="1">
      <c r="B70" s="44"/>
      <c r="C70" s="74" t="s">
        <v>23</v>
      </c>
      <c r="D70" s="72"/>
      <c r="E70" s="72"/>
      <c r="F70" s="192" t="str">
        <f>F12</f>
        <v>Bruntál</v>
      </c>
      <c r="G70" s="72"/>
      <c r="H70" s="72"/>
      <c r="I70" s="193" t="s">
        <v>25</v>
      </c>
      <c r="J70" s="83" t="str">
        <f>IF(J12="","",J12)</f>
        <v>18. 6. 2018</v>
      </c>
      <c r="K70" s="72"/>
      <c r="L70" s="70"/>
    </row>
    <row r="71" s="1" customFormat="1" ht="6.96" customHeight="1">
      <c r="B71" s="44"/>
      <c r="C71" s="72"/>
      <c r="D71" s="72"/>
      <c r="E71" s="72"/>
      <c r="F71" s="72"/>
      <c r="G71" s="72"/>
      <c r="H71" s="72"/>
      <c r="I71" s="190"/>
      <c r="J71" s="72"/>
      <c r="K71" s="72"/>
      <c r="L71" s="70"/>
    </row>
    <row r="72" s="1" customFormat="1">
      <c r="B72" s="44"/>
      <c r="C72" s="74" t="s">
        <v>27</v>
      </c>
      <c r="D72" s="72"/>
      <c r="E72" s="72"/>
      <c r="F72" s="192" t="str">
        <f>E15</f>
        <v>Město Bruntál</v>
      </c>
      <c r="G72" s="72"/>
      <c r="H72" s="72"/>
      <c r="I72" s="193" t="s">
        <v>33</v>
      </c>
      <c r="J72" s="192" t="str">
        <f>E21</f>
        <v>CIVIL PROJECTS s.r.o.</v>
      </c>
      <c r="K72" s="72"/>
      <c r="L72" s="70"/>
    </row>
    <row r="73" s="1" customFormat="1" ht="14.4" customHeight="1">
      <c r="B73" s="44"/>
      <c r="C73" s="74" t="s">
        <v>31</v>
      </c>
      <c r="D73" s="72"/>
      <c r="E73" s="72"/>
      <c r="F73" s="192" t="str">
        <f>IF(E18="","",E18)</f>
        <v/>
      </c>
      <c r="G73" s="72"/>
      <c r="H73" s="72"/>
      <c r="I73" s="190"/>
      <c r="J73" s="72"/>
      <c r="K73" s="72"/>
      <c r="L73" s="70"/>
    </row>
    <row r="74" s="1" customFormat="1" ht="10.32" customHeight="1">
      <c r="B74" s="44"/>
      <c r="C74" s="72"/>
      <c r="D74" s="72"/>
      <c r="E74" s="72"/>
      <c r="F74" s="72"/>
      <c r="G74" s="72"/>
      <c r="H74" s="72"/>
      <c r="I74" s="190"/>
      <c r="J74" s="72"/>
      <c r="K74" s="72"/>
      <c r="L74" s="70"/>
    </row>
    <row r="75" s="9" customFormat="1" ht="29.28" customHeight="1">
      <c r="B75" s="194"/>
      <c r="C75" s="195" t="s">
        <v>186</v>
      </c>
      <c r="D75" s="196" t="s">
        <v>58</v>
      </c>
      <c r="E75" s="196" t="s">
        <v>54</v>
      </c>
      <c r="F75" s="196" t="s">
        <v>187</v>
      </c>
      <c r="G75" s="196" t="s">
        <v>188</v>
      </c>
      <c r="H75" s="196" t="s">
        <v>189</v>
      </c>
      <c r="I75" s="197" t="s">
        <v>190</v>
      </c>
      <c r="J75" s="196" t="s">
        <v>172</v>
      </c>
      <c r="K75" s="198" t="s">
        <v>191</v>
      </c>
      <c r="L75" s="199"/>
      <c r="M75" s="100" t="s">
        <v>192</v>
      </c>
      <c r="N75" s="101" t="s">
        <v>43</v>
      </c>
      <c r="O75" s="101" t="s">
        <v>193</v>
      </c>
      <c r="P75" s="101" t="s">
        <v>194</v>
      </c>
      <c r="Q75" s="101" t="s">
        <v>195</v>
      </c>
      <c r="R75" s="101" t="s">
        <v>196</v>
      </c>
      <c r="S75" s="101" t="s">
        <v>197</v>
      </c>
      <c r="T75" s="102" t="s">
        <v>198</v>
      </c>
    </row>
    <row r="76" s="1" customFormat="1" ht="29.28" customHeight="1">
      <c r="B76" s="44"/>
      <c r="C76" s="106" t="s">
        <v>173</v>
      </c>
      <c r="D76" s="72"/>
      <c r="E76" s="72"/>
      <c r="F76" s="72"/>
      <c r="G76" s="72"/>
      <c r="H76" s="72"/>
      <c r="I76" s="190"/>
      <c r="J76" s="200">
        <f>BK76</f>
        <v>0</v>
      </c>
      <c r="K76" s="72"/>
      <c r="L76" s="70"/>
      <c r="M76" s="103"/>
      <c r="N76" s="104"/>
      <c r="O76" s="104"/>
      <c r="P76" s="201">
        <f>P77</f>
        <v>0</v>
      </c>
      <c r="Q76" s="104"/>
      <c r="R76" s="201">
        <f>R77</f>
        <v>0</v>
      </c>
      <c r="S76" s="104"/>
      <c r="T76" s="202">
        <f>T77</f>
        <v>0</v>
      </c>
      <c r="AT76" s="22" t="s">
        <v>72</v>
      </c>
      <c r="AU76" s="22" t="s">
        <v>174</v>
      </c>
      <c r="BK76" s="203">
        <f>BK77</f>
        <v>0</v>
      </c>
    </row>
    <row r="77" s="1" customFormat="1" ht="16.5" customHeight="1">
      <c r="B77" s="44"/>
      <c r="C77" s="220" t="s">
        <v>81</v>
      </c>
      <c r="D77" s="220" t="s">
        <v>203</v>
      </c>
      <c r="E77" s="221" t="s">
        <v>619</v>
      </c>
      <c r="F77" s="222" t="s">
        <v>620</v>
      </c>
      <c r="G77" s="223" t="s">
        <v>621</v>
      </c>
      <c r="H77" s="224">
        <v>1</v>
      </c>
      <c r="I77" s="225"/>
      <c r="J77" s="226">
        <f>ROUND(I77*H77,2)</f>
        <v>0</v>
      </c>
      <c r="K77" s="222" t="s">
        <v>21</v>
      </c>
      <c r="L77" s="70"/>
      <c r="M77" s="227" t="s">
        <v>21</v>
      </c>
      <c r="N77" s="268" t="s">
        <v>44</v>
      </c>
      <c r="O77" s="269"/>
      <c r="P77" s="270">
        <f>O77*H77</f>
        <v>0</v>
      </c>
      <c r="Q77" s="270">
        <v>0</v>
      </c>
      <c r="R77" s="270">
        <f>Q77*H77</f>
        <v>0</v>
      </c>
      <c r="S77" s="270">
        <v>0</v>
      </c>
      <c r="T77" s="271">
        <f>S77*H77</f>
        <v>0</v>
      </c>
      <c r="AR77" s="22" t="s">
        <v>474</v>
      </c>
      <c r="AT77" s="22" t="s">
        <v>203</v>
      </c>
      <c r="AU77" s="22" t="s">
        <v>73</v>
      </c>
      <c r="AY77" s="22" t="s">
        <v>201</v>
      </c>
      <c r="BE77" s="231">
        <f>IF(N77="základní",J77,0)</f>
        <v>0</v>
      </c>
      <c r="BF77" s="231">
        <f>IF(N77="snížená",J77,0)</f>
        <v>0</v>
      </c>
      <c r="BG77" s="231">
        <f>IF(N77="zákl. přenesená",J77,0)</f>
        <v>0</v>
      </c>
      <c r="BH77" s="231">
        <f>IF(N77="sníž. přenesená",J77,0)</f>
        <v>0</v>
      </c>
      <c r="BI77" s="231">
        <f>IF(N77="nulová",J77,0)</f>
        <v>0</v>
      </c>
      <c r="BJ77" s="22" t="s">
        <v>81</v>
      </c>
      <c r="BK77" s="231">
        <f>ROUND(I77*H77,2)</f>
        <v>0</v>
      </c>
      <c r="BL77" s="22" t="s">
        <v>474</v>
      </c>
      <c r="BM77" s="22" t="s">
        <v>622</v>
      </c>
    </row>
    <row r="78" s="1" customFormat="1" ht="6.96" customHeight="1">
      <c r="B78" s="65"/>
      <c r="C78" s="66"/>
      <c r="D78" s="66"/>
      <c r="E78" s="66"/>
      <c r="F78" s="66"/>
      <c r="G78" s="66"/>
      <c r="H78" s="66"/>
      <c r="I78" s="165"/>
      <c r="J78" s="66"/>
      <c r="K78" s="66"/>
      <c r="L78" s="70"/>
    </row>
  </sheetData>
  <sheetProtection sheet="1" autoFilter="0" formatColumns="0" formatRows="0" objects="1" scenarios="1" spinCount="100000" saltValue="ZzxVTn1y/LzqKkSOy7O2JnxZ2RFDg4SvC4uqv/vaA0JT0LAZob9lAdPfPx+cBC3AaS7S7WXrQTiuySU9VP8KOg==" hashValue="7UysZXHa14LPqrNKg7DbAhW7GM8QwilpJ4Jek08F68CkcTxJGM/8G2ZjV6S6YFDO2njpj/1GTD6wlXmJtV1Dzw==" algorithmName="SHA-512" password="CC35"/>
  <autoFilter ref="C75:K77"/>
  <mergeCells count="10">
    <mergeCell ref="E7:H7"/>
    <mergeCell ref="E9:H9"/>
    <mergeCell ref="E24:H24"/>
    <mergeCell ref="E45:H45"/>
    <mergeCell ref="E47:H47"/>
    <mergeCell ref="J51:J52"/>
    <mergeCell ref="E66:H66"/>
    <mergeCell ref="E68:H68"/>
    <mergeCell ref="G1:H1"/>
    <mergeCell ref="L2:V2"/>
  </mergeCells>
  <hyperlinks>
    <hyperlink ref="F1:G1" location="C2" display="1) Krycí list soupisu"/>
    <hyperlink ref="G1:H1" location="C54" display="2) Rekapitulace"/>
    <hyperlink ref="J1" location="C75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9"/>
      <c r="B1" s="135"/>
      <c r="C1" s="135"/>
      <c r="D1" s="136" t="s">
        <v>1</v>
      </c>
      <c r="E1" s="135"/>
      <c r="F1" s="137" t="s">
        <v>118</v>
      </c>
      <c r="G1" s="137" t="s">
        <v>119</v>
      </c>
      <c r="H1" s="137"/>
      <c r="I1" s="138"/>
      <c r="J1" s="137" t="s">
        <v>120</v>
      </c>
      <c r="K1" s="136" t="s">
        <v>121</v>
      </c>
      <c r="L1" s="137" t="s">
        <v>122</v>
      </c>
      <c r="M1" s="137"/>
      <c r="N1" s="137"/>
      <c r="O1" s="137"/>
      <c r="P1" s="137"/>
      <c r="Q1" s="137"/>
      <c r="R1" s="137"/>
      <c r="S1" s="137"/>
      <c r="T1" s="137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ht="36.96" customHeight="1">
      <c r="L2"/>
      <c r="AT2" s="22" t="s">
        <v>95</v>
      </c>
    </row>
    <row r="3" ht="6.96" customHeight="1">
      <c r="B3" s="23"/>
      <c r="C3" s="24"/>
      <c r="D3" s="24"/>
      <c r="E3" s="24"/>
      <c r="F3" s="24"/>
      <c r="G3" s="24"/>
      <c r="H3" s="24"/>
      <c r="I3" s="140"/>
      <c r="J3" s="24"/>
      <c r="K3" s="25"/>
      <c r="AT3" s="22" t="s">
        <v>83</v>
      </c>
    </row>
    <row r="4" ht="36.96" customHeight="1">
      <c r="B4" s="26"/>
      <c r="C4" s="27"/>
      <c r="D4" s="28" t="s">
        <v>131</v>
      </c>
      <c r="E4" s="27"/>
      <c r="F4" s="27"/>
      <c r="G4" s="27"/>
      <c r="H4" s="27"/>
      <c r="I4" s="141"/>
      <c r="J4" s="27"/>
      <c r="K4" s="29"/>
      <c r="M4" s="30" t="s">
        <v>12</v>
      </c>
      <c r="AT4" s="22" t="s">
        <v>6</v>
      </c>
    </row>
    <row r="5" ht="6.96" customHeight="1">
      <c r="B5" s="26"/>
      <c r="C5" s="27"/>
      <c r="D5" s="27"/>
      <c r="E5" s="27"/>
      <c r="F5" s="27"/>
      <c r="G5" s="27"/>
      <c r="H5" s="27"/>
      <c r="I5" s="141"/>
      <c r="J5" s="27"/>
      <c r="K5" s="29"/>
    </row>
    <row r="6">
      <c r="B6" s="26"/>
      <c r="C6" s="27"/>
      <c r="D6" s="38" t="s">
        <v>18</v>
      </c>
      <c r="E6" s="27"/>
      <c r="F6" s="27"/>
      <c r="G6" s="27"/>
      <c r="H6" s="27"/>
      <c r="I6" s="141"/>
      <c r="J6" s="27"/>
      <c r="K6" s="29"/>
    </row>
    <row r="7" ht="16.5" customHeight="1">
      <c r="B7" s="26"/>
      <c r="C7" s="27"/>
      <c r="D7" s="27"/>
      <c r="E7" s="142" t="str">
        <f>'Rekapitulace stavby'!K6</f>
        <v>Komunikace a inženýrské sítě - lokalita Skrbovická 2</v>
      </c>
      <c r="F7" s="38"/>
      <c r="G7" s="38"/>
      <c r="H7" s="38"/>
      <c r="I7" s="141"/>
      <c r="J7" s="27"/>
      <c r="K7" s="29"/>
    </row>
    <row r="8" s="1" customFormat="1">
      <c r="B8" s="44"/>
      <c r="C8" s="45"/>
      <c r="D8" s="38" t="s">
        <v>146</v>
      </c>
      <c r="E8" s="45"/>
      <c r="F8" s="45"/>
      <c r="G8" s="45"/>
      <c r="H8" s="45"/>
      <c r="I8" s="143"/>
      <c r="J8" s="45"/>
      <c r="K8" s="49"/>
    </row>
    <row r="9" s="1" customFormat="1" ht="36.96" customHeight="1">
      <c r="B9" s="44"/>
      <c r="C9" s="45"/>
      <c r="D9" s="45"/>
      <c r="E9" s="144" t="s">
        <v>623</v>
      </c>
      <c r="F9" s="45"/>
      <c r="G9" s="45"/>
      <c r="H9" s="45"/>
      <c r="I9" s="143"/>
      <c r="J9" s="45"/>
      <c r="K9" s="49"/>
    </row>
    <row r="10" s="1" customFormat="1">
      <c r="B10" s="44"/>
      <c r="C10" s="45"/>
      <c r="D10" s="45"/>
      <c r="E10" s="45"/>
      <c r="F10" s="45"/>
      <c r="G10" s="45"/>
      <c r="H10" s="45"/>
      <c r="I10" s="143"/>
      <c r="J10" s="45"/>
      <c r="K10" s="49"/>
    </row>
    <row r="11" s="1" customFormat="1" ht="14.4" customHeight="1">
      <c r="B11" s="44"/>
      <c r="C11" s="45"/>
      <c r="D11" s="38" t="s">
        <v>20</v>
      </c>
      <c r="E11" s="45"/>
      <c r="F11" s="33" t="s">
        <v>21</v>
      </c>
      <c r="G11" s="45"/>
      <c r="H11" s="45"/>
      <c r="I11" s="145" t="s">
        <v>22</v>
      </c>
      <c r="J11" s="33" t="s">
        <v>21</v>
      </c>
      <c r="K11" s="49"/>
    </row>
    <row r="12" s="1" customFormat="1" ht="14.4" customHeight="1">
      <c r="B12" s="44"/>
      <c r="C12" s="45"/>
      <c r="D12" s="38" t="s">
        <v>23</v>
      </c>
      <c r="E12" s="45"/>
      <c r="F12" s="33" t="s">
        <v>24</v>
      </c>
      <c r="G12" s="45"/>
      <c r="H12" s="45"/>
      <c r="I12" s="145" t="s">
        <v>25</v>
      </c>
      <c r="J12" s="146" t="str">
        <f>'Rekapitulace stavby'!AN8</f>
        <v>18. 6. 2018</v>
      </c>
      <c r="K12" s="49"/>
    </row>
    <row r="13" s="1" customFormat="1" ht="10.8" customHeight="1">
      <c r="B13" s="44"/>
      <c r="C13" s="45"/>
      <c r="D13" s="45"/>
      <c r="E13" s="45"/>
      <c r="F13" s="45"/>
      <c r="G13" s="45"/>
      <c r="H13" s="45"/>
      <c r="I13" s="143"/>
      <c r="J13" s="45"/>
      <c r="K13" s="49"/>
    </row>
    <row r="14" s="1" customFormat="1" ht="14.4" customHeight="1">
      <c r="B14" s="44"/>
      <c r="C14" s="45"/>
      <c r="D14" s="38" t="s">
        <v>27</v>
      </c>
      <c r="E14" s="45"/>
      <c r="F14" s="45"/>
      <c r="G14" s="45"/>
      <c r="H14" s="45"/>
      <c r="I14" s="145" t="s">
        <v>28</v>
      </c>
      <c r="J14" s="33" t="s">
        <v>21</v>
      </c>
      <c r="K14" s="49"/>
    </row>
    <row r="15" s="1" customFormat="1" ht="18" customHeight="1">
      <c r="B15" s="44"/>
      <c r="C15" s="45"/>
      <c r="D15" s="45"/>
      <c r="E15" s="33" t="s">
        <v>29</v>
      </c>
      <c r="F15" s="45"/>
      <c r="G15" s="45"/>
      <c r="H15" s="45"/>
      <c r="I15" s="145" t="s">
        <v>30</v>
      </c>
      <c r="J15" s="33" t="s">
        <v>21</v>
      </c>
      <c r="K15" s="49"/>
    </row>
    <row r="16" s="1" customFormat="1" ht="6.96" customHeight="1">
      <c r="B16" s="44"/>
      <c r="C16" s="45"/>
      <c r="D16" s="45"/>
      <c r="E16" s="45"/>
      <c r="F16" s="45"/>
      <c r="G16" s="45"/>
      <c r="H16" s="45"/>
      <c r="I16" s="143"/>
      <c r="J16" s="45"/>
      <c r="K16" s="49"/>
    </row>
    <row r="17" s="1" customFormat="1" ht="14.4" customHeight="1">
      <c r="B17" s="44"/>
      <c r="C17" s="45"/>
      <c r="D17" s="38" t="s">
        <v>31</v>
      </c>
      <c r="E17" s="45"/>
      <c r="F17" s="45"/>
      <c r="G17" s="45"/>
      <c r="H17" s="45"/>
      <c r="I17" s="145" t="s">
        <v>28</v>
      </c>
      <c r="J17" s="33" t="str">
        <f>IF('Rekapitulace stavby'!AN13="Vyplň údaj","",IF('Rekapitulace stavby'!AN13="","",'Rekapitulace stavby'!AN13))</f>
        <v/>
      </c>
      <c r="K17" s="49"/>
    </row>
    <row r="18" s="1" customFormat="1" ht="18" customHeight="1">
      <c r="B18" s="44"/>
      <c r="C18" s="45"/>
      <c r="D18" s="45"/>
      <c r="E18" s="33" t="str">
        <f>IF('Rekapitulace stavby'!E14="Vyplň údaj","",IF('Rekapitulace stavby'!E14="","",'Rekapitulace stavby'!E14))</f>
        <v/>
      </c>
      <c r="F18" s="45"/>
      <c r="G18" s="45"/>
      <c r="H18" s="45"/>
      <c r="I18" s="145" t="s">
        <v>30</v>
      </c>
      <c r="J18" s="33" t="str">
        <f>IF('Rekapitulace stavby'!AN14="Vyplň údaj","",IF('Rekapitulace stavby'!AN14="","",'Rekapitulace stavby'!AN14))</f>
        <v/>
      </c>
      <c r="K18" s="49"/>
    </row>
    <row r="19" s="1" customFormat="1" ht="6.96" customHeight="1">
      <c r="B19" s="44"/>
      <c r="C19" s="45"/>
      <c r="D19" s="45"/>
      <c r="E19" s="45"/>
      <c r="F19" s="45"/>
      <c r="G19" s="45"/>
      <c r="H19" s="45"/>
      <c r="I19" s="143"/>
      <c r="J19" s="45"/>
      <c r="K19" s="49"/>
    </row>
    <row r="20" s="1" customFormat="1" ht="14.4" customHeight="1">
      <c r="B20" s="44"/>
      <c r="C20" s="45"/>
      <c r="D20" s="38" t="s">
        <v>33</v>
      </c>
      <c r="E20" s="45"/>
      <c r="F20" s="45"/>
      <c r="G20" s="45"/>
      <c r="H20" s="45"/>
      <c r="I20" s="145" t="s">
        <v>28</v>
      </c>
      <c r="J20" s="33" t="s">
        <v>34</v>
      </c>
      <c r="K20" s="49"/>
    </row>
    <row r="21" s="1" customFormat="1" ht="18" customHeight="1">
      <c r="B21" s="44"/>
      <c r="C21" s="45"/>
      <c r="D21" s="45"/>
      <c r="E21" s="33" t="s">
        <v>35</v>
      </c>
      <c r="F21" s="45"/>
      <c r="G21" s="45"/>
      <c r="H21" s="45"/>
      <c r="I21" s="145" t="s">
        <v>30</v>
      </c>
      <c r="J21" s="33" t="s">
        <v>21</v>
      </c>
      <c r="K21" s="49"/>
    </row>
    <row r="22" s="1" customFormat="1" ht="6.96" customHeight="1">
      <c r="B22" s="44"/>
      <c r="C22" s="45"/>
      <c r="D22" s="45"/>
      <c r="E22" s="45"/>
      <c r="F22" s="45"/>
      <c r="G22" s="45"/>
      <c r="H22" s="45"/>
      <c r="I22" s="143"/>
      <c r="J22" s="45"/>
      <c r="K22" s="49"/>
    </row>
    <row r="23" s="1" customFormat="1" ht="14.4" customHeight="1">
      <c r="B23" s="44"/>
      <c r="C23" s="45"/>
      <c r="D23" s="38" t="s">
        <v>37</v>
      </c>
      <c r="E23" s="45"/>
      <c r="F23" s="45"/>
      <c r="G23" s="45"/>
      <c r="H23" s="45"/>
      <c r="I23" s="143"/>
      <c r="J23" s="45"/>
      <c r="K23" s="49"/>
    </row>
    <row r="24" s="6" customFormat="1" ht="16.5" customHeight="1">
      <c r="B24" s="147"/>
      <c r="C24" s="148"/>
      <c r="D24" s="148"/>
      <c r="E24" s="42" t="s">
        <v>21</v>
      </c>
      <c r="F24" s="42"/>
      <c r="G24" s="42"/>
      <c r="H24" s="42"/>
      <c r="I24" s="149"/>
      <c r="J24" s="148"/>
      <c r="K24" s="150"/>
    </row>
    <row r="25" s="1" customFormat="1" ht="6.96" customHeight="1">
      <c r="B25" s="44"/>
      <c r="C25" s="45"/>
      <c r="D25" s="45"/>
      <c r="E25" s="45"/>
      <c r="F25" s="45"/>
      <c r="G25" s="45"/>
      <c r="H25" s="45"/>
      <c r="I25" s="143"/>
      <c r="J25" s="45"/>
      <c r="K25" s="49"/>
    </row>
    <row r="26" s="1" customFormat="1" ht="6.96" customHeight="1">
      <c r="B26" s="44"/>
      <c r="C26" s="45"/>
      <c r="D26" s="104"/>
      <c r="E26" s="104"/>
      <c r="F26" s="104"/>
      <c r="G26" s="104"/>
      <c r="H26" s="104"/>
      <c r="I26" s="151"/>
      <c r="J26" s="104"/>
      <c r="K26" s="152"/>
    </row>
    <row r="27" s="1" customFormat="1" ht="25.44" customHeight="1">
      <c r="B27" s="44"/>
      <c r="C27" s="45"/>
      <c r="D27" s="153" t="s">
        <v>39</v>
      </c>
      <c r="E27" s="45"/>
      <c r="F27" s="45"/>
      <c r="G27" s="45"/>
      <c r="H27" s="45"/>
      <c r="I27" s="143"/>
      <c r="J27" s="154">
        <f>ROUND(J76,2)</f>
        <v>0</v>
      </c>
      <c r="K27" s="49"/>
    </row>
    <row r="28" s="1" customFormat="1" ht="6.96" customHeight="1">
      <c r="B28" s="44"/>
      <c r="C28" s="45"/>
      <c r="D28" s="104"/>
      <c r="E28" s="104"/>
      <c r="F28" s="104"/>
      <c r="G28" s="104"/>
      <c r="H28" s="104"/>
      <c r="I28" s="151"/>
      <c r="J28" s="104"/>
      <c r="K28" s="152"/>
    </row>
    <row r="29" s="1" customFormat="1" ht="14.4" customHeight="1">
      <c r="B29" s="44"/>
      <c r="C29" s="45"/>
      <c r="D29" s="45"/>
      <c r="E29" s="45"/>
      <c r="F29" s="50" t="s">
        <v>41</v>
      </c>
      <c r="G29" s="45"/>
      <c r="H29" s="45"/>
      <c r="I29" s="155" t="s">
        <v>40</v>
      </c>
      <c r="J29" s="50" t="s">
        <v>42</v>
      </c>
      <c r="K29" s="49"/>
    </row>
    <row r="30" s="1" customFormat="1" ht="14.4" customHeight="1">
      <c r="B30" s="44"/>
      <c r="C30" s="45"/>
      <c r="D30" s="53" t="s">
        <v>43</v>
      </c>
      <c r="E30" s="53" t="s">
        <v>44</v>
      </c>
      <c r="F30" s="156">
        <f>ROUND(SUM(BE76:BE77), 2)</f>
        <v>0</v>
      </c>
      <c r="G30" s="45"/>
      <c r="H30" s="45"/>
      <c r="I30" s="157">
        <v>0.20999999999999999</v>
      </c>
      <c r="J30" s="156">
        <f>ROUND(ROUND((SUM(BE76:BE77)), 2)*I30, 2)</f>
        <v>0</v>
      </c>
      <c r="K30" s="49"/>
    </row>
    <row r="31" s="1" customFormat="1" ht="14.4" customHeight="1">
      <c r="B31" s="44"/>
      <c r="C31" s="45"/>
      <c r="D31" s="45"/>
      <c r="E31" s="53" t="s">
        <v>45</v>
      </c>
      <c r="F31" s="156">
        <f>ROUND(SUM(BF76:BF77), 2)</f>
        <v>0</v>
      </c>
      <c r="G31" s="45"/>
      <c r="H31" s="45"/>
      <c r="I31" s="157">
        <v>0.14999999999999999</v>
      </c>
      <c r="J31" s="156">
        <f>ROUND(ROUND((SUM(BF76:BF77)), 2)*I31, 2)</f>
        <v>0</v>
      </c>
      <c r="K31" s="49"/>
    </row>
    <row r="32" hidden="1" s="1" customFormat="1" ht="14.4" customHeight="1">
      <c r="B32" s="44"/>
      <c r="C32" s="45"/>
      <c r="D32" s="45"/>
      <c r="E32" s="53" t="s">
        <v>46</v>
      </c>
      <c r="F32" s="156">
        <f>ROUND(SUM(BG76:BG77), 2)</f>
        <v>0</v>
      </c>
      <c r="G32" s="45"/>
      <c r="H32" s="45"/>
      <c r="I32" s="157">
        <v>0.20999999999999999</v>
      </c>
      <c r="J32" s="156">
        <v>0</v>
      </c>
      <c r="K32" s="49"/>
    </row>
    <row r="33" hidden="1" s="1" customFormat="1" ht="14.4" customHeight="1">
      <c r="B33" s="44"/>
      <c r="C33" s="45"/>
      <c r="D33" s="45"/>
      <c r="E33" s="53" t="s">
        <v>47</v>
      </c>
      <c r="F33" s="156">
        <f>ROUND(SUM(BH76:BH77), 2)</f>
        <v>0</v>
      </c>
      <c r="G33" s="45"/>
      <c r="H33" s="45"/>
      <c r="I33" s="157">
        <v>0.14999999999999999</v>
      </c>
      <c r="J33" s="156">
        <v>0</v>
      </c>
      <c r="K33" s="49"/>
    </row>
    <row r="34" hidden="1" s="1" customFormat="1" ht="14.4" customHeight="1">
      <c r="B34" s="44"/>
      <c r="C34" s="45"/>
      <c r="D34" s="45"/>
      <c r="E34" s="53" t="s">
        <v>48</v>
      </c>
      <c r="F34" s="156">
        <f>ROUND(SUM(BI76:BI77), 2)</f>
        <v>0</v>
      </c>
      <c r="G34" s="45"/>
      <c r="H34" s="45"/>
      <c r="I34" s="157">
        <v>0</v>
      </c>
      <c r="J34" s="156">
        <v>0</v>
      </c>
      <c r="K34" s="49"/>
    </row>
    <row r="35" s="1" customFormat="1" ht="6.96" customHeight="1">
      <c r="B35" s="44"/>
      <c r="C35" s="45"/>
      <c r="D35" s="45"/>
      <c r="E35" s="45"/>
      <c r="F35" s="45"/>
      <c r="G35" s="45"/>
      <c r="H35" s="45"/>
      <c r="I35" s="143"/>
      <c r="J35" s="45"/>
      <c r="K35" s="49"/>
    </row>
    <row r="36" s="1" customFormat="1" ht="25.44" customHeight="1">
      <c r="B36" s="44"/>
      <c r="C36" s="158"/>
      <c r="D36" s="159" t="s">
        <v>49</v>
      </c>
      <c r="E36" s="96"/>
      <c r="F36" s="96"/>
      <c r="G36" s="160" t="s">
        <v>50</v>
      </c>
      <c r="H36" s="161" t="s">
        <v>51</v>
      </c>
      <c r="I36" s="162"/>
      <c r="J36" s="163">
        <f>SUM(J27:J34)</f>
        <v>0</v>
      </c>
      <c r="K36" s="164"/>
    </row>
    <row r="37" s="1" customFormat="1" ht="14.4" customHeight="1">
      <c r="B37" s="65"/>
      <c r="C37" s="66"/>
      <c r="D37" s="66"/>
      <c r="E37" s="66"/>
      <c r="F37" s="66"/>
      <c r="G37" s="66"/>
      <c r="H37" s="66"/>
      <c r="I37" s="165"/>
      <c r="J37" s="66"/>
      <c r="K37" s="67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4"/>
      <c r="C42" s="28" t="s">
        <v>170</v>
      </c>
      <c r="D42" s="45"/>
      <c r="E42" s="45"/>
      <c r="F42" s="45"/>
      <c r="G42" s="45"/>
      <c r="H42" s="45"/>
      <c r="I42" s="143"/>
      <c r="J42" s="45"/>
      <c r="K42" s="49"/>
    </row>
    <row r="43" s="1" customFormat="1" ht="6.96" customHeight="1">
      <c r="B43" s="44"/>
      <c r="C43" s="45"/>
      <c r="D43" s="45"/>
      <c r="E43" s="45"/>
      <c r="F43" s="45"/>
      <c r="G43" s="45"/>
      <c r="H43" s="45"/>
      <c r="I43" s="143"/>
      <c r="J43" s="45"/>
      <c r="K43" s="49"/>
    </row>
    <row r="44" s="1" customFormat="1" ht="14.4" customHeight="1">
      <c r="B44" s="44"/>
      <c r="C44" s="38" t="s">
        <v>18</v>
      </c>
      <c r="D44" s="45"/>
      <c r="E44" s="45"/>
      <c r="F44" s="45"/>
      <c r="G44" s="45"/>
      <c r="H44" s="45"/>
      <c r="I44" s="143"/>
      <c r="J44" s="45"/>
      <c r="K44" s="49"/>
    </row>
    <row r="45" s="1" customFormat="1" ht="16.5" customHeight="1">
      <c r="B45" s="44"/>
      <c r="C45" s="45"/>
      <c r="D45" s="45"/>
      <c r="E45" s="142" t="str">
        <f>E7</f>
        <v>Komunikace a inženýrské sítě - lokalita Skrbovická 2</v>
      </c>
      <c r="F45" s="38"/>
      <c r="G45" s="38"/>
      <c r="H45" s="38"/>
      <c r="I45" s="143"/>
      <c r="J45" s="45"/>
      <c r="K45" s="49"/>
    </row>
    <row r="46" s="1" customFormat="1" ht="14.4" customHeight="1">
      <c r="B46" s="44"/>
      <c r="C46" s="38" t="s">
        <v>146</v>
      </c>
      <c r="D46" s="45"/>
      <c r="E46" s="45"/>
      <c r="F46" s="45"/>
      <c r="G46" s="45"/>
      <c r="H46" s="45"/>
      <c r="I46" s="143"/>
      <c r="J46" s="45"/>
      <c r="K46" s="49"/>
    </row>
    <row r="47" s="1" customFormat="1" ht="17.25" customHeight="1">
      <c r="B47" s="44"/>
      <c r="C47" s="45"/>
      <c r="D47" s="45"/>
      <c r="E47" s="144" t="str">
        <f>E9</f>
        <v>SO05.1 - Splašková kanalizace - stoka</v>
      </c>
      <c r="F47" s="45"/>
      <c r="G47" s="45"/>
      <c r="H47" s="45"/>
      <c r="I47" s="143"/>
      <c r="J47" s="45"/>
      <c r="K47" s="49"/>
    </row>
    <row r="48" s="1" customFormat="1" ht="6.96" customHeight="1">
      <c r="B48" s="44"/>
      <c r="C48" s="45"/>
      <c r="D48" s="45"/>
      <c r="E48" s="45"/>
      <c r="F48" s="45"/>
      <c r="G48" s="45"/>
      <c r="H48" s="45"/>
      <c r="I48" s="143"/>
      <c r="J48" s="45"/>
      <c r="K48" s="49"/>
    </row>
    <row r="49" s="1" customFormat="1" ht="18" customHeight="1">
      <c r="B49" s="44"/>
      <c r="C49" s="38" t="s">
        <v>23</v>
      </c>
      <c r="D49" s="45"/>
      <c r="E49" s="45"/>
      <c r="F49" s="33" t="str">
        <f>F12</f>
        <v>Bruntál</v>
      </c>
      <c r="G49" s="45"/>
      <c r="H49" s="45"/>
      <c r="I49" s="145" t="s">
        <v>25</v>
      </c>
      <c r="J49" s="146" t="str">
        <f>IF(J12="","",J12)</f>
        <v>18. 6. 2018</v>
      </c>
      <c r="K49" s="49"/>
    </row>
    <row r="50" s="1" customFormat="1" ht="6.96" customHeight="1">
      <c r="B50" s="44"/>
      <c r="C50" s="45"/>
      <c r="D50" s="45"/>
      <c r="E50" s="45"/>
      <c r="F50" s="45"/>
      <c r="G50" s="45"/>
      <c r="H50" s="45"/>
      <c r="I50" s="143"/>
      <c r="J50" s="45"/>
      <c r="K50" s="49"/>
    </row>
    <row r="51" s="1" customFormat="1">
      <c r="B51" s="44"/>
      <c r="C51" s="38" t="s">
        <v>27</v>
      </c>
      <c r="D51" s="45"/>
      <c r="E51" s="45"/>
      <c r="F51" s="33" t="str">
        <f>E15</f>
        <v>Město Bruntál</v>
      </c>
      <c r="G51" s="45"/>
      <c r="H51" s="45"/>
      <c r="I51" s="145" t="s">
        <v>33</v>
      </c>
      <c r="J51" s="42" t="str">
        <f>E21</f>
        <v>CIVIL PROJECTS s.r.o.</v>
      </c>
      <c r="K51" s="49"/>
    </row>
    <row r="52" s="1" customFormat="1" ht="14.4" customHeight="1">
      <c r="B52" s="44"/>
      <c r="C52" s="38" t="s">
        <v>31</v>
      </c>
      <c r="D52" s="45"/>
      <c r="E52" s="45"/>
      <c r="F52" s="33" t="str">
        <f>IF(E18="","",E18)</f>
        <v/>
      </c>
      <c r="G52" s="45"/>
      <c r="H52" s="45"/>
      <c r="I52" s="143"/>
      <c r="J52" s="170"/>
      <c r="K52" s="49"/>
    </row>
    <row r="53" s="1" customFormat="1" ht="10.32" customHeight="1">
      <c r="B53" s="44"/>
      <c r="C53" s="45"/>
      <c r="D53" s="45"/>
      <c r="E53" s="45"/>
      <c r="F53" s="45"/>
      <c r="G53" s="45"/>
      <c r="H53" s="45"/>
      <c r="I53" s="143"/>
      <c r="J53" s="45"/>
      <c r="K53" s="49"/>
    </row>
    <row r="54" s="1" customFormat="1" ht="29.28" customHeight="1">
      <c r="B54" s="44"/>
      <c r="C54" s="171" t="s">
        <v>171</v>
      </c>
      <c r="D54" s="158"/>
      <c r="E54" s="158"/>
      <c r="F54" s="158"/>
      <c r="G54" s="158"/>
      <c r="H54" s="158"/>
      <c r="I54" s="172"/>
      <c r="J54" s="173" t="s">
        <v>172</v>
      </c>
      <c r="K54" s="174"/>
    </row>
    <row r="55" s="1" customFormat="1" ht="10.32" customHeight="1">
      <c r="B55" s="44"/>
      <c r="C55" s="45"/>
      <c r="D55" s="45"/>
      <c r="E55" s="45"/>
      <c r="F55" s="45"/>
      <c r="G55" s="45"/>
      <c r="H55" s="45"/>
      <c r="I55" s="143"/>
      <c r="J55" s="45"/>
      <c r="K55" s="49"/>
    </row>
    <row r="56" s="1" customFormat="1" ht="29.28" customHeight="1">
      <c r="B56" s="44"/>
      <c r="C56" s="175" t="s">
        <v>173</v>
      </c>
      <c r="D56" s="45"/>
      <c r="E56" s="45"/>
      <c r="F56" s="45"/>
      <c r="G56" s="45"/>
      <c r="H56" s="45"/>
      <c r="I56" s="143"/>
      <c r="J56" s="154">
        <f>J76</f>
        <v>0</v>
      </c>
      <c r="K56" s="49"/>
      <c r="AU56" s="22" t="s">
        <v>174</v>
      </c>
    </row>
    <row r="57" s="1" customFormat="1" ht="21.84" customHeight="1">
      <c r="B57" s="44"/>
      <c r="C57" s="45"/>
      <c r="D57" s="45"/>
      <c r="E57" s="45"/>
      <c r="F57" s="45"/>
      <c r="G57" s="45"/>
      <c r="H57" s="45"/>
      <c r="I57" s="143"/>
      <c r="J57" s="45"/>
      <c r="K57" s="49"/>
    </row>
    <row r="58" s="1" customFormat="1" ht="6.96" customHeight="1">
      <c r="B58" s="65"/>
      <c r="C58" s="66"/>
      <c r="D58" s="66"/>
      <c r="E58" s="66"/>
      <c r="F58" s="66"/>
      <c r="G58" s="66"/>
      <c r="H58" s="66"/>
      <c r="I58" s="165"/>
      <c r="J58" s="66"/>
      <c r="K58" s="67"/>
    </row>
    <row r="62" s="1" customFormat="1" ht="6.96" customHeight="1">
      <c r="B62" s="68"/>
      <c r="C62" s="69"/>
      <c r="D62" s="69"/>
      <c r="E62" s="69"/>
      <c r="F62" s="69"/>
      <c r="G62" s="69"/>
      <c r="H62" s="69"/>
      <c r="I62" s="168"/>
      <c r="J62" s="69"/>
      <c r="K62" s="69"/>
      <c r="L62" s="70"/>
    </row>
    <row r="63" s="1" customFormat="1" ht="36.96" customHeight="1">
      <c r="B63" s="44"/>
      <c r="C63" s="71" t="s">
        <v>185</v>
      </c>
      <c r="D63" s="72"/>
      <c r="E63" s="72"/>
      <c r="F63" s="72"/>
      <c r="G63" s="72"/>
      <c r="H63" s="72"/>
      <c r="I63" s="190"/>
      <c r="J63" s="72"/>
      <c r="K63" s="72"/>
      <c r="L63" s="70"/>
    </row>
    <row r="64" s="1" customFormat="1" ht="6.96" customHeight="1">
      <c r="B64" s="44"/>
      <c r="C64" s="72"/>
      <c r="D64" s="72"/>
      <c r="E64" s="72"/>
      <c r="F64" s="72"/>
      <c r="G64" s="72"/>
      <c r="H64" s="72"/>
      <c r="I64" s="190"/>
      <c r="J64" s="72"/>
      <c r="K64" s="72"/>
      <c r="L64" s="70"/>
    </row>
    <row r="65" s="1" customFormat="1" ht="14.4" customHeight="1">
      <c r="B65" s="44"/>
      <c r="C65" s="74" t="s">
        <v>18</v>
      </c>
      <c r="D65" s="72"/>
      <c r="E65" s="72"/>
      <c r="F65" s="72"/>
      <c r="G65" s="72"/>
      <c r="H65" s="72"/>
      <c r="I65" s="190"/>
      <c r="J65" s="72"/>
      <c r="K65" s="72"/>
      <c r="L65" s="70"/>
    </row>
    <row r="66" s="1" customFormat="1" ht="16.5" customHeight="1">
      <c r="B66" s="44"/>
      <c r="C66" s="72"/>
      <c r="D66" s="72"/>
      <c r="E66" s="191" t="str">
        <f>E7</f>
        <v>Komunikace a inženýrské sítě - lokalita Skrbovická 2</v>
      </c>
      <c r="F66" s="74"/>
      <c r="G66" s="74"/>
      <c r="H66" s="74"/>
      <c r="I66" s="190"/>
      <c r="J66" s="72"/>
      <c r="K66" s="72"/>
      <c r="L66" s="70"/>
    </row>
    <row r="67" s="1" customFormat="1" ht="14.4" customHeight="1">
      <c r="B67" s="44"/>
      <c r="C67" s="74" t="s">
        <v>146</v>
      </c>
      <c r="D67" s="72"/>
      <c r="E67" s="72"/>
      <c r="F67" s="72"/>
      <c r="G67" s="72"/>
      <c r="H67" s="72"/>
      <c r="I67" s="190"/>
      <c r="J67" s="72"/>
      <c r="K67" s="72"/>
      <c r="L67" s="70"/>
    </row>
    <row r="68" s="1" customFormat="1" ht="17.25" customHeight="1">
      <c r="B68" s="44"/>
      <c r="C68" s="72"/>
      <c r="D68" s="72"/>
      <c r="E68" s="80" t="str">
        <f>E9</f>
        <v>SO05.1 - Splašková kanalizace - stoka</v>
      </c>
      <c r="F68" s="72"/>
      <c r="G68" s="72"/>
      <c r="H68" s="72"/>
      <c r="I68" s="190"/>
      <c r="J68" s="72"/>
      <c r="K68" s="72"/>
      <c r="L68" s="70"/>
    </row>
    <row r="69" s="1" customFormat="1" ht="6.96" customHeight="1">
      <c r="B69" s="44"/>
      <c r="C69" s="72"/>
      <c r="D69" s="72"/>
      <c r="E69" s="72"/>
      <c r="F69" s="72"/>
      <c r="G69" s="72"/>
      <c r="H69" s="72"/>
      <c r="I69" s="190"/>
      <c r="J69" s="72"/>
      <c r="K69" s="72"/>
      <c r="L69" s="70"/>
    </row>
    <row r="70" s="1" customFormat="1" ht="18" customHeight="1">
      <c r="B70" s="44"/>
      <c r="C70" s="74" t="s">
        <v>23</v>
      </c>
      <c r="D70" s="72"/>
      <c r="E70" s="72"/>
      <c r="F70" s="192" t="str">
        <f>F12</f>
        <v>Bruntál</v>
      </c>
      <c r="G70" s="72"/>
      <c r="H70" s="72"/>
      <c r="I70" s="193" t="s">
        <v>25</v>
      </c>
      <c r="J70" s="83" t="str">
        <f>IF(J12="","",J12)</f>
        <v>18. 6. 2018</v>
      </c>
      <c r="K70" s="72"/>
      <c r="L70" s="70"/>
    </row>
    <row r="71" s="1" customFormat="1" ht="6.96" customHeight="1">
      <c r="B71" s="44"/>
      <c r="C71" s="72"/>
      <c r="D71" s="72"/>
      <c r="E71" s="72"/>
      <c r="F71" s="72"/>
      <c r="G71" s="72"/>
      <c r="H71" s="72"/>
      <c r="I71" s="190"/>
      <c r="J71" s="72"/>
      <c r="K71" s="72"/>
      <c r="L71" s="70"/>
    </row>
    <row r="72" s="1" customFormat="1">
      <c r="B72" s="44"/>
      <c r="C72" s="74" t="s">
        <v>27</v>
      </c>
      <c r="D72" s="72"/>
      <c r="E72" s="72"/>
      <c r="F72" s="192" t="str">
        <f>E15</f>
        <v>Město Bruntál</v>
      </c>
      <c r="G72" s="72"/>
      <c r="H72" s="72"/>
      <c r="I72" s="193" t="s">
        <v>33</v>
      </c>
      <c r="J72" s="192" t="str">
        <f>E21</f>
        <v>CIVIL PROJECTS s.r.o.</v>
      </c>
      <c r="K72" s="72"/>
      <c r="L72" s="70"/>
    </row>
    <row r="73" s="1" customFormat="1" ht="14.4" customHeight="1">
      <c r="B73" s="44"/>
      <c r="C73" s="74" t="s">
        <v>31</v>
      </c>
      <c r="D73" s="72"/>
      <c r="E73" s="72"/>
      <c r="F73" s="192" t="str">
        <f>IF(E18="","",E18)</f>
        <v/>
      </c>
      <c r="G73" s="72"/>
      <c r="H73" s="72"/>
      <c r="I73" s="190"/>
      <c r="J73" s="72"/>
      <c r="K73" s="72"/>
      <c r="L73" s="70"/>
    </row>
    <row r="74" s="1" customFormat="1" ht="10.32" customHeight="1">
      <c r="B74" s="44"/>
      <c r="C74" s="72"/>
      <c r="D74" s="72"/>
      <c r="E74" s="72"/>
      <c r="F74" s="72"/>
      <c r="G74" s="72"/>
      <c r="H74" s="72"/>
      <c r="I74" s="190"/>
      <c r="J74" s="72"/>
      <c r="K74" s="72"/>
      <c r="L74" s="70"/>
    </row>
    <row r="75" s="9" customFormat="1" ht="29.28" customHeight="1">
      <c r="B75" s="194"/>
      <c r="C75" s="195" t="s">
        <v>186</v>
      </c>
      <c r="D75" s="196" t="s">
        <v>58</v>
      </c>
      <c r="E75" s="196" t="s">
        <v>54</v>
      </c>
      <c r="F75" s="196" t="s">
        <v>187</v>
      </c>
      <c r="G75" s="196" t="s">
        <v>188</v>
      </c>
      <c r="H75" s="196" t="s">
        <v>189</v>
      </c>
      <c r="I75" s="197" t="s">
        <v>190</v>
      </c>
      <c r="J75" s="196" t="s">
        <v>172</v>
      </c>
      <c r="K75" s="198" t="s">
        <v>191</v>
      </c>
      <c r="L75" s="199"/>
      <c r="M75" s="100" t="s">
        <v>192</v>
      </c>
      <c r="N75" s="101" t="s">
        <v>43</v>
      </c>
      <c r="O75" s="101" t="s">
        <v>193</v>
      </c>
      <c r="P75" s="101" t="s">
        <v>194</v>
      </c>
      <c r="Q75" s="101" t="s">
        <v>195</v>
      </c>
      <c r="R75" s="101" t="s">
        <v>196</v>
      </c>
      <c r="S75" s="101" t="s">
        <v>197</v>
      </c>
      <c r="T75" s="102" t="s">
        <v>198</v>
      </c>
    </row>
    <row r="76" s="1" customFormat="1" ht="29.28" customHeight="1">
      <c r="B76" s="44"/>
      <c r="C76" s="106" t="s">
        <v>173</v>
      </c>
      <c r="D76" s="72"/>
      <c r="E76" s="72"/>
      <c r="F76" s="72"/>
      <c r="G76" s="72"/>
      <c r="H76" s="72"/>
      <c r="I76" s="190"/>
      <c r="J76" s="200">
        <f>BK76</f>
        <v>0</v>
      </c>
      <c r="K76" s="72"/>
      <c r="L76" s="70"/>
      <c r="M76" s="103"/>
      <c r="N76" s="104"/>
      <c r="O76" s="104"/>
      <c r="P76" s="201">
        <f>P77</f>
        <v>0</v>
      </c>
      <c r="Q76" s="104"/>
      <c r="R76" s="201">
        <f>R77</f>
        <v>0</v>
      </c>
      <c r="S76" s="104"/>
      <c r="T76" s="202">
        <f>T77</f>
        <v>0</v>
      </c>
      <c r="AT76" s="22" t="s">
        <v>72</v>
      </c>
      <c r="AU76" s="22" t="s">
        <v>174</v>
      </c>
      <c r="BK76" s="203">
        <f>BK77</f>
        <v>0</v>
      </c>
    </row>
    <row r="77" s="1" customFormat="1" ht="16.5" customHeight="1">
      <c r="B77" s="44"/>
      <c r="C77" s="220" t="s">
        <v>81</v>
      </c>
      <c r="D77" s="220" t="s">
        <v>203</v>
      </c>
      <c r="E77" s="221" t="s">
        <v>624</v>
      </c>
      <c r="F77" s="222" t="s">
        <v>625</v>
      </c>
      <c r="G77" s="223" t="s">
        <v>621</v>
      </c>
      <c r="H77" s="224">
        <v>1</v>
      </c>
      <c r="I77" s="225"/>
      <c r="J77" s="226">
        <f>ROUND(I77*H77,2)</f>
        <v>0</v>
      </c>
      <c r="K77" s="222" t="s">
        <v>21</v>
      </c>
      <c r="L77" s="70"/>
      <c r="M77" s="227" t="s">
        <v>21</v>
      </c>
      <c r="N77" s="268" t="s">
        <v>44</v>
      </c>
      <c r="O77" s="269"/>
      <c r="P77" s="270">
        <f>O77*H77</f>
        <v>0</v>
      </c>
      <c r="Q77" s="270">
        <v>0</v>
      </c>
      <c r="R77" s="270">
        <f>Q77*H77</f>
        <v>0</v>
      </c>
      <c r="S77" s="270">
        <v>0</v>
      </c>
      <c r="T77" s="271">
        <f>S77*H77</f>
        <v>0</v>
      </c>
      <c r="AR77" s="22" t="s">
        <v>474</v>
      </c>
      <c r="AT77" s="22" t="s">
        <v>203</v>
      </c>
      <c r="AU77" s="22" t="s">
        <v>73</v>
      </c>
      <c r="AY77" s="22" t="s">
        <v>201</v>
      </c>
      <c r="BE77" s="231">
        <f>IF(N77="základní",J77,0)</f>
        <v>0</v>
      </c>
      <c r="BF77" s="231">
        <f>IF(N77="snížená",J77,0)</f>
        <v>0</v>
      </c>
      <c r="BG77" s="231">
        <f>IF(N77="zákl. přenesená",J77,0)</f>
        <v>0</v>
      </c>
      <c r="BH77" s="231">
        <f>IF(N77="sníž. přenesená",J77,0)</f>
        <v>0</v>
      </c>
      <c r="BI77" s="231">
        <f>IF(N77="nulová",J77,0)</f>
        <v>0</v>
      </c>
      <c r="BJ77" s="22" t="s">
        <v>81</v>
      </c>
      <c r="BK77" s="231">
        <f>ROUND(I77*H77,2)</f>
        <v>0</v>
      </c>
      <c r="BL77" s="22" t="s">
        <v>474</v>
      </c>
      <c r="BM77" s="22" t="s">
        <v>622</v>
      </c>
    </row>
    <row r="78" s="1" customFormat="1" ht="6.96" customHeight="1">
      <c r="B78" s="65"/>
      <c r="C78" s="66"/>
      <c r="D78" s="66"/>
      <c r="E78" s="66"/>
      <c r="F78" s="66"/>
      <c r="G78" s="66"/>
      <c r="H78" s="66"/>
      <c r="I78" s="165"/>
      <c r="J78" s="66"/>
      <c r="K78" s="66"/>
      <c r="L78" s="70"/>
    </row>
  </sheetData>
  <sheetProtection sheet="1" autoFilter="0" formatColumns="0" formatRows="0" objects="1" scenarios="1" spinCount="100000" saltValue="dKxsMo3gHN+0FbzmxPWmxjwFV61uTW63NiBl/pCj8zH2GjNTrkpiiBBEd2E0MT9CRQenGel5KFBbxaoZD/KiGg==" hashValue="KhHc0L7Sz1+lrcw9asQ2bPVZGiKCc0xJP6HQTqqs8ZAfcSWOouTlhEfO0eZLEcHkTnl0C3EEqapjRijo3Ey+Rg==" algorithmName="SHA-512" password="CC35"/>
  <autoFilter ref="C75:K77"/>
  <mergeCells count="10">
    <mergeCell ref="E7:H7"/>
    <mergeCell ref="E9:H9"/>
    <mergeCell ref="E24:H24"/>
    <mergeCell ref="E45:H45"/>
    <mergeCell ref="E47:H47"/>
    <mergeCell ref="J51:J52"/>
    <mergeCell ref="E66:H66"/>
    <mergeCell ref="E68:H68"/>
    <mergeCell ref="G1:H1"/>
    <mergeCell ref="L2:V2"/>
  </mergeCells>
  <hyperlinks>
    <hyperlink ref="F1:G1" location="C2" display="1) Krycí list soupisu"/>
    <hyperlink ref="G1:H1" location="C54" display="2) Rekapitulace"/>
    <hyperlink ref="J1" location="C75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9"/>
      <c r="B1" s="135"/>
      <c r="C1" s="135"/>
      <c r="D1" s="136" t="s">
        <v>1</v>
      </c>
      <c r="E1" s="135"/>
      <c r="F1" s="137" t="s">
        <v>118</v>
      </c>
      <c r="G1" s="137" t="s">
        <v>119</v>
      </c>
      <c r="H1" s="137"/>
      <c r="I1" s="138"/>
      <c r="J1" s="137" t="s">
        <v>120</v>
      </c>
      <c r="K1" s="136" t="s">
        <v>121</v>
      </c>
      <c r="L1" s="137" t="s">
        <v>122</v>
      </c>
      <c r="M1" s="137"/>
      <c r="N1" s="137"/>
      <c r="O1" s="137"/>
      <c r="P1" s="137"/>
      <c r="Q1" s="137"/>
      <c r="R1" s="137"/>
      <c r="S1" s="137"/>
      <c r="T1" s="137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ht="36.96" customHeight="1">
      <c r="L2"/>
      <c r="AT2" s="22" t="s">
        <v>98</v>
      </c>
    </row>
    <row r="3" ht="6.96" customHeight="1">
      <c r="B3" s="23"/>
      <c r="C3" s="24"/>
      <c r="D3" s="24"/>
      <c r="E3" s="24"/>
      <c r="F3" s="24"/>
      <c r="G3" s="24"/>
      <c r="H3" s="24"/>
      <c r="I3" s="140"/>
      <c r="J3" s="24"/>
      <c r="K3" s="25"/>
      <c r="AT3" s="22" t="s">
        <v>83</v>
      </c>
    </row>
    <row r="4" ht="36.96" customHeight="1">
      <c r="B4" s="26"/>
      <c r="C4" s="27"/>
      <c r="D4" s="28" t="s">
        <v>131</v>
      </c>
      <c r="E4" s="27"/>
      <c r="F4" s="27"/>
      <c r="G4" s="27"/>
      <c r="H4" s="27"/>
      <c r="I4" s="141"/>
      <c r="J4" s="27"/>
      <c r="K4" s="29"/>
      <c r="M4" s="30" t="s">
        <v>12</v>
      </c>
      <c r="AT4" s="22" t="s">
        <v>6</v>
      </c>
    </row>
    <row r="5" ht="6.96" customHeight="1">
      <c r="B5" s="26"/>
      <c r="C5" s="27"/>
      <c r="D5" s="27"/>
      <c r="E5" s="27"/>
      <c r="F5" s="27"/>
      <c r="G5" s="27"/>
      <c r="H5" s="27"/>
      <c r="I5" s="141"/>
      <c r="J5" s="27"/>
      <c r="K5" s="29"/>
    </row>
    <row r="6">
      <c r="B6" s="26"/>
      <c r="C6" s="27"/>
      <c r="D6" s="38" t="s">
        <v>18</v>
      </c>
      <c r="E6" s="27"/>
      <c r="F6" s="27"/>
      <c r="G6" s="27"/>
      <c r="H6" s="27"/>
      <c r="I6" s="141"/>
      <c r="J6" s="27"/>
      <c r="K6" s="29"/>
    </row>
    <row r="7" ht="16.5" customHeight="1">
      <c r="B7" s="26"/>
      <c r="C7" s="27"/>
      <c r="D7" s="27"/>
      <c r="E7" s="142" t="str">
        <f>'Rekapitulace stavby'!K6</f>
        <v>Komunikace a inženýrské sítě - lokalita Skrbovická 2</v>
      </c>
      <c r="F7" s="38"/>
      <c r="G7" s="38"/>
      <c r="H7" s="38"/>
      <c r="I7" s="141"/>
      <c r="J7" s="27"/>
      <c r="K7" s="29"/>
    </row>
    <row r="8" s="1" customFormat="1">
      <c r="B8" s="44"/>
      <c r="C8" s="45"/>
      <c r="D8" s="38" t="s">
        <v>146</v>
      </c>
      <c r="E8" s="45"/>
      <c r="F8" s="45"/>
      <c r="G8" s="45"/>
      <c r="H8" s="45"/>
      <c r="I8" s="143"/>
      <c r="J8" s="45"/>
      <c r="K8" s="49"/>
    </row>
    <row r="9" s="1" customFormat="1" ht="36.96" customHeight="1">
      <c r="B9" s="44"/>
      <c r="C9" s="45"/>
      <c r="D9" s="45"/>
      <c r="E9" s="144" t="s">
        <v>626</v>
      </c>
      <c r="F9" s="45"/>
      <c r="G9" s="45"/>
      <c r="H9" s="45"/>
      <c r="I9" s="143"/>
      <c r="J9" s="45"/>
      <c r="K9" s="49"/>
    </row>
    <row r="10" s="1" customFormat="1">
      <c r="B10" s="44"/>
      <c r="C10" s="45"/>
      <c r="D10" s="45"/>
      <c r="E10" s="45"/>
      <c r="F10" s="45"/>
      <c r="G10" s="45"/>
      <c r="H10" s="45"/>
      <c r="I10" s="143"/>
      <c r="J10" s="45"/>
      <c r="K10" s="49"/>
    </row>
    <row r="11" s="1" customFormat="1" ht="14.4" customHeight="1">
      <c r="B11" s="44"/>
      <c r="C11" s="45"/>
      <c r="D11" s="38" t="s">
        <v>20</v>
      </c>
      <c r="E11" s="45"/>
      <c r="F11" s="33" t="s">
        <v>21</v>
      </c>
      <c r="G11" s="45"/>
      <c r="H11" s="45"/>
      <c r="I11" s="145" t="s">
        <v>22</v>
      </c>
      <c r="J11" s="33" t="s">
        <v>21</v>
      </c>
      <c r="K11" s="49"/>
    </row>
    <row r="12" s="1" customFormat="1" ht="14.4" customHeight="1">
      <c r="B12" s="44"/>
      <c r="C12" s="45"/>
      <c r="D12" s="38" t="s">
        <v>23</v>
      </c>
      <c r="E12" s="45"/>
      <c r="F12" s="33" t="s">
        <v>24</v>
      </c>
      <c r="G12" s="45"/>
      <c r="H12" s="45"/>
      <c r="I12" s="145" t="s">
        <v>25</v>
      </c>
      <c r="J12" s="146" t="str">
        <f>'Rekapitulace stavby'!AN8</f>
        <v>18. 6. 2018</v>
      </c>
      <c r="K12" s="49"/>
    </row>
    <row r="13" s="1" customFormat="1" ht="10.8" customHeight="1">
      <c r="B13" s="44"/>
      <c r="C13" s="45"/>
      <c r="D13" s="45"/>
      <c r="E13" s="45"/>
      <c r="F13" s="45"/>
      <c r="G13" s="45"/>
      <c r="H13" s="45"/>
      <c r="I13" s="143"/>
      <c r="J13" s="45"/>
      <c r="K13" s="49"/>
    </row>
    <row r="14" s="1" customFormat="1" ht="14.4" customHeight="1">
      <c r="B14" s="44"/>
      <c r="C14" s="45"/>
      <c r="D14" s="38" t="s">
        <v>27</v>
      </c>
      <c r="E14" s="45"/>
      <c r="F14" s="45"/>
      <c r="G14" s="45"/>
      <c r="H14" s="45"/>
      <c r="I14" s="145" t="s">
        <v>28</v>
      </c>
      <c r="J14" s="33" t="s">
        <v>21</v>
      </c>
      <c r="K14" s="49"/>
    </row>
    <row r="15" s="1" customFormat="1" ht="18" customHeight="1">
      <c r="B15" s="44"/>
      <c r="C15" s="45"/>
      <c r="D15" s="45"/>
      <c r="E15" s="33" t="s">
        <v>29</v>
      </c>
      <c r="F15" s="45"/>
      <c r="G15" s="45"/>
      <c r="H15" s="45"/>
      <c r="I15" s="145" t="s">
        <v>30</v>
      </c>
      <c r="J15" s="33" t="s">
        <v>21</v>
      </c>
      <c r="K15" s="49"/>
    </row>
    <row r="16" s="1" customFormat="1" ht="6.96" customHeight="1">
      <c r="B16" s="44"/>
      <c r="C16" s="45"/>
      <c r="D16" s="45"/>
      <c r="E16" s="45"/>
      <c r="F16" s="45"/>
      <c r="G16" s="45"/>
      <c r="H16" s="45"/>
      <c r="I16" s="143"/>
      <c r="J16" s="45"/>
      <c r="K16" s="49"/>
    </row>
    <row r="17" s="1" customFormat="1" ht="14.4" customHeight="1">
      <c r="B17" s="44"/>
      <c r="C17" s="45"/>
      <c r="D17" s="38" t="s">
        <v>31</v>
      </c>
      <c r="E17" s="45"/>
      <c r="F17" s="45"/>
      <c r="G17" s="45"/>
      <c r="H17" s="45"/>
      <c r="I17" s="145" t="s">
        <v>28</v>
      </c>
      <c r="J17" s="33" t="str">
        <f>IF('Rekapitulace stavby'!AN13="Vyplň údaj","",IF('Rekapitulace stavby'!AN13="","",'Rekapitulace stavby'!AN13))</f>
        <v/>
      </c>
      <c r="K17" s="49"/>
    </row>
    <row r="18" s="1" customFormat="1" ht="18" customHeight="1">
      <c r="B18" s="44"/>
      <c r="C18" s="45"/>
      <c r="D18" s="45"/>
      <c r="E18" s="33" t="str">
        <f>IF('Rekapitulace stavby'!E14="Vyplň údaj","",IF('Rekapitulace stavby'!E14="","",'Rekapitulace stavby'!E14))</f>
        <v/>
      </c>
      <c r="F18" s="45"/>
      <c r="G18" s="45"/>
      <c r="H18" s="45"/>
      <c r="I18" s="145" t="s">
        <v>30</v>
      </c>
      <c r="J18" s="33" t="str">
        <f>IF('Rekapitulace stavby'!AN14="Vyplň údaj","",IF('Rekapitulace stavby'!AN14="","",'Rekapitulace stavby'!AN14))</f>
        <v/>
      </c>
      <c r="K18" s="49"/>
    </row>
    <row r="19" s="1" customFormat="1" ht="6.96" customHeight="1">
      <c r="B19" s="44"/>
      <c r="C19" s="45"/>
      <c r="D19" s="45"/>
      <c r="E19" s="45"/>
      <c r="F19" s="45"/>
      <c r="G19" s="45"/>
      <c r="H19" s="45"/>
      <c r="I19" s="143"/>
      <c r="J19" s="45"/>
      <c r="K19" s="49"/>
    </row>
    <row r="20" s="1" customFormat="1" ht="14.4" customHeight="1">
      <c r="B20" s="44"/>
      <c r="C20" s="45"/>
      <c r="D20" s="38" t="s">
        <v>33</v>
      </c>
      <c r="E20" s="45"/>
      <c r="F20" s="45"/>
      <c r="G20" s="45"/>
      <c r="H20" s="45"/>
      <c r="I20" s="145" t="s">
        <v>28</v>
      </c>
      <c r="J20" s="33" t="s">
        <v>34</v>
      </c>
      <c r="K20" s="49"/>
    </row>
    <row r="21" s="1" customFormat="1" ht="18" customHeight="1">
      <c r="B21" s="44"/>
      <c r="C21" s="45"/>
      <c r="D21" s="45"/>
      <c r="E21" s="33" t="s">
        <v>35</v>
      </c>
      <c r="F21" s="45"/>
      <c r="G21" s="45"/>
      <c r="H21" s="45"/>
      <c r="I21" s="145" t="s">
        <v>30</v>
      </c>
      <c r="J21" s="33" t="s">
        <v>21</v>
      </c>
      <c r="K21" s="49"/>
    </row>
    <row r="22" s="1" customFormat="1" ht="6.96" customHeight="1">
      <c r="B22" s="44"/>
      <c r="C22" s="45"/>
      <c r="D22" s="45"/>
      <c r="E22" s="45"/>
      <c r="F22" s="45"/>
      <c r="G22" s="45"/>
      <c r="H22" s="45"/>
      <c r="I22" s="143"/>
      <c r="J22" s="45"/>
      <c r="K22" s="49"/>
    </row>
    <row r="23" s="1" customFormat="1" ht="14.4" customHeight="1">
      <c r="B23" s="44"/>
      <c r="C23" s="45"/>
      <c r="D23" s="38" t="s">
        <v>37</v>
      </c>
      <c r="E23" s="45"/>
      <c r="F23" s="45"/>
      <c r="G23" s="45"/>
      <c r="H23" s="45"/>
      <c r="I23" s="143"/>
      <c r="J23" s="45"/>
      <c r="K23" s="49"/>
    </row>
    <row r="24" s="6" customFormat="1" ht="16.5" customHeight="1">
      <c r="B24" s="147"/>
      <c r="C24" s="148"/>
      <c r="D24" s="148"/>
      <c r="E24" s="42" t="s">
        <v>21</v>
      </c>
      <c r="F24" s="42"/>
      <c r="G24" s="42"/>
      <c r="H24" s="42"/>
      <c r="I24" s="149"/>
      <c r="J24" s="148"/>
      <c r="K24" s="150"/>
    </row>
    <row r="25" s="1" customFormat="1" ht="6.96" customHeight="1">
      <c r="B25" s="44"/>
      <c r="C25" s="45"/>
      <c r="D25" s="45"/>
      <c r="E25" s="45"/>
      <c r="F25" s="45"/>
      <c r="G25" s="45"/>
      <c r="H25" s="45"/>
      <c r="I25" s="143"/>
      <c r="J25" s="45"/>
      <c r="K25" s="49"/>
    </row>
    <row r="26" s="1" customFormat="1" ht="6.96" customHeight="1">
      <c r="B26" s="44"/>
      <c r="C26" s="45"/>
      <c r="D26" s="104"/>
      <c r="E26" s="104"/>
      <c r="F26" s="104"/>
      <c r="G26" s="104"/>
      <c r="H26" s="104"/>
      <c r="I26" s="151"/>
      <c r="J26" s="104"/>
      <c r="K26" s="152"/>
    </row>
    <row r="27" s="1" customFormat="1" ht="25.44" customHeight="1">
      <c r="B27" s="44"/>
      <c r="C27" s="45"/>
      <c r="D27" s="153" t="s">
        <v>39</v>
      </c>
      <c r="E27" s="45"/>
      <c r="F27" s="45"/>
      <c r="G27" s="45"/>
      <c r="H27" s="45"/>
      <c r="I27" s="143"/>
      <c r="J27" s="154">
        <f>ROUND(J76,2)</f>
        <v>0</v>
      </c>
      <c r="K27" s="49"/>
    </row>
    <row r="28" s="1" customFormat="1" ht="6.96" customHeight="1">
      <c r="B28" s="44"/>
      <c r="C28" s="45"/>
      <c r="D28" s="104"/>
      <c r="E28" s="104"/>
      <c r="F28" s="104"/>
      <c r="G28" s="104"/>
      <c r="H28" s="104"/>
      <c r="I28" s="151"/>
      <c r="J28" s="104"/>
      <c r="K28" s="152"/>
    </row>
    <row r="29" s="1" customFormat="1" ht="14.4" customHeight="1">
      <c r="B29" s="44"/>
      <c r="C29" s="45"/>
      <c r="D29" s="45"/>
      <c r="E29" s="45"/>
      <c r="F29" s="50" t="s">
        <v>41</v>
      </c>
      <c r="G29" s="45"/>
      <c r="H29" s="45"/>
      <c r="I29" s="155" t="s">
        <v>40</v>
      </c>
      <c r="J29" s="50" t="s">
        <v>42</v>
      </c>
      <c r="K29" s="49"/>
    </row>
    <row r="30" s="1" customFormat="1" ht="14.4" customHeight="1">
      <c r="B30" s="44"/>
      <c r="C30" s="45"/>
      <c r="D30" s="53" t="s">
        <v>43</v>
      </c>
      <c r="E30" s="53" t="s">
        <v>44</v>
      </c>
      <c r="F30" s="156">
        <f>ROUND(SUM(BE76:BE77), 2)</f>
        <v>0</v>
      </c>
      <c r="G30" s="45"/>
      <c r="H30" s="45"/>
      <c r="I30" s="157">
        <v>0.20999999999999999</v>
      </c>
      <c r="J30" s="156">
        <f>ROUND(ROUND((SUM(BE76:BE77)), 2)*I30, 2)</f>
        <v>0</v>
      </c>
      <c r="K30" s="49"/>
    </row>
    <row r="31" s="1" customFormat="1" ht="14.4" customHeight="1">
      <c r="B31" s="44"/>
      <c r="C31" s="45"/>
      <c r="D31" s="45"/>
      <c r="E31" s="53" t="s">
        <v>45</v>
      </c>
      <c r="F31" s="156">
        <f>ROUND(SUM(BF76:BF77), 2)</f>
        <v>0</v>
      </c>
      <c r="G31" s="45"/>
      <c r="H31" s="45"/>
      <c r="I31" s="157">
        <v>0.14999999999999999</v>
      </c>
      <c r="J31" s="156">
        <f>ROUND(ROUND((SUM(BF76:BF77)), 2)*I31, 2)</f>
        <v>0</v>
      </c>
      <c r="K31" s="49"/>
    </row>
    <row r="32" hidden="1" s="1" customFormat="1" ht="14.4" customHeight="1">
      <c r="B32" s="44"/>
      <c r="C32" s="45"/>
      <c r="D32" s="45"/>
      <c r="E32" s="53" t="s">
        <v>46</v>
      </c>
      <c r="F32" s="156">
        <f>ROUND(SUM(BG76:BG77), 2)</f>
        <v>0</v>
      </c>
      <c r="G32" s="45"/>
      <c r="H32" s="45"/>
      <c r="I32" s="157">
        <v>0.20999999999999999</v>
      </c>
      <c r="J32" s="156">
        <v>0</v>
      </c>
      <c r="K32" s="49"/>
    </row>
    <row r="33" hidden="1" s="1" customFormat="1" ht="14.4" customHeight="1">
      <c r="B33" s="44"/>
      <c r="C33" s="45"/>
      <c r="D33" s="45"/>
      <c r="E33" s="53" t="s">
        <v>47</v>
      </c>
      <c r="F33" s="156">
        <f>ROUND(SUM(BH76:BH77), 2)</f>
        <v>0</v>
      </c>
      <c r="G33" s="45"/>
      <c r="H33" s="45"/>
      <c r="I33" s="157">
        <v>0.14999999999999999</v>
      </c>
      <c r="J33" s="156">
        <v>0</v>
      </c>
      <c r="K33" s="49"/>
    </row>
    <row r="34" hidden="1" s="1" customFormat="1" ht="14.4" customHeight="1">
      <c r="B34" s="44"/>
      <c r="C34" s="45"/>
      <c r="D34" s="45"/>
      <c r="E34" s="53" t="s">
        <v>48</v>
      </c>
      <c r="F34" s="156">
        <f>ROUND(SUM(BI76:BI77), 2)</f>
        <v>0</v>
      </c>
      <c r="G34" s="45"/>
      <c r="H34" s="45"/>
      <c r="I34" s="157">
        <v>0</v>
      </c>
      <c r="J34" s="156">
        <v>0</v>
      </c>
      <c r="K34" s="49"/>
    </row>
    <row r="35" s="1" customFormat="1" ht="6.96" customHeight="1">
      <c r="B35" s="44"/>
      <c r="C35" s="45"/>
      <c r="D35" s="45"/>
      <c r="E35" s="45"/>
      <c r="F35" s="45"/>
      <c r="G35" s="45"/>
      <c r="H35" s="45"/>
      <c r="I35" s="143"/>
      <c r="J35" s="45"/>
      <c r="K35" s="49"/>
    </row>
    <row r="36" s="1" customFormat="1" ht="25.44" customHeight="1">
      <c r="B36" s="44"/>
      <c r="C36" s="158"/>
      <c r="D36" s="159" t="s">
        <v>49</v>
      </c>
      <c r="E36" s="96"/>
      <c r="F36" s="96"/>
      <c r="G36" s="160" t="s">
        <v>50</v>
      </c>
      <c r="H36" s="161" t="s">
        <v>51</v>
      </c>
      <c r="I36" s="162"/>
      <c r="J36" s="163">
        <f>SUM(J27:J34)</f>
        <v>0</v>
      </c>
      <c r="K36" s="164"/>
    </row>
    <row r="37" s="1" customFormat="1" ht="14.4" customHeight="1">
      <c r="B37" s="65"/>
      <c r="C37" s="66"/>
      <c r="D37" s="66"/>
      <c r="E37" s="66"/>
      <c r="F37" s="66"/>
      <c r="G37" s="66"/>
      <c r="H37" s="66"/>
      <c r="I37" s="165"/>
      <c r="J37" s="66"/>
      <c r="K37" s="67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4"/>
      <c r="C42" s="28" t="s">
        <v>170</v>
      </c>
      <c r="D42" s="45"/>
      <c r="E42" s="45"/>
      <c r="F42" s="45"/>
      <c r="G42" s="45"/>
      <c r="H42" s="45"/>
      <c r="I42" s="143"/>
      <c r="J42" s="45"/>
      <c r="K42" s="49"/>
    </row>
    <row r="43" s="1" customFormat="1" ht="6.96" customHeight="1">
      <c r="B43" s="44"/>
      <c r="C43" s="45"/>
      <c r="D43" s="45"/>
      <c r="E43" s="45"/>
      <c r="F43" s="45"/>
      <c r="G43" s="45"/>
      <c r="H43" s="45"/>
      <c r="I43" s="143"/>
      <c r="J43" s="45"/>
      <c r="K43" s="49"/>
    </row>
    <row r="44" s="1" customFormat="1" ht="14.4" customHeight="1">
      <c r="B44" s="44"/>
      <c r="C44" s="38" t="s">
        <v>18</v>
      </c>
      <c r="D44" s="45"/>
      <c r="E44" s="45"/>
      <c r="F44" s="45"/>
      <c r="G44" s="45"/>
      <c r="H44" s="45"/>
      <c r="I44" s="143"/>
      <c r="J44" s="45"/>
      <c r="K44" s="49"/>
    </row>
    <row r="45" s="1" customFormat="1" ht="16.5" customHeight="1">
      <c r="B45" s="44"/>
      <c r="C45" s="45"/>
      <c r="D45" s="45"/>
      <c r="E45" s="142" t="str">
        <f>E7</f>
        <v>Komunikace a inženýrské sítě - lokalita Skrbovická 2</v>
      </c>
      <c r="F45" s="38"/>
      <c r="G45" s="38"/>
      <c r="H45" s="38"/>
      <c r="I45" s="143"/>
      <c r="J45" s="45"/>
      <c r="K45" s="49"/>
    </row>
    <row r="46" s="1" customFormat="1" ht="14.4" customHeight="1">
      <c r="B46" s="44"/>
      <c r="C46" s="38" t="s">
        <v>146</v>
      </c>
      <c r="D46" s="45"/>
      <c r="E46" s="45"/>
      <c r="F46" s="45"/>
      <c r="G46" s="45"/>
      <c r="H46" s="45"/>
      <c r="I46" s="143"/>
      <c r="J46" s="45"/>
      <c r="K46" s="49"/>
    </row>
    <row r="47" s="1" customFormat="1" ht="17.25" customHeight="1">
      <c r="B47" s="44"/>
      <c r="C47" s="45"/>
      <c r="D47" s="45"/>
      <c r="E47" s="144" t="str">
        <f>E9</f>
        <v>SO05.2 - Splašková kanalizace - přípojky</v>
      </c>
      <c r="F47" s="45"/>
      <c r="G47" s="45"/>
      <c r="H47" s="45"/>
      <c r="I47" s="143"/>
      <c r="J47" s="45"/>
      <c r="K47" s="49"/>
    </row>
    <row r="48" s="1" customFormat="1" ht="6.96" customHeight="1">
      <c r="B48" s="44"/>
      <c r="C48" s="45"/>
      <c r="D48" s="45"/>
      <c r="E48" s="45"/>
      <c r="F48" s="45"/>
      <c r="G48" s="45"/>
      <c r="H48" s="45"/>
      <c r="I48" s="143"/>
      <c r="J48" s="45"/>
      <c r="K48" s="49"/>
    </row>
    <row r="49" s="1" customFormat="1" ht="18" customHeight="1">
      <c r="B49" s="44"/>
      <c r="C49" s="38" t="s">
        <v>23</v>
      </c>
      <c r="D49" s="45"/>
      <c r="E49" s="45"/>
      <c r="F49" s="33" t="str">
        <f>F12</f>
        <v>Bruntál</v>
      </c>
      <c r="G49" s="45"/>
      <c r="H49" s="45"/>
      <c r="I49" s="145" t="s">
        <v>25</v>
      </c>
      <c r="J49" s="146" t="str">
        <f>IF(J12="","",J12)</f>
        <v>18. 6. 2018</v>
      </c>
      <c r="K49" s="49"/>
    </row>
    <row r="50" s="1" customFormat="1" ht="6.96" customHeight="1">
      <c r="B50" s="44"/>
      <c r="C50" s="45"/>
      <c r="D50" s="45"/>
      <c r="E50" s="45"/>
      <c r="F50" s="45"/>
      <c r="G50" s="45"/>
      <c r="H50" s="45"/>
      <c r="I50" s="143"/>
      <c r="J50" s="45"/>
      <c r="K50" s="49"/>
    </row>
    <row r="51" s="1" customFormat="1">
      <c r="B51" s="44"/>
      <c r="C51" s="38" t="s">
        <v>27</v>
      </c>
      <c r="D51" s="45"/>
      <c r="E51" s="45"/>
      <c r="F51" s="33" t="str">
        <f>E15</f>
        <v>Město Bruntál</v>
      </c>
      <c r="G51" s="45"/>
      <c r="H51" s="45"/>
      <c r="I51" s="145" t="s">
        <v>33</v>
      </c>
      <c r="J51" s="42" t="str">
        <f>E21</f>
        <v>CIVIL PROJECTS s.r.o.</v>
      </c>
      <c r="K51" s="49"/>
    </row>
    <row r="52" s="1" customFormat="1" ht="14.4" customHeight="1">
      <c r="B52" s="44"/>
      <c r="C52" s="38" t="s">
        <v>31</v>
      </c>
      <c r="D52" s="45"/>
      <c r="E52" s="45"/>
      <c r="F52" s="33" t="str">
        <f>IF(E18="","",E18)</f>
        <v/>
      </c>
      <c r="G52" s="45"/>
      <c r="H52" s="45"/>
      <c r="I52" s="143"/>
      <c r="J52" s="170"/>
      <c r="K52" s="49"/>
    </row>
    <row r="53" s="1" customFormat="1" ht="10.32" customHeight="1">
      <c r="B53" s="44"/>
      <c r="C53" s="45"/>
      <c r="D53" s="45"/>
      <c r="E53" s="45"/>
      <c r="F53" s="45"/>
      <c r="G53" s="45"/>
      <c r="H53" s="45"/>
      <c r="I53" s="143"/>
      <c r="J53" s="45"/>
      <c r="K53" s="49"/>
    </row>
    <row r="54" s="1" customFormat="1" ht="29.28" customHeight="1">
      <c r="B54" s="44"/>
      <c r="C54" s="171" t="s">
        <v>171</v>
      </c>
      <c r="D54" s="158"/>
      <c r="E54" s="158"/>
      <c r="F54" s="158"/>
      <c r="G54" s="158"/>
      <c r="H54" s="158"/>
      <c r="I54" s="172"/>
      <c r="J54" s="173" t="s">
        <v>172</v>
      </c>
      <c r="K54" s="174"/>
    </row>
    <row r="55" s="1" customFormat="1" ht="10.32" customHeight="1">
      <c r="B55" s="44"/>
      <c r="C55" s="45"/>
      <c r="D55" s="45"/>
      <c r="E55" s="45"/>
      <c r="F55" s="45"/>
      <c r="G55" s="45"/>
      <c r="H55" s="45"/>
      <c r="I55" s="143"/>
      <c r="J55" s="45"/>
      <c r="K55" s="49"/>
    </row>
    <row r="56" s="1" customFormat="1" ht="29.28" customHeight="1">
      <c r="B56" s="44"/>
      <c r="C56" s="175" t="s">
        <v>173</v>
      </c>
      <c r="D56" s="45"/>
      <c r="E56" s="45"/>
      <c r="F56" s="45"/>
      <c r="G56" s="45"/>
      <c r="H56" s="45"/>
      <c r="I56" s="143"/>
      <c r="J56" s="154">
        <f>J76</f>
        <v>0</v>
      </c>
      <c r="K56" s="49"/>
      <c r="AU56" s="22" t="s">
        <v>174</v>
      </c>
    </row>
    <row r="57" s="1" customFormat="1" ht="21.84" customHeight="1">
      <c r="B57" s="44"/>
      <c r="C57" s="45"/>
      <c r="D57" s="45"/>
      <c r="E57" s="45"/>
      <c r="F57" s="45"/>
      <c r="G57" s="45"/>
      <c r="H57" s="45"/>
      <c r="I57" s="143"/>
      <c r="J57" s="45"/>
      <c r="K57" s="49"/>
    </row>
    <row r="58" s="1" customFormat="1" ht="6.96" customHeight="1">
      <c r="B58" s="65"/>
      <c r="C58" s="66"/>
      <c r="D58" s="66"/>
      <c r="E58" s="66"/>
      <c r="F58" s="66"/>
      <c r="G58" s="66"/>
      <c r="H58" s="66"/>
      <c r="I58" s="165"/>
      <c r="J58" s="66"/>
      <c r="K58" s="67"/>
    </row>
    <row r="62" s="1" customFormat="1" ht="6.96" customHeight="1">
      <c r="B62" s="68"/>
      <c r="C62" s="69"/>
      <c r="D62" s="69"/>
      <c r="E62" s="69"/>
      <c r="F62" s="69"/>
      <c r="G62" s="69"/>
      <c r="H62" s="69"/>
      <c r="I62" s="168"/>
      <c r="J62" s="69"/>
      <c r="K62" s="69"/>
      <c r="L62" s="70"/>
    </row>
    <row r="63" s="1" customFormat="1" ht="36.96" customHeight="1">
      <c r="B63" s="44"/>
      <c r="C63" s="71" t="s">
        <v>185</v>
      </c>
      <c r="D63" s="72"/>
      <c r="E63" s="72"/>
      <c r="F63" s="72"/>
      <c r="G63" s="72"/>
      <c r="H63" s="72"/>
      <c r="I63" s="190"/>
      <c r="J63" s="72"/>
      <c r="K63" s="72"/>
      <c r="L63" s="70"/>
    </row>
    <row r="64" s="1" customFormat="1" ht="6.96" customHeight="1">
      <c r="B64" s="44"/>
      <c r="C64" s="72"/>
      <c r="D64" s="72"/>
      <c r="E64" s="72"/>
      <c r="F64" s="72"/>
      <c r="G64" s="72"/>
      <c r="H64" s="72"/>
      <c r="I64" s="190"/>
      <c r="J64" s="72"/>
      <c r="K64" s="72"/>
      <c r="L64" s="70"/>
    </row>
    <row r="65" s="1" customFormat="1" ht="14.4" customHeight="1">
      <c r="B65" s="44"/>
      <c r="C65" s="74" t="s">
        <v>18</v>
      </c>
      <c r="D65" s="72"/>
      <c r="E65" s="72"/>
      <c r="F65" s="72"/>
      <c r="G65" s="72"/>
      <c r="H65" s="72"/>
      <c r="I65" s="190"/>
      <c r="J65" s="72"/>
      <c r="K65" s="72"/>
      <c r="L65" s="70"/>
    </row>
    <row r="66" s="1" customFormat="1" ht="16.5" customHeight="1">
      <c r="B66" s="44"/>
      <c r="C66" s="72"/>
      <c r="D66" s="72"/>
      <c r="E66" s="191" t="str">
        <f>E7</f>
        <v>Komunikace a inženýrské sítě - lokalita Skrbovická 2</v>
      </c>
      <c r="F66" s="74"/>
      <c r="G66" s="74"/>
      <c r="H66" s="74"/>
      <c r="I66" s="190"/>
      <c r="J66" s="72"/>
      <c r="K66" s="72"/>
      <c r="L66" s="70"/>
    </row>
    <row r="67" s="1" customFormat="1" ht="14.4" customHeight="1">
      <c r="B67" s="44"/>
      <c r="C67" s="74" t="s">
        <v>146</v>
      </c>
      <c r="D67" s="72"/>
      <c r="E67" s="72"/>
      <c r="F67" s="72"/>
      <c r="G67" s="72"/>
      <c r="H67" s="72"/>
      <c r="I67" s="190"/>
      <c r="J67" s="72"/>
      <c r="K67" s="72"/>
      <c r="L67" s="70"/>
    </row>
    <row r="68" s="1" customFormat="1" ht="17.25" customHeight="1">
      <c r="B68" s="44"/>
      <c r="C68" s="72"/>
      <c r="D68" s="72"/>
      <c r="E68" s="80" t="str">
        <f>E9</f>
        <v>SO05.2 - Splašková kanalizace - přípojky</v>
      </c>
      <c r="F68" s="72"/>
      <c r="G68" s="72"/>
      <c r="H68" s="72"/>
      <c r="I68" s="190"/>
      <c r="J68" s="72"/>
      <c r="K68" s="72"/>
      <c r="L68" s="70"/>
    </row>
    <row r="69" s="1" customFormat="1" ht="6.96" customHeight="1">
      <c r="B69" s="44"/>
      <c r="C69" s="72"/>
      <c r="D69" s="72"/>
      <c r="E69" s="72"/>
      <c r="F69" s="72"/>
      <c r="G69" s="72"/>
      <c r="H69" s="72"/>
      <c r="I69" s="190"/>
      <c r="J69" s="72"/>
      <c r="K69" s="72"/>
      <c r="L69" s="70"/>
    </row>
    <row r="70" s="1" customFormat="1" ht="18" customHeight="1">
      <c r="B70" s="44"/>
      <c r="C70" s="74" t="s">
        <v>23</v>
      </c>
      <c r="D70" s="72"/>
      <c r="E70" s="72"/>
      <c r="F70" s="192" t="str">
        <f>F12</f>
        <v>Bruntál</v>
      </c>
      <c r="G70" s="72"/>
      <c r="H70" s="72"/>
      <c r="I70" s="193" t="s">
        <v>25</v>
      </c>
      <c r="J70" s="83" t="str">
        <f>IF(J12="","",J12)</f>
        <v>18. 6. 2018</v>
      </c>
      <c r="K70" s="72"/>
      <c r="L70" s="70"/>
    </row>
    <row r="71" s="1" customFormat="1" ht="6.96" customHeight="1">
      <c r="B71" s="44"/>
      <c r="C71" s="72"/>
      <c r="D71" s="72"/>
      <c r="E71" s="72"/>
      <c r="F71" s="72"/>
      <c r="G71" s="72"/>
      <c r="H71" s="72"/>
      <c r="I71" s="190"/>
      <c r="J71" s="72"/>
      <c r="K71" s="72"/>
      <c r="L71" s="70"/>
    </row>
    <row r="72" s="1" customFormat="1">
      <c r="B72" s="44"/>
      <c r="C72" s="74" t="s">
        <v>27</v>
      </c>
      <c r="D72" s="72"/>
      <c r="E72" s="72"/>
      <c r="F72" s="192" t="str">
        <f>E15</f>
        <v>Město Bruntál</v>
      </c>
      <c r="G72" s="72"/>
      <c r="H72" s="72"/>
      <c r="I72" s="193" t="s">
        <v>33</v>
      </c>
      <c r="J72" s="192" t="str">
        <f>E21</f>
        <v>CIVIL PROJECTS s.r.o.</v>
      </c>
      <c r="K72" s="72"/>
      <c r="L72" s="70"/>
    </row>
    <row r="73" s="1" customFormat="1" ht="14.4" customHeight="1">
      <c r="B73" s="44"/>
      <c r="C73" s="74" t="s">
        <v>31</v>
      </c>
      <c r="D73" s="72"/>
      <c r="E73" s="72"/>
      <c r="F73" s="192" t="str">
        <f>IF(E18="","",E18)</f>
        <v/>
      </c>
      <c r="G73" s="72"/>
      <c r="H73" s="72"/>
      <c r="I73" s="190"/>
      <c r="J73" s="72"/>
      <c r="K73" s="72"/>
      <c r="L73" s="70"/>
    </row>
    <row r="74" s="1" customFormat="1" ht="10.32" customHeight="1">
      <c r="B74" s="44"/>
      <c r="C74" s="72"/>
      <c r="D74" s="72"/>
      <c r="E74" s="72"/>
      <c r="F74" s="72"/>
      <c r="G74" s="72"/>
      <c r="H74" s="72"/>
      <c r="I74" s="190"/>
      <c r="J74" s="72"/>
      <c r="K74" s="72"/>
      <c r="L74" s="70"/>
    </row>
    <row r="75" s="9" customFormat="1" ht="29.28" customHeight="1">
      <c r="B75" s="194"/>
      <c r="C75" s="195" t="s">
        <v>186</v>
      </c>
      <c r="D75" s="196" t="s">
        <v>58</v>
      </c>
      <c r="E75" s="196" t="s">
        <v>54</v>
      </c>
      <c r="F75" s="196" t="s">
        <v>187</v>
      </c>
      <c r="G75" s="196" t="s">
        <v>188</v>
      </c>
      <c r="H75" s="196" t="s">
        <v>189</v>
      </c>
      <c r="I75" s="197" t="s">
        <v>190</v>
      </c>
      <c r="J75" s="196" t="s">
        <v>172</v>
      </c>
      <c r="K75" s="198" t="s">
        <v>191</v>
      </c>
      <c r="L75" s="199"/>
      <c r="M75" s="100" t="s">
        <v>192</v>
      </c>
      <c r="N75" s="101" t="s">
        <v>43</v>
      </c>
      <c r="O75" s="101" t="s">
        <v>193</v>
      </c>
      <c r="P75" s="101" t="s">
        <v>194</v>
      </c>
      <c r="Q75" s="101" t="s">
        <v>195</v>
      </c>
      <c r="R75" s="101" t="s">
        <v>196</v>
      </c>
      <c r="S75" s="101" t="s">
        <v>197</v>
      </c>
      <c r="T75" s="102" t="s">
        <v>198</v>
      </c>
    </row>
    <row r="76" s="1" customFormat="1" ht="29.28" customHeight="1">
      <c r="B76" s="44"/>
      <c r="C76" s="106" t="s">
        <v>173</v>
      </c>
      <c r="D76" s="72"/>
      <c r="E76" s="72"/>
      <c r="F76" s="72"/>
      <c r="G76" s="72"/>
      <c r="H76" s="72"/>
      <c r="I76" s="190"/>
      <c r="J76" s="200">
        <f>BK76</f>
        <v>0</v>
      </c>
      <c r="K76" s="72"/>
      <c r="L76" s="70"/>
      <c r="M76" s="103"/>
      <c r="N76" s="104"/>
      <c r="O76" s="104"/>
      <c r="P76" s="201">
        <f>P77</f>
        <v>0</v>
      </c>
      <c r="Q76" s="104"/>
      <c r="R76" s="201">
        <f>R77</f>
        <v>0</v>
      </c>
      <c r="S76" s="104"/>
      <c r="T76" s="202">
        <f>T77</f>
        <v>0</v>
      </c>
      <c r="AT76" s="22" t="s">
        <v>72</v>
      </c>
      <c r="AU76" s="22" t="s">
        <v>174</v>
      </c>
      <c r="BK76" s="203">
        <f>BK77</f>
        <v>0</v>
      </c>
    </row>
    <row r="77" s="1" customFormat="1" ht="16.5" customHeight="1">
      <c r="B77" s="44"/>
      <c r="C77" s="220" t="s">
        <v>81</v>
      </c>
      <c r="D77" s="220" t="s">
        <v>203</v>
      </c>
      <c r="E77" s="221" t="s">
        <v>624</v>
      </c>
      <c r="F77" s="222" t="s">
        <v>627</v>
      </c>
      <c r="G77" s="223" t="s">
        <v>621</v>
      </c>
      <c r="H77" s="224">
        <v>1</v>
      </c>
      <c r="I77" s="225"/>
      <c r="J77" s="226">
        <f>ROUND(I77*H77,2)</f>
        <v>0</v>
      </c>
      <c r="K77" s="222" t="s">
        <v>21</v>
      </c>
      <c r="L77" s="70"/>
      <c r="M77" s="227" t="s">
        <v>21</v>
      </c>
      <c r="N77" s="268" t="s">
        <v>44</v>
      </c>
      <c r="O77" s="269"/>
      <c r="P77" s="270">
        <f>O77*H77</f>
        <v>0</v>
      </c>
      <c r="Q77" s="270">
        <v>0</v>
      </c>
      <c r="R77" s="270">
        <f>Q77*H77</f>
        <v>0</v>
      </c>
      <c r="S77" s="270">
        <v>0</v>
      </c>
      <c r="T77" s="271">
        <f>S77*H77</f>
        <v>0</v>
      </c>
      <c r="AR77" s="22" t="s">
        <v>474</v>
      </c>
      <c r="AT77" s="22" t="s">
        <v>203</v>
      </c>
      <c r="AU77" s="22" t="s">
        <v>73</v>
      </c>
      <c r="AY77" s="22" t="s">
        <v>201</v>
      </c>
      <c r="BE77" s="231">
        <f>IF(N77="základní",J77,0)</f>
        <v>0</v>
      </c>
      <c r="BF77" s="231">
        <f>IF(N77="snížená",J77,0)</f>
        <v>0</v>
      </c>
      <c r="BG77" s="231">
        <f>IF(N77="zákl. přenesená",J77,0)</f>
        <v>0</v>
      </c>
      <c r="BH77" s="231">
        <f>IF(N77="sníž. přenesená",J77,0)</f>
        <v>0</v>
      </c>
      <c r="BI77" s="231">
        <f>IF(N77="nulová",J77,0)</f>
        <v>0</v>
      </c>
      <c r="BJ77" s="22" t="s">
        <v>81</v>
      </c>
      <c r="BK77" s="231">
        <f>ROUND(I77*H77,2)</f>
        <v>0</v>
      </c>
      <c r="BL77" s="22" t="s">
        <v>474</v>
      </c>
      <c r="BM77" s="22" t="s">
        <v>622</v>
      </c>
    </row>
    <row r="78" s="1" customFormat="1" ht="6.96" customHeight="1">
      <c r="B78" s="65"/>
      <c r="C78" s="66"/>
      <c r="D78" s="66"/>
      <c r="E78" s="66"/>
      <c r="F78" s="66"/>
      <c r="G78" s="66"/>
      <c r="H78" s="66"/>
      <c r="I78" s="165"/>
      <c r="J78" s="66"/>
      <c r="K78" s="66"/>
      <c r="L78" s="70"/>
    </row>
  </sheetData>
  <sheetProtection sheet="1" autoFilter="0" formatColumns="0" formatRows="0" objects="1" scenarios="1" spinCount="100000" saltValue="CHmLffYdYl+2TzaKxaONCVCrwjmI/6ksDRRu9MVbZbIwNjnpTzKKX47AcH7TdAFEsUeeRJCsGPsViuRNt2FUUA==" hashValue="tGCEKvDRE0beWWe+TiPXvv2pr/JLQmhaoyUQ3HWKD3XRei0H5MIYm16u6n1gNPl8QSp38YjZ7aH5W4QVYTCiaw==" algorithmName="SHA-512" password="CC35"/>
  <autoFilter ref="C75:K77"/>
  <mergeCells count="10">
    <mergeCell ref="E7:H7"/>
    <mergeCell ref="E9:H9"/>
    <mergeCell ref="E24:H24"/>
    <mergeCell ref="E45:H45"/>
    <mergeCell ref="E47:H47"/>
    <mergeCell ref="J51:J52"/>
    <mergeCell ref="E66:H66"/>
    <mergeCell ref="E68:H68"/>
    <mergeCell ref="G1:H1"/>
    <mergeCell ref="L2:V2"/>
  </mergeCells>
  <hyperlinks>
    <hyperlink ref="F1:G1" location="C2" display="1) Krycí list soupisu"/>
    <hyperlink ref="G1:H1" location="C54" display="2) Rekapitulace"/>
    <hyperlink ref="J1" location="C75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9"/>
      <c r="B1" s="135"/>
      <c r="C1" s="135"/>
      <c r="D1" s="136" t="s">
        <v>1</v>
      </c>
      <c r="E1" s="135"/>
      <c r="F1" s="137" t="s">
        <v>118</v>
      </c>
      <c r="G1" s="137" t="s">
        <v>119</v>
      </c>
      <c r="H1" s="137"/>
      <c r="I1" s="138"/>
      <c r="J1" s="137" t="s">
        <v>120</v>
      </c>
      <c r="K1" s="136" t="s">
        <v>121</v>
      </c>
      <c r="L1" s="137" t="s">
        <v>122</v>
      </c>
      <c r="M1" s="137"/>
      <c r="N1" s="137"/>
      <c r="O1" s="137"/>
      <c r="P1" s="137"/>
      <c r="Q1" s="137"/>
      <c r="R1" s="137"/>
      <c r="S1" s="137"/>
      <c r="T1" s="137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ht="36.96" customHeight="1">
      <c r="L2"/>
      <c r="AT2" s="22" t="s">
        <v>101</v>
      </c>
    </row>
    <row r="3" ht="6.96" customHeight="1">
      <c r="B3" s="23"/>
      <c r="C3" s="24"/>
      <c r="D3" s="24"/>
      <c r="E3" s="24"/>
      <c r="F3" s="24"/>
      <c r="G3" s="24"/>
      <c r="H3" s="24"/>
      <c r="I3" s="140"/>
      <c r="J3" s="24"/>
      <c r="K3" s="25"/>
      <c r="AT3" s="22" t="s">
        <v>83</v>
      </c>
    </row>
    <row r="4" ht="36.96" customHeight="1">
      <c r="B4" s="26"/>
      <c r="C4" s="27"/>
      <c r="D4" s="28" t="s">
        <v>131</v>
      </c>
      <c r="E4" s="27"/>
      <c r="F4" s="27"/>
      <c r="G4" s="27"/>
      <c r="H4" s="27"/>
      <c r="I4" s="141"/>
      <c r="J4" s="27"/>
      <c r="K4" s="29"/>
      <c r="M4" s="30" t="s">
        <v>12</v>
      </c>
      <c r="AT4" s="22" t="s">
        <v>6</v>
      </c>
    </row>
    <row r="5" ht="6.96" customHeight="1">
      <c r="B5" s="26"/>
      <c r="C5" s="27"/>
      <c r="D5" s="27"/>
      <c r="E5" s="27"/>
      <c r="F5" s="27"/>
      <c r="G5" s="27"/>
      <c r="H5" s="27"/>
      <c r="I5" s="141"/>
      <c r="J5" s="27"/>
      <c r="K5" s="29"/>
    </row>
    <row r="6">
      <c r="B6" s="26"/>
      <c r="C6" s="27"/>
      <c r="D6" s="38" t="s">
        <v>18</v>
      </c>
      <c r="E6" s="27"/>
      <c r="F6" s="27"/>
      <c r="G6" s="27"/>
      <c r="H6" s="27"/>
      <c r="I6" s="141"/>
      <c r="J6" s="27"/>
      <c r="K6" s="29"/>
    </row>
    <row r="7" ht="16.5" customHeight="1">
      <c r="B7" s="26"/>
      <c r="C7" s="27"/>
      <c r="D7" s="27"/>
      <c r="E7" s="142" t="str">
        <f>'Rekapitulace stavby'!K6</f>
        <v>Komunikace a inženýrské sítě - lokalita Skrbovická 2</v>
      </c>
      <c r="F7" s="38"/>
      <c r="G7" s="38"/>
      <c r="H7" s="38"/>
      <c r="I7" s="141"/>
      <c r="J7" s="27"/>
      <c r="K7" s="29"/>
    </row>
    <row r="8" s="1" customFormat="1">
      <c r="B8" s="44"/>
      <c r="C8" s="45"/>
      <c r="D8" s="38" t="s">
        <v>146</v>
      </c>
      <c r="E8" s="45"/>
      <c r="F8" s="45"/>
      <c r="G8" s="45"/>
      <c r="H8" s="45"/>
      <c r="I8" s="143"/>
      <c r="J8" s="45"/>
      <c r="K8" s="49"/>
    </row>
    <row r="9" s="1" customFormat="1" ht="36.96" customHeight="1">
      <c r="B9" s="44"/>
      <c r="C9" s="45"/>
      <c r="D9" s="45"/>
      <c r="E9" s="144" t="s">
        <v>628</v>
      </c>
      <c r="F9" s="45"/>
      <c r="G9" s="45"/>
      <c r="H9" s="45"/>
      <c r="I9" s="143"/>
      <c r="J9" s="45"/>
      <c r="K9" s="49"/>
    </row>
    <row r="10" s="1" customFormat="1">
      <c r="B10" s="44"/>
      <c r="C10" s="45"/>
      <c r="D10" s="45"/>
      <c r="E10" s="45"/>
      <c r="F10" s="45"/>
      <c r="G10" s="45"/>
      <c r="H10" s="45"/>
      <c r="I10" s="143"/>
      <c r="J10" s="45"/>
      <c r="K10" s="49"/>
    </row>
    <row r="11" s="1" customFormat="1" ht="14.4" customHeight="1">
      <c r="B11" s="44"/>
      <c r="C11" s="45"/>
      <c r="D11" s="38" t="s">
        <v>20</v>
      </c>
      <c r="E11" s="45"/>
      <c r="F11" s="33" t="s">
        <v>21</v>
      </c>
      <c r="G11" s="45"/>
      <c r="H11" s="45"/>
      <c r="I11" s="145" t="s">
        <v>22</v>
      </c>
      <c r="J11" s="33" t="s">
        <v>21</v>
      </c>
      <c r="K11" s="49"/>
    </row>
    <row r="12" s="1" customFormat="1" ht="14.4" customHeight="1">
      <c r="B12" s="44"/>
      <c r="C12" s="45"/>
      <c r="D12" s="38" t="s">
        <v>23</v>
      </c>
      <c r="E12" s="45"/>
      <c r="F12" s="33" t="s">
        <v>24</v>
      </c>
      <c r="G12" s="45"/>
      <c r="H12" s="45"/>
      <c r="I12" s="145" t="s">
        <v>25</v>
      </c>
      <c r="J12" s="146" t="str">
        <f>'Rekapitulace stavby'!AN8</f>
        <v>18. 6. 2018</v>
      </c>
      <c r="K12" s="49"/>
    </row>
    <row r="13" s="1" customFormat="1" ht="10.8" customHeight="1">
      <c r="B13" s="44"/>
      <c r="C13" s="45"/>
      <c r="D13" s="45"/>
      <c r="E13" s="45"/>
      <c r="F13" s="45"/>
      <c r="G13" s="45"/>
      <c r="H13" s="45"/>
      <c r="I13" s="143"/>
      <c r="J13" s="45"/>
      <c r="K13" s="49"/>
    </row>
    <row r="14" s="1" customFormat="1" ht="14.4" customHeight="1">
      <c r="B14" s="44"/>
      <c r="C14" s="45"/>
      <c r="D14" s="38" t="s">
        <v>27</v>
      </c>
      <c r="E14" s="45"/>
      <c r="F14" s="45"/>
      <c r="G14" s="45"/>
      <c r="H14" s="45"/>
      <c r="I14" s="145" t="s">
        <v>28</v>
      </c>
      <c r="J14" s="33" t="s">
        <v>21</v>
      </c>
      <c r="K14" s="49"/>
    </row>
    <row r="15" s="1" customFormat="1" ht="18" customHeight="1">
      <c r="B15" s="44"/>
      <c r="C15" s="45"/>
      <c r="D15" s="45"/>
      <c r="E15" s="33" t="s">
        <v>29</v>
      </c>
      <c r="F15" s="45"/>
      <c r="G15" s="45"/>
      <c r="H15" s="45"/>
      <c r="I15" s="145" t="s">
        <v>30</v>
      </c>
      <c r="J15" s="33" t="s">
        <v>21</v>
      </c>
      <c r="K15" s="49"/>
    </row>
    <row r="16" s="1" customFormat="1" ht="6.96" customHeight="1">
      <c r="B16" s="44"/>
      <c r="C16" s="45"/>
      <c r="D16" s="45"/>
      <c r="E16" s="45"/>
      <c r="F16" s="45"/>
      <c r="G16" s="45"/>
      <c r="H16" s="45"/>
      <c r="I16" s="143"/>
      <c r="J16" s="45"/>
      <c r="K16" s="49"/>
    </row>
    <row r="17" s="1" customFormat="1" ht="14.4" customHeight="1">
      <c r="B17" s="44"/>
      <c r="C17" s="45"/>
      <c r="D17" s="38" t="s">
        <v>31</v>
      </c>
      <c r="E17" s="45"/>
      <c r="F17" s="45"/>
      <c r="G17" s="45"/>
      <c r="H17" s="45"/>
      <c r="I17" s="145" t="s">
        <v>28</v>
      </c>
      <c r="J17" s="33" t="str">
        <f>IF('Rekapitulace stavby'!AN13="Vyplň údaj","",IF('Rekapitulace stavby'!AN13="","",'Rekapitulace stavby'!AN13))</f>
        <v/>
      </c>
      <c r="K17" s="49"/>
    </row>
    <row r="18" s="1" customFormat="1" ht="18" customHeight="1">
      <c r="B18" s="44"/>
      <c r="C18" s="45"/>
      <c r="D18" s="45"/>
      <c r="E18" s="33" t="str">
        <f>IF('Rekapitulace stavby'!E14="Vyplň údaj","",IF('Rekapitulace stavby'!E14="","",'Rekapitulace stavby'!E14))</f>
        <v/>
      </c>
      <c r="F18" s="45"/>
      <c r="G18" s="45"/>
      <c r="H18" s="45"/>
      <c r="I18" s="145" t="s">
        <v>30</v>
      </c>
      <c r="J18" s="33" t="str">
        <f>IF('Rekapitulace stavby'!AN14="Vyplň údaj","",IF('Rekapitulace stavby'!AN14="","",'Rekapitulace stavby'!AN14))</f>
        <v/>
      </c>
      <c r="K18" s="49"/>
    </row>
    <row r="19" s="1" customFormat="1" ht="6.96" customHeight="1">
      <c r="B19" s="44"/>
      <c r="C19" s="45"/>
      <c r="D19" s="45"/>
      <c r="E19" s="45"/>
      <c r="F19" s="45"/>
      <c r="G19" s="45"/>
      <c r="H19" s="45"/>
      <c r="I19" s="143"/>
      <c r="J19" s="45"/>
      <c r="K19" s="49"/>
    </row>
    <row r="20" s="1" customFormat="1" ht="14.4" customHeight="1">
      <c r="B20" s="44"/>
      <c r="C20" s="45"/>
      <c r="D20" s="38" t="s">
        <v>33</v>
      </c>
      <c r="E20" s="45"/>
      <c r="F20" s="45"/>
      <c r="G20" s="45"/>
      <c r="H20" s="45"/>
      <c r="I20" s="145" t="s">
        <v>28</v>
      </c>
      <c r="J20" s="33" t="s">
        <v>34</v>
      </c>
      <c r="K20" s="49"/>
    </row>
    <row r="21" s="1" customFormat="1" ht="18" customHeight="1">
      <c r="B21" s="44"/>
      <c r="C21" s="45"/>
      <c r="D21" s="45"/>
      <c r="E21" s="33" t="s">
        <v>35</v>
      </c>
      <c r="F21" s="45"/>
      <c r="G21" s="45"/>
      <c r="H21" s="45"/>
      <c r="I21" s="145" t="s">
        <v>30</v>
      </c>
      <c r="J21" s="33" t="s">
        <v>21</v>
      </c>
      <c r="K21" s="49"/>
    </row>
    <row r="22" s="1" customFormat="1" ht="6.96" customHeight="1">
      <c r="B22" s="44"/>
      <c r="C22" s="45"/>
      <c r="D22" s="45"/>
      <c r="E22" s="45"/>
      <c r="F22" s="45"/>
      <c r="G22" s="45"/>
      <c r="H22" s="45"/>
      <c r="I22" s="143"/>
      <c r="J22" s="45"/>
      <c r="K22" s="49"/>
    </row>
    <row r="23" s="1" customFormat="1" ht="14.4" customHeight="1">
      <c r="B23" s="44"/>
      <c r="C23" s="45"/>
      <c r="D23" s="38" t="s">
        <v>37</v>
      </c>
      <c r="E23" s="45"/>
      <c r="F23" s="45"/>
      <c r="G23" s="45"/>
      <c r="H23" s="45"/>
      <c r="I23" s="143"/>
      <c r="J23" s="45"/>
      <c r="K23" s="49"/>
    </row>
    <row r="24" s="6" customFormat="1" ht="16.5" customHeight="1">
      <c r="B24" s="147"/>
      <c r="C24" s="148"/>
      <c r="D24" s="148"/>
      <c r="E24" s="42" t="s">
        <v>21</v>
      </c>
      <c r="F24" s="42"/>
      <c r="G24" s="42"/>
      <c r="H24" s="42"/>
      <c r="I24" s="149"/>
      <c r="J24" s="148"/>
      <c r="K24" s="150"/>
    </row>
    <row r="25" s="1" customFormat="1" ht="6.96" customHeight="1">
      <c r="B25" s="44"/>
      <c r="C25" s="45"/>
      <c r="D25" s="45"/>
      <c r="E25" s="45"/>
      <c r="F25" s="45"/>
      <c r="G25" s="45"/>
      <c r="H25" s="45"/>
      <c r="I25" s="143"/>
      <c r="J25" s="45"/>
      <c r="K25" s="49"/>
    </row>
    <row r="26" s="1" customFormat="1" ht="6.96" customHeight="1">
      <c r="B26" s="44"/>
      <c r="C26" s="45"/>
      <c r="D26" s="104"/>
      <c r="E26" s="104"/>
      <c r="F26" s="104"/>
      <c r="G26" s="104"/>
      <c r="H26" s="104"/>
      <c r="I26" s="151"/>
      <c r="J26" s="104"/>
      <c r="K26" s="152"/>
    </row>
    <row r="27" s="1" customFormat="1" ht="25.44" customHeight="1">
      <c r="B27" s="44"/>
      <c r="C27" s="45"/>
      <c r="D27" s="153" t="s">
        <v>39</v>
      </c>
      <c r="E27" s="45"/>
      <c r="F27" s="45"/>
      <c r="G27" s="45"/>
      <c r="H27" s="45"/>
      <c r="I27" s="143"/>
      <c r="J27" s="154">
        <f>ROUND(J76,2)</f>
        <v>0</v>
      </c>
      <c r="K27" s="49"/>
    </row>
    <row r="28" s="1" customFormat="1" ht="6.96" customHeight="1">
      <c r="B28" s="44"/>
      <c r="C28" s="45"/>
      <c r="D28" s="104"/>
      <c r="E28" s="104"/>
      <c r="F28" s="104"/>
      <c r="G28" s="104"/>
      <c r="H28" s="104"/>
      <c r="I28" s="151"/>
      <c r="J28" s="104"/>
      <c r="K28" s="152"/>
    </row>
    <row r="29" s="1" customFormat="1" ht="14.4" customHeight="1">
      <c r="B29" s="44"/>
      <c r="C29" s="45"/>
      <c r="D29" s="45"/>
      <c r="E29" s="45"/>
      <c r="F29" s="50" t="s">
        <v>41</v>
      </c>
      <c r="G29" s="45"/>
      <c r="H29" s="45"/>
      <c r="I29" s="155" t="s">
        <v>40</v>
      </c>
      <c r="J29" s="50" t="s">
        <v>42</v>
      </c>
      <c r="K29" s="49"/>
    </row>
    <row r="30" s="1" customFormat="1" ht="14.4" customHeight="1">
      <c r="B30" s="44"/>
      <c r="C30" s="45"/>
      <c r="D30" s="53" t="s">
        <v>43</v>
      </c>
      <c r="E30" s="53" t="s">
        <v>44</v>
      </c>
      <c r="F30" s="156">
        <f>ROUND(SUM(BE76:BE77), 2)</f>
        <v>0</v>
      </c>
      <c r="G30" s="45"/>
      <c r="H30" s="45"/>
      <c r="I30" s="157">
        <v>0.20999999999999999</v>
      </c>
      <c r="J30" s="156">
        <f>ROUND(ROUND((SUM(BE76:BE77)), 2)*I30, 2)</f>
        <v>0</v>
      </c>
      <c r="K30" s="49"/>
    </row>
    <row r="31" s="1" customFormat="1" ht="14.4" customHeight="1">
      <c r="B31" s="44"/>
      <c r="C31" s="45"/>
      <c r="D31" s="45"/>
      <c r="E31" s="53" t="s">
        <v>45</v>
      </c>
      <c r="F31" s="156">
        <f>ROUND(SUM(BF76:BF77), 2)</f>
        <v>0</v>
      </c>
      <c r="G31" s="45"/>
      <c r="H31" s="45"/>
      <c r="I31" s="157">
        <v>0.14999999999999999</v>
      </c>
      <c r="J31" s="156">
        <f>ROUND(ROUND((SUM(BF76:BF77)), 2)*I31, 2)</f>
        <v>0</v>
      </c>
      <c r="K31" s="49"/>
    </row>
    <row r="32" hidden="1" s="1" customFormat="1" ht="14.4" customHeight="1">
      <c r="B32" s="44"/>
      <c r="C32" s="45"/>
      <c r="D32" s="45"/>
      <c r="E32" s="53" t="s">
        <v>46</v>
      </c>
      <c r="F32" s="156">
        <f>ROUND(SUM(BG76:BG77), 2)</f>
        <v>0</v>
      </c>
      <c r="G32" s="45"/>
      <c r="H32" s="45"/>
      <c r="I32" s="157">
        <v>0.20999999999999999</v>
      </c>
      <c r="J32" s="156">
        <v>0</v>
      </c>
      <c r="K32" s="49"/>
    </row>
    <row r="33" hidden="1" s="1" customFormat="1" ht="14.4" customHeight="1">
      <c r="B33" s="44"/>
      <c r="C33" s="45"/>
      <c r="D33" s="45"/>
      <c r="E33" s="53" t="s">
        <v>47</v>
      </c>
      <c r="F33" s="156">
        <f>ROUND(SUM(BH76:BH77), 2)</f>
        <v>0</v>
      </c>
      <c r="G33" s="45"/>
      <c r="H33" s="45"/>
      <c r="I33" s="157">
        <v>0.14999999999999999</v>
      </c>
      <c r="J33" s="156">
        <v>0</v>
      </c>
      <c r="K33" s="49"/>
    </row>
    <row r="34" hidden="1" s="1" customFormat="1" ht="14.4" customHeight="1">
      <c r="B34" s="44"/>
      <c r="C34" s="45"/>
      <c r="D34" s="45"/>
      <c r="E34" s="53" t="s">
        <v>48</v>
      </c>
      <c r="F34" s="156">
        <f>ROUND(SUM(BI76:BI77), 2)</f>
        <v>0</v>
      </c>
      <c r="G34" s="45"/>
      <c r="H34" s="45"/>
      <c r="I34" s="157">
        <v>0</v>
      </c>
      <c r="J34" s="156">
        <v>0</v>
      </c>
      <c r="K34" s="49"/>
    </row>
    <row r="35" s="1" customFormat="1" ht="6.96" customHeight="1">
      <c r="B35" s="44"/>
      <c r="C35" s="45"/>
      <c r="D35" s="45"/>
      <c r="E35" s="45"/>
      <c r="F35" s="45"/>
      <c r="G35" s="45"/>
      <c r="H35" s="45"/>
      <c r="I35" s="143"/>
      <c r="J35" s="45"/>
      <c r="K35" s="49"/>
    </row>
    <row r="36" s="1" customFormat="1" ht="25.44" customHeight="1">
      <c r="B36" s="44"/>
      <c r="C36" s="158"/>
      <c r="D36" s="159" t="s">
        <v>49</v>
      </c>
      <c r="E36" s="96"/>
      <c r="F36" s="96"/>
      <c r="G36" s="160" t="s">
        <v>50</v>
      </c>
      <c r="H36" s="161" t="s">
        <v>51</v>
      </c>
      <c r="I36" s="162"/>
      <c r="J36" s="163">
        <f>SUM(J27:J34)</f>
        <v>0</v>
      </c>
      <c r="K36" s="164"/>
    </row>
    <row r="37" s="1" customFormat="1" ht="14.4" customHeight="1">
      <c r="B37" s="65"/>
      <c r="C37" s="66"/>
      <c r="D37" s="66"/>
      <c r="E37" s="66"/>
      <c r="F37" s="66"/>
      <c r="G37" s="66"/>
      <c r="H37" s="66"/>
      <c r="I37" s="165"/>
      <c r="J37" s="66"/>
      <c r="K37" s="67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4"/>
      <c r="C42" s="28" t="s">
        <v>170</v>
      </c>
      <c r="D42" s="45"/>
      <c r="E42" s="45"/>
      <c r="F42" s="45"/>
      <c r="G42" s="45"/>
      <c r="H42" s="45"/>
      <c r="I42" s="143"/>
      <c r="J42" s="45"/>
      <c r="K42" s="49"/>
    </row>
    <row r="43" s="1" customFormat="1" ht="6.96" customHeight="1">
      <c r="B43" s="44"/>
      <c r="C43" s="45"/>
      <c r="D43" s="45"/>
      <c r="E43" s="45"/>
      <c r="F43" s="45"/>
      <c r="G43" s="45"/>
      <c r="H43" s="45"/>
      <c r="I43" s="143"/>
      <c r="J43" s="45"/>
      <c r="K43" s="49"/>
    </row>
    <row r="44" s="1" customFormat="1" ht="14.4" customHeight="1">
      <c r="B44" s="44"/>
      <c r="C44" s="38" t="s">
        <v>18</v>
      </c>
      <c r="D44" s="45"/>
      <c r="E44" s="45"/>
      <c r="F44" s="45"/>
      <c r="G44" s="45"/>
      <c r="H44" s="45"/>
      <c r="I44" s="143"/>
      <c r="J44" s="45"/>
      <c r="K44" s="49"/>
    </row>
    <row r="45" s="1" customFormat="1" ht="16.5" customHeight="1">
      <c r="B45" s="44"/>
      <c r="C45" s="45"/>
      <c r="D45" s="45"/>
      <c r="E45" s="142" t="str">
        <f>E7</f>
        <v>Komunikace a inženýrské sítě - lokalita Skrbovická 2</v>
      </c>
      <c r="F45" s="38"/>
      <c r="G45" s="38"/>
      <c r="H45" s="38"/>
      <c r="I45" s="143"/>
      <c r="J45" s="45"/>
      <c r="K45" s="49"/>
    </row>
    <row r="46" s="1" customFormat="1" ht="14.4" customHeight="1">
      <c r="B46" s="44"/>
      <c r="C46" s="38" t="s">
        <v>146</v>
      </c>
      <c r="D46" s="45"/>
      <c r="E46" s="45"/>
      <c r="F46" s="45"/>
      <c r="G46" s="45"/>
      <c r="H46" s="45"/>
      <c r="I46" s="143"/>
      <c r="J46" s="45"/>
      <c r="K46" s="49"/>
    </row>
    <row r="47" s="1" customFormat="1" ht="17.25" customHeight="1">
      <c r="B47" s="44"/>
      <c r="C47" s="45"/>
      <c r="D47" s="45"/>
      <c r="E47" s="144" t="str">
        <f>E9</f>
        <v>SO06.1 - Vodovod</v>
      </c>
      <c r="F47" s="45"/>
      <c r="G47" s="45"/>
      <c r="H47" s="45"/>
      <c r="I47" s="143"/>
      <c r="J47" s="45"/>
      <c r="K47" s="49"/>
    </row>
    <row r="48" s="1" customFormat="1" ht="6.96" customHeight="1">
      <c r="B48" s="44"/>
      <c r="C48" s="45"/>
      <c r="D48" s="45"/>
      <c r="E48" s="45"/>
      <c r="F48" s="45"/>
      <c r="G48" s="45"/>
      <c r="H48" s="45"/>
      <c r="I48" s="143"/>
      <c r="J48" s="45"/>
      <c r="K48" s="49"/>
    </row>
    <row r="49" s="1" customFormat="1" ht="18" customHeight="1">
      <c r="B49" s="44"/>
      <c r="C49" s="38" t="s">
        <v>23</v>
      </c>
      <c r="D49" s="45"/>
      <c r="E49" s="45"/>
      <c r="F49" s="33" t="str">
        <f>F12</f>
        <v>Bruntál</v>
      </c>
      <c r="G49" s="45"/>
      <c r="H49" s="45"/>
      <c r="I49" s="145" t="s">
        <v>25</v>
      </c>
      <c r="J49" s="146" t="str">
        <f>IF(J12="","",J12)</f>
        <v>18. 6. 2018</v>
      </c>
      <c r="K49" s="49"/>
    </row>
    <row r="50" s="1" customFormat="1" ht="6.96" customHeight="1">
      <c r="B50" s="44"/>
      <c r="C50" s="45"/>
      <c r="D50" s="45"/>
      <c r="E50" s="45"/>
      <c r="F50" s="45"/>
      <c r="G50" s="45"/>
      <c r="H50" s="45"/>
      <c r="I50" s="143"/>
      <c r="J50" s="45"/>
      <c r="K50" s="49"/>
    </row>
    <row r="51" s="1" customFormat="1">
      <c r="B51" s="44"/>
      <c r="C51" s="38" t="s">
        <v>27</v>
      </c>
      <c r="D51" s="45"/>
      <c r="E51" s="45"/>
      <c r="F51" s="33" t="str">
        <f>E15</f>
        <v>Město Bruntál</v>
      </c>
      <c r="G51" s="45"/>
      <c r="H51" s="45"/>
      <c r="I51" s="145" t="s">
        <v>33</v>
      </c>
      <c r="J51" s="42" t="str">
        <f>E21</f>
        <v>CIVIL PROJECTS s.r.o.</v>
      </c>
      <c r="K51" s="49"/>
    </row>
    <row r="52" s="1" customFormat="1" ht="14.4" customHeight="1">
      <c r="B52" s="44"/>
      <c r="C52" s="38" t="s">
        <v>31</v>
      </c>
      <c r="D52" s="45"/>
      <c r="E52" s="45"/>
      <c r="F52" s="33" t="str">
        <f>IF(E18="","",E18)</f>
        <v/>
      </c>
      <c r="G52" s="45"/>
      <c r="H52" s="45"/>
      <c r="I52" s="143"/>
      <c r="J52" s="170"/>
      <c r="K52" s="49"/>
    </row>
    <row r="53" s="1" customFormat="1" ht="10.32" customHeight="1">
      <c r="B53" s="44"/>
      <c r="C53" s="45"/>
      <c r="D53" s="45"/>
      <c r="E53" s="45"/>
      <c r="F53" s="45"/>
      <c r="G53" s="45"/>
      <c r="H53" s="45"/>
      <c r="I53" s="143"/>
      <c r="J53" s="45"/>
      <c r="K53" s="49"/>
    </row>
    <row r="54" s="1" customFormat="1" ht="29.28" customHeight="1">
      <c r="B54" s="44"/>
      <c r="C54" s="171" t="s">
        <v>171</v>
      </c>
      <c r="D54" s="158"/>
      <c r="E54" s="158"/>
      <c r="F54" s="158"/>
      <c r="G54" s="158"/>
      <c r="H54" s="158"/>
      <c r="I54" s="172"/>
      <c r="J54" s="173" t="s">
        <v>172</v>
      </c>
      <c r="K54" s="174"/>
    </row>
    <row r="55" s="1" customFormat="1" ht="10.32" customHeight="1">
      <c r="B55" s="44"/>
      <c r="C55" s="45"/>
      <c r="D55" s="45"/>
      <c r="E55" s="45"/>
      <c r="F55" s="45"/>
      <c r="G55" s="45"/>
      <c r="H55" s="45"/>
      <c r="I55" s="143"/>
      <c r="J55" s="45"/>
      <c r="K55" s="49"/>
    </row>
    <row r="56" s="1" customFormat="1" ht="29.28" customHeight="1">
      <c r="B56" s="44"/>
      <c r="C56" s="175" t="s">
        <v>173</v>
      </c>
      <c r="D56" s="45"/>
      <c r="E56" s="45"/>
      <c r="F56" s="45"/>
      <c r="G56" s="45"/>
      <c r="H56" s="45"/>
      <c r="I56" s="143"/>
      <c r="J56" s="154">
        <f>J76</f>
        <v>0</v>
      </c>
      <c r="K56" s="49"/>
      <c r="AU56" s="22" t="s">
        <v>174</v>
      </c>
    </row>
    <row r="57" s="1" customFormat="1" ht="21.84" customHeight="1">
      <c r="B57" s="44"/>
      <c r="C57" s="45"/>
      <c r="D57" s="45"/>
      <c r="E57" s="45"/>
      <c r="F57" s="45"/>
      <c r="G57" s="45"/>
      <c r="H57" s="45"/>
      <c r="I57" s="143"/>
      <c r="J57" s="45"/>
      <c r="K57" s="49"/>
    </row>
    <row r="58" s="1" customFormat="1" ht="6.96" customHeight="1">
      <c r="B58" s="65"/>
      <c r="C58" s="66"/>
      <c r="D58" s="66"/>
      <c r="E58" s="66"/>
      <c r="F58" s="66"/>
      <c r="G58" s="66"/>
      <c r="H58" s="66"/>
      <c r="I58" s="165"/>
      <c r="J58" s="66"/>
      <c r="K58" s="67"/>
    </row>
    <row r="62" s="1" customFormat="1" ht="6.96" customHeight="1">
      <c r="B62" s="68"/>
      <c r="C62" s="69"/>
      <c r="D62" s="69"/>
      <c r="E62" s="69"/>
      <c r="F62" s="69"/>
      <c r="G62" s="69"/>
      <c r="H62" s="69"/>
      <c r="I62" s="168"/>
      <c r="J62" s="69"/>
      <c r="K62" s="69"/>
      <c r="L62" s="70"/>
    </row>
    <row r="63" s="1" customFormat="1" ht="36.96" customHeight="1">
      <c r="B63" s="44"/>
      <c r="C63" s="71" t="s">
        <v>185</v>
      </c>
      <c r="D63" s="72"/>
      <c r="E63" s="72"/>
      <c r="F63" s="72"/>
      <c r="G63" s="72"/>
      <c r="H63" s="72"/>
      <c r="I63" s="190"/>
      <c r="J63" s="72"/>
      <c r="K63" s="72"/>
      <c r="L63" s="70"/>
    </row>
    <row r="64" s="1" customFormat="1" ht="6.96" customHeight="1">
      <c r="B64" s="44"/>
      <c r="C64" s="72"/>
      <c r="D64" s="72"/>
      <c r="E64" s="72"/>
      <c r="F64" s="72"/>
      <c r="G64" s="72"/>
      <c r="H64" s="72"/>
      <c r="I64" s="190"/>
      <c r="J64" s="72"/>
      <c r="K64" s="72"/>
      <c r="L64" s="70"/>
    </row>
    <row r="65" s="1" customFormat="1" ht="14.4" customHeight="1">
      <c r="B65" s="44"/>
      <c r="C65" s="74" t="s">
        <v>18</v>
      </c>
      <c r="D65" s="72"/>
      <c r="E65" s="72"/>
      <c r="F65" s="72"/>
      <c r="G65" s="72"/>
      <c r="H65" s="72"/>
      <c r="I65" s="190"/>
      <c r="J65" s="72"/>
      <c r="K65" s="72"/>
      <c r="L65" s="70"/>
    </row>
    <row r="66" s="1" customFormat="1" ht="16.5" customHeight="1">
      <c r="B66" s="44"/>
      <c r="C66" s="72"/>
      <c r="D66" s="72"/>
      <c r="E66" s="191" t="str">
        <f>E7</f>
        <v>Komunikace a inženýrské sítě - lokalita Skrbovická 2</v>
      </c>
      <c r="F66" s="74"/>
      <c r="G66" s="74"/>
      <c r="H66" s="74"/>
      <c r="I66" s="190"/>
      <c r="J66" s="72"/>
      <c r="K66" s="72"/>
      <c r="L66" s="70"/>
    </row>
    <row r="67" s="1" customFormat="1" ht="14.4" customHeight="1">
      <c r="B67" s="44"/>
      <c r="C67" s="74" t="s">
        <v>146</v>
      </c>
      <c r="D67" s="72"/>
      <c r="E67" s="72"/>
      <c r="F67" s="72"/>
      <c r="G67" s="72"/>
      <c r="H67" s="72"/>
      <c r="I67" s="190"/>
      <c r="J67" s="72"/>
      <c r="K67" s="72"/>
      <c r="L67" s="70"/>
    </row>
    <row r="68" s="1" customFormat="1" ht="17.25" customHeight="1">
      <c r="B68" s="44"/>
      <c r="C68" s="72"/>
      <c r="D68" s="72"/>
      <c r="E68" s="80" t="str">
        <f>E9</f>
        <v>SO06.1 - Vodovod</v>
      </c>
      <c r="F68" s="72"/>
      <c r="G68" s="72"/>
      <c r="H68" s="72"/>
      <c r="I68" s="190"/>
      <c r="J68" s="72"/>
      <c r="K68" s="72"/>
      <c r="L68" s="70"/>
    </row>
    <row r="69" s="1" customFormat="1" ht="6.96" customHeight="1">
      <c r="B69" s="44"/>
      <c r="C69" s="72"/>
      <c r="D69" s="72"/>
      <c r="E69" s="72"/>
      <c r="F69" s="72"/>
      <c r="G69" s="72"/>
      <c r="H69" s="72"/>
      <c r="I69" s="190"/>
      <c r="J69" s="72"/>
      <c r="K69" s="72"/>
      <c r="L69" s="70"/>
    </row>
    <row r="70" s="1" customFormat="1" ht="18" customHeight="1">
      <c r="B70" s="44"/>
      <c r="C70" s="74" t="s">
        <v>23</v>
      </c>
      <c r="D70" s="72"/>
      <c r="E70" s="72"/>
      <c r="F70" s="192" t="str">
        <f>F12</f>
        <v>Bruntál</v>
      </c>
      <c r="G70" s="72"/>
      <c r="H70" s="72"/>
      <c r="I70" s="193" t="s">
        <v>25</v>
      </c>
      <c r="J70" s="83" t="str">
        <f>IF(J12="","",J12)</f>
        <v>18. 6. 2018</v>
      </c>
      <c r="K70" s="72"/>
      <c r="L70" s="70"/>
    </row>
    <row r="71" s="1" customFormat="1" ht="6.96" customHeight="1">
      <c r="B71" s="44"/>
      <c r="C71" s="72"/>
      <c r="D71" s="72"/>
      <c r="E71" s="72"/>
      <c r="F71" s="72"/>
      <c r="G71" s="72"/>
      <c r="H71" s="72"/>
      <c r="I71" s="190"/>
      <c r="J71" s="72"/>
      <c r="K71" s="72"/>
      <c r="L71" s="70"/>
    </row>
    <row r="72" s="1" customFormat="1">
      <c r="B72" s="44"/>
      <c r="C72" s="74" t="s">
        <v>27</v>
      </c>
      <c r="D72" s="72"/>
      <c r="E72" s="72"/>
      <c r="F72" s="192" t="str">
        <f>E15</f>
        <v>Město Bruntál</v>
      </c>
      <c r="G72" s="72"/>
      <c r="H72" s="72"/>
      <c r="I72" s="193" t="s">
        <v>33</v>
      </c>
      <c r="J72" s="192" t="str">
        <f>E21</f>
        <v>CIVIL PROJECTS s.r.o.</v>
      </c>
      <c r="K72" s="72"/>
      <c r="L72" s="70"/>
    </row>
    <row r="73" s="1" customFormat="1" ht="14.4" customHeight="1">
      <c r="B73" s="44"/>
      <c r="C73" s="74" t="s">
        <v>31</v>
      </c>
      <c r="D73" s="72"/>
      <c r="E73" s="72"/>
      <c r="F73" s="192" t="str">
        <f>IF(E18="","",E18)</f>
        <v/>
      </c>
      <c r="G73" s="72"/>
      <c r="H73" s="72"/>
      <c r="I73" s="190"/>
      <c r="J73" s="72"/>
      <c r="K73" s="72"/>
      <c r="L73" s="70"/>
    </row>
    <row r="74" s="1" customFormat="1" ht="10.32" customHeight="1">
      <c r="B74" s="44"/>
      <c r="C74" s="72"/>
      <c r="D74" s="72"/>
      <c r="E74" s="72"/>
      <c r="F74" s="72"/>
      <c r="G74" s="72"/>
      <c r="H74" s="72"/>
      <c r="I74" s="190"/>
      <c r="J74" s="72"/>
      <c r="K74" s="72"/>
      <c r="L74" s="70"/>
    </row>
    <row r="75" s="9" customFormat="1" ht="29.28" customHeight="1">
      <c r="B75" s="194"/>
      <c r="C75" s="195" t="s">
        <v>186</v>
      </c>
      <c r="D75" s="196" t="s">
        <v>58</v>
      </c>
      <c r="E75" s="196" t="s">
        <v>54</v>
      </c>
      <c r="F75" s="196" t="s">
        <v>187</v>
      </c>
      <c r="G75" s="196" t="s">
        <v>188</v>
      </c>
      <c r="H75" s="196" t="s">
        <v>189</v>
      </c>
      <c r="I75" s="197" t="s">
        <v>190</v>
      </c>
      <c r="J75" s="196" t="s">
        <v>172</v>
      </c>
      <c r="K75" s="198" t="s">
        <v>191</v>
      </c>
      <c r="L75" s="199"/>
      <c r="M75" s="100" t="s">
        <v>192</v>
      </c>
      <c r="N75" s="101" t="s">
        <v>43</v>
      </c>
      <c r="O75" s="101" t="s">
        <v>193</v>
      </c>
      <c r="P75" s="101" t="s">
        <v>194</v>
      </c>
      <c r="Q75" s="101" t="s">
        <v>195</v>
      </c>
      <c r="R75" s="101" t="s">
        <v>196</v>
      </c>
      <c r="S75" s="101" t="s">
        <v>197</v>
      </c>
      <c r="T75" s="102" t="s">
        <v>198</v>
      </c>
    </row>
    <row r="76" s="1" customFormat="1" ht="29.28" customHeight="1">
      <c r="B76" s="44"/>
      <c r="C76" s="106" t="s">
        <v>173</v>
      </c>
      <c r="D76" s="72"/>
      <c r="E76" s="72"/>
      <c r="F76" s="72"/>
      <c r="G76" s="72"/>
      <c r="H76" s="72"/>
      <c r="I76" s="190"/>
      <c r="J76" s="200">
        <f>BK76</f>
        <v>0</v>
      </c>
      <c r="K76" s="72"/>
      <c r="L76" s="70"/>
      <c r="M76" s="103"/>
      <c r="N76" s="104"/>
      <c r="O76" s="104"/>
      <c r="P76" s="201">
        <f>P77</f>
        <v>0</v>
      </c>
      <c r="Q76" s="104"/>
      <c r="R76" s="201">
        <f>R77</f>
        <v>0</v>
      </c>
      <c r="S76" s="104"/>
      <c r="T76" s="202">
        <f>T77</f>
        <v>0</v>
      </c>
      <c r="AT76" s="22" t="s">
        <v>72</v>
      </c>
      <c r="AU76" s="22" t="s">
        <v>174</v>
      </c>
      <c r="BK76" s="203">
        <f>BK77</f>
        <v>0</v>
      </c>
    </row>
    <row r="77" s="1" customFormat="1" ht="16.5" customHeight="1">
      <c r="B77" s="44"/>
      <c r="C77" s="220" t="s">
        <v>81</v>
      </c>
      <c r="D77" s="220" t="s">
        <v>203</v>
      </c>
      <c r="E77" s="221" t="s">
        <v>629</v>
      </c>
      <c r="F77" s="222" t="s">
        <v>630</v>
      </c>
      <c r="G77" s="223" t="s">
        <v>621</v>
      </c>
      <c r="H77" s="224">
        <v>1</v>
      </c>
      <c r="I77" s="225"/>
      <c r="J77" s="226">
        <f>ROUND(I77*H77,2)</f>
        <v>0</v>
      </c>
      <c r="K77" s="222" t="s">
        <v>21</v>
      </c>
      <c r="L77" s="70"/>
      <c r="M77" s="227" t="s">
        <v>21</v>
      </c>
      <c r="N77" s="268" t="s">
        <v>44</v>
      </c>
      <c r="O77" s="269"/>
      <c r="P77" s="270">
        <f>O77*H77</f>
        <v>0</v>
      </c>
      <c r="Q77" s="270">
        <v>0</v>
      </c>
      <c r="R77" s="270">
        <f>Q77*H77</f>
        <v>0</v>
      </c>
      <c r="S77" s="270">
        <v>0</v>
      </c>
      <c r="T77" s="271">
        <f>S77*H77</f>
        <v>0</v>
      </c>
      <c r="AR77" s="22" t="s">
        <v>474</v>
      </c>
      <c r="AT77" s="22" t="s">
        <v>203</v>
      </c>
      <c r="AU77" s="22" t="s">
        <v>73</v>
      </c>
      <c r="AY77" s="22" t="s">
        <v>201</v>
      </c>
      <c r="BE77" s="231">
        <f>IF(N77="základní",J77,0)</f>
        <v>0</v>
      </c>
      <c r="BF77" s="231">
        <f>IF(N77="snížená",J77,0)</f>
        <v>0</v>
      </c>
      <c r="BG77" s="231">
        <f>IF(N77="zákl. přenesená",J77,0)</f>
        <v>0</v>
      </c>
      <c r="BH77" s="231">
        <f>IF(N77="sníž. přenesená",J77,0)</f>
        <v>0</v>
      </c>
      <c r="BI77" s="231">
        <f>IF(N77="nulová",J77,0)</f>
        <v>0</v>
      </c>
      <c r="BJ77" s="22" t="s">
        <v>81</v>
      </c>
      <c r="BK77" s="231">
        <f>ROUND(I77*H77,2)</f>
        <v>0</v>
      </c>
      <c r="BL77" s="22" t="s">
        <v>474</v>
      </c>
      <c r="BM77" s="22" t="s">
        <v>622</v>
      </c>
    </row>
    <row r="78" s="1" customFormat="1" ht="6.96" customHeight="1">
      <c r="B78" s="65"/>
      <c r="C78" s="66"/>
      <c r="D78" s="66"/>
      <c r="E78" s="66"/>
      <c r="F78" s="66"/>
      <c r="G78" s="66"/>
      <c r="H78" s="66"/>
      <c r="I78" s="165"/>
      <c r="J78" s="66"/>
      <c r="K78" s="66"/>
      <c r="L78" s="70"/>
    </row>
  </sheetData>
  <sheetProtection sheet="1" autoFilter="0" formatColumns="0" formatRows="0" objects="1" scenarios="1" spinCount="100000" saltValue="80PIuVLG74rFm6M3T5orJWK3hHdaXh6DrH1XccV/qKkiQsgcmf4pk1jnfr9us2B8Mp9q/CDJC5YZ4W4DZ/lyBA==" hashValue="ctWsh6ycv3Wkdeen0ZlCQledBj7hM7w5NXAROjgXYepka83ujPWV6bEDC5KYDhH8Kp+QRWQuzlVnuR537OG4BA==" algorithmName="SHA-512" password="CC35"/>
  <autoFilter ref="C75:K77"/>
  <mergeCells count="10">
    <mergeCell ref="E7:H7"/>
    <mergeCell ref="E9:H9"/>
    <mergeCell ref="E24:H24"/>
    <mergeCell ref="E45:H45"/>
    <mergeCell ref="E47:H47"/>
    <mergeCell ref="J51:J52"/>
    <mergeCell ref="E66:H66"/>
    <mergeCell ref="E68:H68"/>
    <mergeCell ref="G1:H1"/>
    <mergeCell ref="L2:V2"/>
  </mergeCells>
  <hyperlinks>
    <hyperlink ref="F1:G1" location="C2" display="1) Krycí list soupisu"/>
    <hyperlink ref="G1:H1" location="C54" display="2) Rekapitulace"/>
    <hyperlink ref="J1" location="C75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9"/>
      <c r="B1" s="135"/>
      <c r="C1" s="135"/>
      <c r="D1" s="136" t="s">
        <v>1</v>
      </c>
      <c r="E1" s="135"/>
      <c r="F1" s="137" t="s">
        <v>118</v>
      </c>
      <c r="G1" s="137" t="s">
        <v>119</v>
      </c>
      <c r="H1" s="137"/>
      <c r="I1" s="138"/>
      <c r="J1" s="137" t="s">
        <v>120</v>
      </c>
      <c r="K1" s="136" t="s">
        <v>121</v>
      </c>
      <c r="L1" s="137" t="s">
        <v>122</v>
      </c>
      <c r="M1" s="137"/>
      <c r="N1" s="137"/>
      <c r="O1" s="137"/>
      <c r="P1" s="137"/>
      <c r="Q1" s="137"/>
      <c r="R1" s="137"/>
      <c r="S1" s="137"/>
      <c r="T1" s="137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ht="36.96" customHeight="1">
      <c r="L2"/>
      <c r="AT2" s="22" t="s">
        <v>104</v>
      </c>
    </row>
    <row r="3" ht="6.96" customHeight="1">
      <c r="B3" s="23"/>
      <c r="C3" s="24"/>
      <c r="D3" s="24"/>
      <c r="E3" s="24"/>
      <c r="F3" s="24"/>
      <c r="G3" s="24"/>
      <c r="H3" s="24"/>
      <c r="I3" s="140"/>
      <c r="J3" s="24"/>
      <c r="K3" s="25"/>
      <c r="AT3" s="22" t="s">
        <v>83</v>
      </c>
    </row>
    <row r="4" ht="36.96" customHeight="1">
      <c r="B4" s="26"/>
      <c r="C4" s="27"/>
      <c r="D4" s="28" t="s">
        <v>131</v>
      </c>
      <c r="E4" s="27"/>
      <c r="F4" s="27"/>
      <c r="G4" s="27"/>
      <c r="H4" s="27"/>
      <c r="I4" s="141"/>
      <c r="J4" s="27"/>
      <c r="K4" s="29"/>
      <c r="M4" s="30" t="s">
        <v>12</v>
      </c>
      <c r="AT4" s="22" t="s">
        <v>6</v>
      </c>
    </row>
    <row r="5" ht="6.96" customHeight="1">
      <c r="B5" s="26"/>
      <c r="C5" s="27"/>
      <c r="D5" s="27"/>
      <c r="E5" s="27"/>
      <c r="F5" s="27"/>
      <c r="G5" s="27"/>
      <c r="H5" s="27"/>
      <c r="I5" s="141"/>
      <c r="J5" s="27"/>
      <c r="K5" s="29"/>
    </row>
    <row r="6">
      <c r="B6" s="26"/>
      <c r="C6" s="27"/>
      <c r="D6" s="38" t="s">
        <v>18</v>
      </c>
      <c r="E6" s="27"/>
      <c r="F6" s="27"/>
      <c r="G6" s="27"/>
      <c r="H6" s="27"/>
      <c r="I6" s="141"/>
      <c r="J6" s="27"/>
      <c r="K6" s="29"/>
    </row>
    <row r="7" ht="16.5" customHeight="1">
      <c r="B7" s="26"/>
      <c r="C7" s="27"/>
      <c r="D7" s="27"/>
      <c r="E7" s="142" t="str">
        <f>'Rekapitulace stavby'!K6</f>
        <v>Komunikace a inženýrské sítě - lokalita Skrbovická 2</v>
      </c>
      <c r="F7" s="38"/>
      <c r="G7" s="38"/>
      <c r="H7" s="38"/>
      <c r="I7" s="141"/>
      <c r="J7" s="27"/>
      <c r="K7" s="29"/>
    </row>
    <row r="8" s="1" customFormat="1">
      <c r="B8" s="44"/>
      <c r="C8" s="45"/>
      <c r="D8" s="38" t="s">
        <v>146</v>
      </c>
      <c r="E8" s="45"/>
      <c r="F8" s="45"/>
      <c r="G8" s="45"/>
      <c r="H8" s="45"/>
      <c r="I8" s="143"/>
      <c r="J8" s="45"/>
      <c r="K8" s="49"/>
    </row>
    <row r="9" s="1" customFormat="1" ht="36.96" customHeight="1">
      <c r="B9" s="44"/>
      <c r="C9" s="45"/>
      <c r="D9" s="45"/>
      <c r="E9" s="144" t="s">
        <v>631</v>
      </c>
      <c r="F9" s="45"/>
      <c r="G9" s="45"/>
      <c r="H9" s="45"/>
      <c r="I9" s="143"/>
      <c r="J9" s="45"/>
      <c r="K9" s="49"/>
    </row>
    <row r="10" s="1" customFormat="1">
      <c r="B10" s="44"/>
      <c r="C10" s="45"/>
      <c r="D10" s="45"/>
      <c r="E10" s="45"/>
      <c r="F10" s="45"/>
      <c r="G10" s="45"/>
      <c r="H10" s="45"/>
      <c r="I10" s="143"/>
      <c r="J10" s="45"/>
      <c r="K10" s="49"/>
    </row>
    <row r="11" s="1" customFormat="1" ht="14.4" customHeight="1">
      <c r="B11" s="44"/>
      <c r="C11" s="45"/>
      <c r="D11" s="38" t="s">
        <v>20</v>
      </c>
      <c r="E11" s="45"/>
      <c r="F11" s="33" t="s">
        <v>21</v>
      </c>
      <c r="G11" s="45"/>
      <c r="H11" s="45"/>
      <c r="I11" s="145" t="s">
        <v>22</v>
      </c>
      <c r="J11" s="33" t="s">
        <v>21</v>
      </c>
      <c r="K11" s="49"/>
    </row>
    <row r="12" s="1" customFormat="1" ht="14.4" customHeight="1">
      <c r="B12" s="44"/>
      <c r="C12" s="45"/>
      <c r="D12" s="38" t="s">
        <v>23</v>
      </c>
      <c r="E12" s="45"/>
      <c r="F12" s="33" t="s">
        <v>24</v>
      </c>
      <c r="G12" s="45"/>
      <c r="H12" s="45"/>
      <c r="I12" s="145" t="s">
        <v>25</v>
      </c>
      <c r="J12" s="146" t="str">
        <f>'Rekapitulace stavby'!AN8</f>
        <v>18. 6. 2018</v>
      </c>
      <c r="K12" s="49"/>
    </row>
    <row r="13" s="1" customFormat="1" ht="10.8" customHeight="1">
      <c r="B13" s="44"/>
      <c r="C13" s="45"/>
      <c r="D13" s="45"/>
      <c r="E13" s="45"/>
      <c r="F13" s="45"/>
      <c r="G13" s="45"/>
      <c r="H13" s="45"/>
      <c r="I13" s="143"/>
      <c r="J13" s="45"/>
      <c r="K13" s="49"/>
    </row>
    <row r="14" s="1" customFormat="1" ht="14.4" customHeight="1">
      <c r="B14" s="44"/>
      <c r="C14" s="45"/>
      <c r="D14" s="38" t="s">
        <v>27</v>
      </c>
      <c r="E14" s="45"/>
      <c r="F14" s="45"/>
      <c r="G14" s="45"/>
      <c r="H14" s="45"/>
      <c r="I14" s="145" t="s">
        <v>28</v>
      </c>
      <c r="J14" s="33" t="s">
        <v>21</v>
      </c>
      <c r="K14" s="49"/>
    </row>
    <row r="15" s="1" customFormat="1" ht="18" customHeight="1">
      <c r="B15" s="44"/>
      <c r="C15" s="45"/>
      <c r="D15" s="45"/>
      <c r="E15" s="33" t="s">
        <v>29</v>
      </c>
      <c r="F15" s="45"/>
      <c r="G15" s="45"/>
      <c r="H15" s="45"/>
      <c r="I15" s="145" t="s">
        <v>30</v>
      </c>
      <c r="J15" s="33" t="s">
        <v>21</v>
      </c>
      <c r="K15" s="49"/>
    </row>
    <row r="16" s="1" customFormat="1" ht="6.96" customHeight="1">
      <c r="B16" s="44"/>
      <c r="C16" s="45"/>
      <c r="D16" s="45"/>
      <c r="E16" s="45"/>
      <c r="F16" s="45"/>
      <c r="G16" s="45"/>
      <c r="H16" s="45"/>
      <c r="I16" s="143"/>
      <c r="J16" s="45"/>
      <c r="K16" s="49"/>
    </row>
    <row r="17" s="1" customFormat="1" ht="14.4" customHeight="1">
      <c r="B17" s="44"/>
      <c r="C17" s="45"/>
      <c r="D17" s="38" t="s">
        <v>31</v>
      </c>
      <c r="E17" s="45"/>
      <c r="F17" s="45"/>
      <c r="G17" s="45"/>
      <c r="H17" s="45"/>
      <c r="I17" s="145" t="s">
        <v>28</v>
      </c>
      <c r="J17" s="33" t="str">
        <f>IF('Rekapitulace stavby'!AN13="Vyplň údaj","",IF('Rekapitulace stavby'!AN13="","",'Rekapitulace stavby'!AN13))</f>
        <v/>
      </c>
      <c r="K17" s="49"/>
    </row>
    <row r="18" s="1" customFormat="1" ht="18" customHeight="1">
      <c r="B18" s="44"/>
      <c r="C18" s="45"/>
      <c r="D18" s="45"/>
      <c r="E18" s="33" t="str">
        <f>IF('Rekapitulace stavby'!E14="Vyplň údaj","",IF('Rekapitulace stavby'!E14="","",'Rekapitulace stavby'!E14))</f>
        <v/>
      </c>
      <c r="F18" s="45"/>
      <c r="G18" s="45"/>
      <c r="H18" s="45"/>
      <c r="I18" s="145" t="s">
        <v>30</v>
      </c>
      <c r="J18" s="33" t="str">
        <f>IF('Rekapitulace stavby'!AN14="Vyplň údaj","",IF('Rekapitulace stavby'!AN14="","",'Rekapitulace stavby'!AN14))</f>
        <v/>
      </c>
      <c r="K18" s="49"/>
    </row>
    <row r="19" s="1" customFormat="1" ht="6.96" customHeight="1">
      <c r="B19" s="44"/>
      <c r="C19" s="45"/>
      <c r="D19" s="45"/>
      <c r="E19" s="45"/>
      <c r="F19" s="45"/>
      <c r="G19" s="45"/>
      <c r="H19" s="45"/>
      <c r="I19" s="143"/>
      <c r="J19" s="45"/>
      <c r="K19" s="49"/>
    </row>
    <row r="20" s="1" customFormat="1" ht="14.4" customHeight="1">
      <c r="B20" s="44"/>
      <c r="C20" s="45"/>
      <c r="D20" s="38" t="s">
        <v>33</v>
      </c>
      <c r="E20" s="45"/>
      <c r="F20" s="45"/>
      <c r="G20" s="45"/>
      <c r="H20" s="45"/>
      <c r="I20" s="145" t="s">
        <v>28</v>
      </c>
      <c r="J20" s="33" t="s">
        <v>34</v>
      </c>
      <c r="K20" s="49"/>
    </row>
    <row r="21" s="1" customFormat="1" ht="18" customHeight="1">
      <c r="B21" s="44"/>
      <c r="C21" s="45"/>
      <c r="D21" s="45"/>
      <c r="E21" s="33" t="s">
        <v>35</v>
      </c>
      <c r="F21" s="45"/>
      <c r="G21" s="45"/>
      <c r="H21" s="45"/>
      <c r="I21" s="145" t="s">
        <v>30</v>
      </c>
      <c r="J21" s="33" t="s">
        <v>21</v>
      </c>
      <c r="K21" s="49"/>
    </row>
    <row r="22" s="1" customFormat="1" ht="6.96" customHeight="1">
      <c r="B22" s="44"/>
      <c r="C22" s="45"/>
      <c r="D22" s="45"/>
      <c r="E22" s="45"/>
      <c r="F22" s="45"/>
      <c r="G22" s="45"/>
      <c r="H22" s="45"/>
      <c r="I22" s="143"/>
      <c r="J22" s="45"/>
      <c r="K22" s="49"/>
    </row>
    <row r="23" s="1" customFormat="1" ht="14.4" customHeight="1">
      <c r="B23" s="44"/>
      <c r="C23" s="45"/>
      <c r="D23" s="38" t="s">
        <v>37</v>
      </c>
      <c r="E23" s="45"/>
      <c r="F23" s="45"/>
      <c r="G23" s="45"/>
      <c r="H23" s="45"/>
      <c r="I23" s="143"/>
      <c r="J23" s="45"/>
      <c r="K23" s="49"/>
    </row>
    <row r="24" s="6" customFormat="1" ht="16.5" customHeight="1">
      <c r="B24" s="147"/>
      <c r="C24" s="148"/>
      <c r="D24" s="148"/>
      <c r="E24" s="42" t="s">
        <v>21</v>
      </c>
      <c r="F24" s="42"/>
      <c r="G24" s="42"/>
      <c r="H24" s="42"/>
      <c r="I24" s="149"/>
      <c r="J24" s="148"/>
      <c r="K24" s="150"/>
    </row>
    <row r="25" s="1" customFormat="1" ht="6.96" customHeight="1">
      <c r="B25" s="44"/>
      <c r="C25" s="45"/>
      <c r="D25" s="45"/>
      <c r="E25" s="45"/>
      <c r="F25" s="45"/>
      <c r="G25" s="45"/>
      <c r="H25" s="45"/>
      <c r="I25" s="143"/>
      <c r="J25" s="45"/>
      <c r="K25" s="49"/>
    </row>
    <row r="26" s="1" customFormat="1" ht="6.96" customHeight="1">
      <c r="B26" s="44"/>
      <c r="C26" s="45"/>
      <c r="D26" s="104"/>
      <c r="E26" s="104"/>
      <c r="F26" s="104"/>
      <c r="G26" s="104"/>
      <c r="H26" s="104"/>
      <c r="I26" s="151"/>
      <c r="J26" s="104"/>
      <c r="K26" s="152"/>
    </row>
    <row r="27" s="1" customFormat="1" ht="25.44" customHeight="1">
      <c r="B27" s="44"/>
      <c r="C27" s="45"/>
      <c r="D27" s="153" t="s">
        <v>39</v>
      </c>
      <c r="E27" s="45"/>
      <c r="F27" s="45"/>
      <c r="G27" s="45"/>
      <c r="H27" s="45"/>
      <c r="I27" s="143"/>
      <c r="J27" s="154">
        <f>ROUND(J76,2)</f>
        <v>0</v>
      </c>
      <c r="K27" s="49"/>
    </row>
    <row r="28" s="1" customFormat="1" ht="6.96" customHeight="1">
      <c r="B28" s="44"/>
      <c r="C28" s="45"/>
      <c r="D28" s="104"/>
      <c r="E28" s="104"/>
      <c r="F28" s="104"/>
      <c r="G28" s="104"/>
      <c r="H28" s="104"/>
      <c r="I28" s="151"/>
      <c r="J28" s="104"/>
      <c r="K28" s="152"/>
    </row>
    <row r="29" s="1" customFormat="1" ht="14.4" customHeight="1">
      <c r="B29" s="44"/>
      <c r="C29" s="45"/>
      <c r="D29" s="45"/>
      <c r="E29" s="45"/>
      <c r="F29" s="50" t="s">
        <v>41</v>
      </c>
      <c r="G29" s="45"/>
      <c r="H29" s="45"/>
      <c r="I29" s="155" t="s">
        <v>40</v>
      </c>
      <c r="J29" s="50" t="s">
        <v>42</v>
      </c>
      <c r="K29" s="49"/>
    </row>
    <row r="30" s="1" customFormat="1" ht="14.4" customHeight="1">
      <c r="B30" s="44"/>
      <c r="C30" s="45"/>
      <c r="D30" s="53" t="s">
        <v>43</v>
      </c>
      <c r="E30" s="53" t="s">
        <v>44</v>
      </c>
      <c r="F30" s="156">
        <f>ROUND(SUM(BE76:BE77), 2)</f>
        <v>0</v>
      </c>
      <c r="G30" s="45"/>
      <c r="H30" s="45"/>
      <c r="I30" s="157">
        <v>0.20999999999999999</v>
      </c>
      <c r="J30" s="156">
        <f>ROUND(ROUND((SUM(BE76:BE77)), 2)*I30, 2)</f>
        <v>0</v>
      </c>
      <c r="K30" s="49"/>
    </row>
    <row r="31" s="1" customFormat="1" ht="14.4" customHeight="1">
      <c r="B31" s="44"/>
      <c r="C31" s="45"/>
      <c r="D31" s="45"/>
      <c r="E31" s="53" t="s">
        <v>45</v>
      </c>
      <c r="F31" s="156">
        <f>ROUND(SUM(BF76:BF77), 2)</f>
        <v>0</v>
      </c>
      <c r="G31" s="45"/>
      <c r="H31" s="45"/>
      <c r="I31" s="157">
        <v>0.14999999999999999</v>
      </c>
      <c r="J31" s="156">
        <f>ROUND(ROUND((SUM(BF76:BF77)), 2)*I31, 2)</f>
        <v>0</v>
      </c>
      <c r="K31" s="49"/>
    </row>
    <row r="32" hidden="1" s="1" customFormat="1" ht="14.4" customHeight="1">
      <c r="B32" s="44"/>
      <c r="C32" s="45"/>
      <c r="D32" s="45"/>
      <c r="E32" s="53" t="s">
        <v>46</v>
      </c>
      <c r="F32" s="156">
        <f>ROUND(SUM(BG76:BG77), 2)</f>
        <v>0</v>
      </c>
      <c r="G32" s="45"/>
      <c r="H32" s="45"/>
      <c r="I32" s="157">
        <v>0.20999999999999999</v>
      </c>
      <c r="J32" s="156">
        <v>0</v>
      </c>
      <c r="K32" s="49"/>
    </row>
    <row r="33" hidden="1" s="1" customFormat="1" ht="14.4" customHeight="1">
      <c r="B33" s="44"/>
      <c r="C33" s="45"/>
      <c r="D33" s="45"/>
      <c r="E33" s="53" t="s">
        <v>47</v>
      </c>
      <c r="F33" s="156">
        <f>ROUND(SUM(BH76:BH77), 2)</f>
        <v>0</v>
      </c>
      <c r="G33" s="45"/>
      <c r="H33" s="45"/>
      <c r="I33" s="157">
        <v>0.14999999999999999</v>
      </c>
      <c r="J33" s="156">
        <v>0</v>
      </c>
      <c r="K33" s="49"/>
    </row>
    <row r="34" hidden="1" s="1" customFormat="1" ht="14.4" customHeight="1">
      <c r="B34" s="44"/>
      <c r="C34" s="45"/>
      <c r="D34" s="45"/>
      <c r="E34" s="53" t="s">
        <v>48</v>
      </c>
      <c r="F34" s="156">
        <f>ROUND(SUM(BI76:BI77), 2)</f>
        <v>0</v>
      </c>
      <c r="G34" s="45"/>
      <c r="H34" s="45"/>
      <c r="I34" s="157">
        <v>0</v>
      </c>
      <c r="J34" s="156">
        <v>0</v>
      </c>
      <c r="K34" s="49"/>
    </row>
    <row r="35" s="1" customFormat="1" ht="6.96" customHeight="1">
      <c r="B35" s="44"/>
      <c r="C35" s="45"/>
      <c r="D35" s="45"/>
      <c r="E35" s="45"/>
      <c r="F35" s="45"/>
      <c r="G35" s="45"/>
      <c r="H35" s="45"/>
      <c r="I35" s="143"/>
      <c r="J35" s="45"/>
      <c r="K35" s="49"/>
    </row>
    <row r="36" s="1" customFormat="1" ht="25.44" customHeight="1">
      <c r="B36" s="44"/>
      <c r="C36" s="158"/>
      <c r="D36" s="159" t="s">
        <v>49</v>
      </c>
      <c r="E36" s="96"/>
      <c r="F36" s="96"/>
      <c r="G36" s="160" t="s">
        <v>50</v>
      </c>
      <c r="H36" s="161" t="s">
        <v>51</v>
      </c>
      <c r="I36" s="162"/>
      <c r="J36" s="163">
        <f>SUM(J27:J34)</f>
        <v>0</v>
      </c>
      <c r="K36" s="164"/>
    </row>
    <row r="37" s="1" customFormat="1" ht="14.4" customHeight="1">
      <c r="B37" s="65"/>
      <c r="C37" s="66"/>
      <c r="D37" s="66"/>
      <c r="E37" s="66"/>
      <c r="F37" s="66"/>
      <c r="G37" s="66"/>
      <c r="H37" s="66"/>
      <c r="I37" s="165"/>
      <c r="J37" s="66"/>
      <c r="K37" s="67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4"/>
      <c r="C42" s="28" t="s">
        <v>170</v>
      </c>
      <c r="D42" s="45"/>
      <c r="E42" s="45"/>
      <c r="F42" s="45"/>
      <c r="G42" s="45"/>
      <c r="H42" s="45"/>
      <c r="I42" s="143"/>
      <c r="J42" s="45"/>
      <c r="K42" s="49"/>
    </row>
    <row r="43" s="1" customFormat="1" ht="6.96" customHeight="1">
      <c r="B43" s="44"/>
      <c r="C43" s="45"/>
      <c r="D43" s="45"/>
      <c r="E43" s="45"/>
      <c r="F43" s="45"/>
      <c r="G43" s="45"/>
      <c r="H43" s="45"/>
      <c r="I43" s="143"/>
      <c r="J43" s="45"/>
      <c r="K43" s="49"/>
    </row>
    <row r="44" s="1" customFormat="1" ht="14.4" customHeight="1">
      <c r="B44" s="44"/>
      <c r="C44" s="38" t="s">
        <v>18</v>
      </c>
      <c r="D44" s="45"/>
      <c r="E44" s="45"/>
      <c r="F44" s="45"/>
      <c r="G44" s="45"/>
      <c r="H44" s="45"/>
      <c r="I44" s="143"/>
      <c r="J44" s="45"/>
      <c r="K44" s="49"/>
    </row>
    <row r="45" s="1" customFormat="1" ht="16.5" customHeight="1">
      <c r="B45" s="44"/>
      <c r="C45" s="45"/>
      <c r="D45" s="45"/>
      <c r="E45" s="142" t="str">
        <f>E7</f>
        <v>Komunikace a inženýrské sítě - lokalita Skrbovická 2</v>
      </c>
      <c r="F45" s="38"/>
      <c r="G45" s="38"/>
      <c r="H45" s="38"/>
      <c r="I45" s="143"/>
      <c r="J45" s="45"/>
      <c r="K45" s="49"/>
    </row>
    <row r="46" s="1" customFormat="1" ht="14.4" customHeight="1">
      <c r="B46" s="44"/>
      <c r="C46" s="38" t="s">
        <v>146</v>
      </c>
      <c r="D46" s="45"/>
      <c r="E46" s="45"/>
      <c r="F46" s="45"/>
      <c r="G46" s="45"/>
      <c r="H46" s="45"/>
      <c r="I46" s="143"/>
      <c r="J46" s="45"/>
      <c r="K46" s="49"/>
    </row>
    <row r="47" s="1" customFormat="1" ht="17.25" customHeight="1">
      <c r="B47" s="44"/>
      <c r="C47" s="45"/>
      <c r="D47" s="45"/>
      <c r="E47" s="144" t="str">
        <f>E9</f>
        <v>SO06.2 - Vodovodní přípojky</v>
      </c>
      <c r="F47" s="45"/>
      <c r="G47" s="45"/>
      <c r="H47" s="45"/>
      <c r="I47" s="143"/>
      <c r="J47" s="45"/>
      <c r="K47" s="49"/>
    </row>
    <row r="48" s="1" customFormat="1" ht="6.96" customHeight="1">
      <c r="B48" s="44"/>
      <c r="C48" s="45"/>
      <c r="D48" s="45"/>
      <c r="E48" s="45"/>
      <c r="F48" s="45"/>
      <c r="G48" s="45"/>
      <c r="H48" s="45"/>
      <c r="I48" s="143"/>
      <c r="J48" s="45"/>
      <c r="K48" s="49"/>
    </row>
    <row r="49" s="1" customFormat="1" ht="18" customHeight="1">
      <c r="B49" s="44"/>
      <c r="C49" s="38" t="s">
        <v>23</v>
      </c>
      <c r="D49" s="45"/>
      <c r="E49" s="45"/>
      <c r="F49" s="33" t="str">
        <f>F12</f>
        <v>Bruntál</v>
      </c>
      <c r="G49" s="45"/>
      <c r="H49" s="45"/>
      <c r="I49" s="145" t="s">
        <v>25</v>
      </c>
      <c r="J49" s="146" t="str">
        <f>IF(J12="","",J12)</f>
        <v>18. 6. 2018</v>
      </c>
      <c r="K49" s="49"/>
    </row>
    <row r="50" s="1" customFormat="1" ht="6.96" customHeight="1">
      <c r="B50" s="44"/>
      <c r="C50" s="45"/>
      <c r="D50" s="45"/>
      <c r="E50" s="45"/>
      <c r="F50" s="45"/>
      <c r="G50" s="45"/>
      <c r="H50" s="45"/>
      <c r="I50" s="143"/>
      <c r="J50" s="45"/>
      <c r="K50" s="49"/>
    </row>
    <row r="51" s="1" customFormat="1">
      <c r="B51" s="44"/>
      <c r="C51" s="38" t="s">
        <v>27</v>
      </c>
      <c r="D51" s="45"/>
      <c r="E51" s="45"/>
      <c r="F51" s="33" t="str">
        <f>E15</f>
        <v>Město Bruntál</v>
      </c>
      <c r="G51" s="45"/>
      <c r="H51" s="45"/>
      <c r="I51" s="145" t="s">
        <v>33</v>
      </c>
      <c r="J51" s="42" t="str">
        <f>E21</f>
        <v>CIVIL PROJECTS s.r.o.</v>
      </c>
      <c r="K51" s="49"/>
    </row>
    <row r="52" s="1" customFormat="1" ht="14.4" customHeight="1">
      <c r="B52" s="44"/>
      <c r="C52" s="38" t="s">
        <v>31</v>
      </c>
      <c r="D52" s="45"/>
      <c r="E52" s="45"/>
      <c r="F52" s="33" t="str">
        <f>IF(E18="","",E18)</f>
        <v/>
      </c>
      <c r="G52" s="45"/>
      <c r="H52" s="45"/>
      <c r="I52" s="143"/>
      <c r="J52" s="170"/>
      <c r="K52" s="49"/>
    </row>
    <row r="53" s="1" customFormat="1" ht="10.32" customHeight="1">
      <c r="B53" s="44"/>
      <c r="C53" s="45"/>
      <c r="D53" s="45"/>
      <c r="E53" s="45"/>
      <c r="F53" s="45"/>
      <c r="G53" s="45"/>
      <c r="H53" s="45"/>
      <c r="I53" s="143"/>
      <c r="J53" s="45"/>
      <c r="K53" s="49"/>
    </row>
    <row r="54" s="1" customFormat="1" ht="29.28" customHeight="1">
      <c r="B54" s="44"/>
      <c r="C54" s="171" t="s">
        <v>171</v>
      </c>
      <c r="D54" s="158"/>
      <c r="E54" s="158"/>
      <c r="F54" s="158"/>
      <c r="G54" s="158"/>
      <c r="H54" s="158"/>
      <c r="I54" s="172"/>
      <c r="J54" s="173" t="s">
        <v>172</v>
      </c>
      <c r="K54" s="174"/>
    </row>
    <row r="55" s="1" customFormat="1" ht="10.32" customHeight="1">
      <c r="B55" s="44"/>
      <c r="C55" s="45"/>
      <c r="D55" s="45"/>
      <c r="E55" s="45"/>
      <c r="F55" s="45"/>
      <c r="G55" s="45"/>
      <c r="H55" s="45"/>
      <c r="I55" s="143"/>
      <c r="J55" s="45"/>
      <c r="K55" s="49"/>
    </row>
    <row r="56" s="1" customFormat="1" ht="29.28" customHeight="1">
      <c r="B56" s="44"/>
      <c r="C56" s="175" t="s">
        <v>173</v>
      </c>
      <c r="D56" s="45"/>
      <c r="E56" s="45"/>
      <c r="F56" s="45"/>
      <c r="G56" s="45"/>
      <c r="H56" s="45"/>
      <c r="I56" s="143"/>
      <c r="J56" s="154">
        <f>J76</f>
        <v>0</v>
      </c>
      <c r="K56" s="49"/>
      <c r="AU56" s="22" t="s">
        <v>174</v>
      </c>
    </row>
    <row r="57" s="1" customFormat="1" ht="21.84" customHeight="1">
      <c r="B57" s="44"/>
      <c r="C57" s="45"/>
      <c r="D57" s="45"/>
      <c r="E57" s="45"/>
      <c r="F57" s="45"/>
      <c r="G57" s="45"/>
      <c r="H57" s="45"/>
      <c r="I57" s="143"/>
      <c r="J57" s="45"/>
      <c r="K57" s="49"/>
    </row>
    <row r="58" s="1" customFormat="1" ht="6.96" customHeight="1">
      <c r="B58" s="65"/>
      <c r="C58" s="66"/>
      <c r="D58" s="66"/>
      <c r="E58" s="66"/>
      <c r="F58" s="66"/>
      <c r="G58" s="66"/>
      <c r="H58" s="66"/>
      <c r="I58" s="165"/>
      <c r="J58" s="66"/>
      <c r="K58" s="67"/>
    </row>
    <row r="62" s="1" customFormat="1" ht="6.96" customHeight="1">
      <c r="B62" s="68"/>
      <c r="C62" s="69"/>
      <c r="D62" s="69"/>
      <c r="E62" s="69"/>
      <c r="F62" s="69"/>
      <c r="G62" s="69"/>
      <c r="H62" s="69"/>
      <c r="I62" s="168"/>
      <c r="J62" s="69"/>
      <c r="K62" s="69"/>
      <c r="L62" s="70"/>
    </row>
    <row r="63" s="1" customFormat="1" ht="36.96" customHeight="1">
      <c r="B63" s="44"/>
      <c r="C63" s="71" t="s">
        <v>185</v>
      </c>
      <c r="D63" s="72"/>
      <c r="E63" s="72"/>
      <c r="F63" s="72"/>
      <c r="G63" s="72"/>
      <c r="H63" s="72"/>
      <c r="I63" s="190"/>
      <c r="J63" s="72"/>
      <c r="K63" s="72"/>
      <c r="L63" s="70"/>
    </row>
    <row r="64" s="1" customFormat="1" ht="6.96" customHeight="1">
      <c r="B64" s="44"/>
      <c r="C64" s="72"/>
      <c r="D64" s="72"/>
      <c r="E64" s="72"/>
      <c r="F64" s="72"/>
      <c r="G64" s="72"/>
      <c r="H64" s="72"/>
      <c r="I64" s="190"/>
      <c r="J64" s="72"/>
      <c r="K64" s="72"/>
      <c r="L64" s="70"/>
    </row>
    <row r="65" s="1" customFormat="1" ht="14.4" customHeight="1">
      <c r="B65" s="44"/>
      <c r="C65" s="74" t="s">
        <v>18</v>
      </c>
      <c r="D65" s="72"/>
      <c r="E65" s="72"/>
      <c r="F65" s="72"/>
      <c r="G65" s="72"/>
      <c r="H65" s="72"/>
      <c r="I65" s="190"/>
      <c r="J65" s="72"/>
      <c r="K65" s="72"/>
      <c r="L65" s="70"/>
    </row>
    <row r="66" s="1" customFormat="1" ht="16.5" customHeight="1">
      <c r="B66" s="44"/>
      <c r="C66" s="72"/>
      <c r="D66" s="72"/>
      <c r="E66" s="191" t="str">
        <f>E7</f>
        <v>Komunikace a inženýrské sítě - lokalita Skrbovická 2</v>
      </c>
      <c r="F66" s="74"/>
      <c r="G66" s="74"/>
      <c r="H66" s="74"/>
      <c r="I66" s="190"/>
      <c r="J66" s="72"/>
      <c r="K66" s="72"/>
      <c r="L66" s="70"/>
    </row>
    <row r="67" s="1" customFormat="1" ht="14.4" customHeight="1">
      <c r="B67" s="44"/>
      <c r="C67" s="74" t="s">
        <v>146</v>
      </c>
      <c r="D67" s="72"/>
      <c r="E67" s="72"/>
      <c r="F67" s="72"/>
      <c r="G67" s="72"/>
      <c r="H67" s="72"/>
      <c r="I67" s="190"/>
      <c r="J67" s="72"/>
      <c r="K67" s="72"/>
      <c r="L67" s="70"/>
    </row>
    <row r="68" s="1" customFormat="1" ht="17.25" customHeight="1">
      <c r="B68" s="44"/>
      <c r="C68" s="72"/>
      <c r="D68" s="72"/>
      <c r="E68" s="80" t="str">
        <f>E9</f>
        <v>SO06.2 - Vodovodní přípojky</v>
      </c>
      <c r="F68" s="72"/>
      <c r="G68" s="72"/>
      <c r="H68" s="72"/>
      <c r="I68" s="190"/>
      <c r="J68" s="72"/>
      <c r="K68" s="72"/>
      <c r="L68" s="70"/>
    </row>
    <row r="69" s="1" customFormat="1" ht="6.96" customHeight="1">
      <c r="B69" s="44"/>
      <c r="C69" s="72"/>
      <c r="D69" s="72"/>
      <c r="E69" s="72"/>
      <c r="F69" s="72"/>
      <c r="G69" s="72"/>
      <c r="H69" s="72"/>
      <c r="I69" s="190"/>
      <c r="J69" s="72"/>
      <c r="K69" s="72"/>
      <c r="L69" s="70"/>
    </row>
    <row r="70" s="1" customFormat="1" ht="18" customHeight="1">
      <c r="B70" s="44"/>
      <c r="C70" s="74" t="s">
        <v>23</v>
      </c>
      <c r="D70" s="72"/>
      <c r="E70" s="72"/>
      <c r="F70" s="192" t="str">
        <f>F12</f>
        <v>Bruntál</v>
      </c>
      <c r="G70" s="72"/>
      <c r="H70" s="72"/>
      <c r="I70" s="193" t="s">
        <v>25</v>
      </c>
      <c r="J70" s="83" t="str">
        <f>IF(J12="","",J12)</f>
        <v>18. 6. 2018</v>
      </c>
      <c r="K70" s="72"/>
      <c r="L70" s="70"/>
    </row>
    <row r="71" s="1" customFormat="1" ht="6.96" customHeight="1">
      <c r="B71" s="44"/>
      <c r="C71" s="72"/>
      <c r="D71" s="72"/>
      <c r="E71" s="72"/>
      <c r="F71" s="72"/>
      <c r="G71" s="72"/>
      <c r="H71" s="72"/>
      <c r="I71" s="190"/>
      <c r="J71" s="72"/>
      <c r="K71" s="72"/>
      <c r="L71" s="70"/>
    </row>
    <row r="72" s="1" customFormat="1">
      <c r="B72" s="44"/>
      <c r="C72" s="74" t="s">
        <v>27</v>
      </c>
      <c r="D72" s="72"/>
      <c r="E72" s="72"/>
      <c r="F72" s="192" t="str">
        <f>E15</f>
        <v>Město Bruntál</v>
      </c>
      <c r="G72" s="72"/>
      <c r="H72" s="72"/>
      <c r="I72" s="193" t="s">
        <v>33</v>
      </c>
      <c r="J72" s="192" t="str">
        <f>E21</f>
        <v>CIVIL PROJECTS s.r.o.</v>
      </c>
      <c r="K72" s="72"/>
      <c r="L72" s="70"/>
    </row>
    <row r="73" s="1" customFormat="1" ht="14.4" customHeight="1">
      <c r="B73" s="44"/>
      <c r="C73" s="74" t="s">
        <v>31</v>
      </c>
      <c r="D73" s="72"/>
      <c r="E73" s="72"/>
      <c r="F73" s="192" t="str">
        <f>IF(E18="","",E18)</f>
        <v/>
      </c>
      <c r="G73" s="72"/>
      <c r="H73" s="72"/>
      <c r="I73" s="190"/>
      <c r="J73" s="72"/>
      <c r="K73" s="72"/>
      <c r="L73" s="70"/>
    </row>
    <row r="74" s="1" customFormat="1" ht="10.32" customHeight="1">
      <c r="B74" s="44"/>
      <c r="C74" s="72"/>
      <c r="D74" s="72"/>
      <c r="E74" s="72"/>
      <c r="F74" s="72"/>
      <c r="G74" s="72"/>
      <c r="H74" s="72"/>
      <c r="I74" s="190"/>
      <c r="J74" s="72"/>
      <c r="K74" s="72"/>
      <c r="L74" s="70"/>
    </row>
    <row r="75" s="9" customFormat="1" ht="29.28" customHeight="1">
      <c r="B75" s="194"/>
      <c r="C75" s="195" t="s">
        <v>186</v>
      </c>
      <c r="D75" s="196" t="s">
        <v>58</v>
      </c>
      <c r="E75" s="196" t="s">
        <v>54</v>
      </c>
      <c r="F75" s="196" t="s">
        <v>187</v>
      </c>
      <c r="G75" s="196" t="s">
        <v>188</v>
      </c>
      <c r="H75" s="196" t="s">
        <v>189</v>
      </c>
      <c r="I75" s="197" t="s">
        <v>190</v>
      </c>
      <c r="J75" s="196" t="s">
        <v>172</v>
      </c>
      <c r="K75" s="198" t="s">
        <v>191</v>
      </c>
      <c r="L75" s="199"/>
      <c r="M75" s="100" t="s">
        <v>192</v>
      </c>
      <c r="N75" s="101" t="s">
        <v>43</v>
      </c>
      <c r="O75" s="101" t="s">
        <v>193</v>
      </c>
      <c r="P75" s="101" t="s">
        <v>194</v>
      </c>
      <c r="Q75" s="101" t="s">
        <v>195</v>
      </c>
      <c r="R75" s="101" t="s">
        <v>196</v>
      </c>
      <c r="S75" s="101" t="s">
        <v>197</v>
      </c>
      <c r="T75" s="102" t="s">
        <v>198</v>
      </c>
    </row>
    <row r="76" s="1" customFormat="1" ht="29.28" customHeight="1">
      <c r="B76" s="44"/>
      <c r="C76" s="106" t="s">
        <v>173</v>
      </c>
      <c r="D76" s="72"/>
      <c r="E76" s="72"/>
      <c r="F76" s="72"/>
      <c r="G76" s="72"/>
      <c r="H76" s="72"/>
      <c r="I76" s="190"/>
      <c r="J76" s="200">
        <f>BK76</f>
        <v>0</v>
      </c>
      <c r="K76" s="72"/>
      <c r="L76" s="70"/>
      <c r="M76" s="103"/>
      <c r="N76" s="104"/>
      <c r="O76" s="104"/>
      <c r="P76" s="201">
        <f>P77</f>
        <v>0</v>
      </c>
      <c r="Q76" s="104"/>
      <c r="R76" s="201">
        <f>R77</f>
        <v>0</v>
      </c>
      <c r="S76" s="104"/>
      <c r="T76" s="202">
        <f>T77</f>
        <v>0</v>
      </c>
      <c r="AT76" s="22" t="s">
        <v>72</v>
      </c>
      <c r="AU76" s="22" t="s">
        <v>174</v>
      </c>
      <c r="BK76" s="203">
        <f>BK77</f>
        <v>0</v>
      </c>
    </row>
    <row r="77" s="1" customFormat="1" ht="16.5" customHeight="1">
      <c r="B77" s="44"/>
      <c r="C77" s="220" t="s">
        <v>81</v>
      </c>
      <c r="D77" s="220" t="s">
        <v>203</v>
      </c>
      <c r="E77" s="221" t="s">
        <v>629</v>
      </c>
      <c r="F77" s="222" t="s">
        <v>630</v>
      </c>
      <c r="G77" s="223" t="s">
        <v>621</v>
      </c>
      <c r="H77" s="224">
        <v>1</v>
      </c>
      <c r="I77" s="225"/>
      <c r="J77" s="226">
        <f>ROUND(I77*H77,2)</f>
        <v>0</v>
      </c>
      <c r="K77" s="222" t="s">
        <v>21</v>
      </c>
      <c r="L77" s="70"/>
      <c r="M77" s="227" t="s">
        <v>21</v>
      </c>
      <c r="N77" s="268" t="s">
        <v>44</v>
      </c>
      <c r="O77" s="269"/>
      <c r="P77" s="270">
        <f>O77*H77</f>
        <v>0</v>
      </c>
      <c r="Q77" s="270">
        <v>0</v>
      </c>
      <c r="R77" s="270">
        <f>Q77*H77</f>
        <v>0</v>
      </c>
      <c r="S77" s="270">
        <v>0</v>
      </c>
      <c r="T77" s="271">
        <f>S77*H77</f>
        <v>0</v>
      </c>
      <c r="AR77" s="22" t="s">
        <v>474</v>
      </c>
      <c r="AT77" s="22" t="s">
        <v>203</v>
      </c>
      <c r="AU77" s="22" t="s">
        <v>73</v>
      </c>
      <c r="AY77" s="22" t="s">
        <v>201</v>
      </c>
      <c r="BE77" s="231">
        <f>IF(N77="základní",J77,0)</f>
        <v>0</v>
      </c>
      <c r="BF77" s="231">
        <f>IF(N77="snížená",J77,0)</f>
        <v>0</v>
      </c>
      <c r="BG77" s="231">
        <f>IF(N77="zákl. přenesená",J77,0)</f>
        <v>0</v>
      </c>
      <c r="BH77" s="231">
        <f>IF(N77="sníž. přenesená",J77,0)</f>
        <v>0</v>
      </c>
      <c r="BI77" s="231">
        <f>IF(N77="nulová",J77,0)</f>
        <v>0</v>
      </c>
      <c r="BJ77" s="22" t="s">
        <v>81</v>
      </c>
      <c r="BK77" s="231">
        <f>ROUND(I77*H77,2)</f>
        <v>0</v>
      </c>
      <c r="BL77" s="22" t="s">
        <v>474</v>
      </c>
      <c r="BM77" s="22" t="s">
        <v>622</v>
      </c>
    </row>
    <row r="78" s="1" customFormat="1" ht="6.96" customHeight="1">
      <c r="B78" s="65"/>
      <c r="C78" s="66"/>
      <c r="D78" s="66"/>
      <c r="E78" s="66"/>
      <c r="F78" s="66"/>
      <c r="G78" s="66"/>
      <c r="H78" s="66"/>
      <c r="I78" s="165"/>
      <c r="J78" s="66"/>
      <c r="K78" s="66"/>
      <c r="L78" s="70"/>
    </row>
  </sheetData>
  <sheetProtection sheet="1" autoFilter="0" formatColumns="0" formatRows="0" objects="1" scenarios="1" spinCount="100000" saltValue="HZWV/M5l68WPwjNjuEgoFT2A4voIpFih2c6asfE2p1HkaWNsbe6DwnxkTDsRPYp5ndkgbZ77W7b+wMpcfLuvug==" hashValue="kocbdIqpuqZtUgWN6QM8tmvY16AARwJTv53DEMnWXKuMlourmcLBQHIjEeDhfzFXd8B/Hwz3G1f5Fdh/0QPRCQ==" algorithmName="SHA-512" password="CC35"/>
  <autoFilter ref="C75:K77"/>
  <mergeCells count="10">
    <mergeCell ref="E7:H7"/>
    <mergeCell ref="E9:H9"/>
    <mergeCell ref="E24:H24"/>
    <mergeCell ref="E45:H45"/>
    <mergeCell ref="E47:H47"/>
    <mergeCell ref="J51:J52"/>
    <mergeCell ref="E66:H66"/>
    <mergeCell ref="E68:H68"/>
    <mergeCell ref="G1:H1"/>
    <mergeCell ref="L2:V2"/>
  </mergeCells>
  <hyperlinks>
    <hyperlink ref="F1:G1" location="C2" display="1) Krycí list soupisu"/>
    <hyperlink ref="G1:H1" location="C54" display="2) Rekapitulace"/>
    <hyperlink ref="J1" location="C75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PC-HQML\loup</dc:creator>
  <cp:lastModifiedBy>PC-HQML\loup</cp:lastModifiedBy>
  <dcterms:created xsi:type="dcterms:W3CDTF">2018-08-09T06:43:35Z</dcterms:created>
  <dcterms:modified xsi:type="dcterms:W3CDTF">2018-08-09T06:43:50Z</dcterms:modified>
</cp:coreProperties>
</file>