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/>
  <mc:AlternateContent xmlns:mc="http://schemas.openxmlformats.org/markup-compatibility/2006">
    <mc:Choice Requires="x15">
      <x15ac:absPath xmlns:x15ac="http://schemas.microsoft.com/office/spreadsheetml/2010/11/ac" url="C:\Users\Admin\OneDrive\Prezidium\KLUBOVNA přestavba\Dodatečné info přestavba\TJO zaslalo\"/>
    </mc:Choice>
  </mc:AlternateContent>
  <bookViews>
    <workbookView xWindow="0" yWindow="0" windowWidth="19200" windowHeight="106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Položky!$A$1:$G$16</definedName>
    <definedName name="_xlnm.Print_Area" localSheetId="1">Rekapitulace!$A$1:$I$18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7" i="1"/>
  <c r="D16" i="1"/>
  <c r="D15" i="1"/>
  <c r="BE15" i="3"/>
  <c r="BD15" i="3"/>
  <c r="BC15" i="3"/>
  <c r="BB15" i="3"/>
  <c r="BA15" i="3"/>
  <c r="BE14" i="3"/>
  <c r="BD14" i="3"/>
  <c r="BC14" i="3"/>
  <c r="BB14" i="3"/>
  <c r="BA14" i="3"/>
  <c r="BE13" i="3"/>
  <c r="BD13" i="3"/>
  <c r="BC13" i="3"/>
  <c r="BB13" i="3"/>
  <c r="BA13" i="3"/>
  <c r="BE12" i="3"/>
  <c r="BD12" i="3"/>
  <c r="BC12" i="3"/>
  <c r="BB12" i="3"/>
  <c r="BA12" i="3"/>
  <c r="BE11" i="3"/>
  <c r="BD11" i="3"/>
  <c r="BC11" i="3"/>
  <c r="BB11" i="3"/>
  <c r="BA11" i="3"/>
  <c r="BE10" i="3"/>
  <c r="BD10" i="3"/>
  <c r="BC10" i="3"/>
  <c r="BB10" i="3"/>
  <c r="BA10" i="3"/>
  <c r="BE9" i="3"/>
  <c r="BD9" i="3"/>
  <c r="BC9" i="3"/>
  <c r="BB9" i="3"/>
  <c r="BA9" i="3"/>
  <c r="BE8" i="3"/>
  <c r="BE16" i="3" s="1"/>
  <c r="I7" i="2" s="1"/>
  <c r="I8" i="2" s="1"/>
  <c r="C21" i="1" s="1"/>
  <c r="BD8" i="3"/>
  <c r="BC8" i="3"/>
  <c r="BB8" i="3"/>
  <c r="BA8" i="3"/>
  <c r="BA16" i="3" s="1"/>
  <c r="E7" i="2" s="1"/>
  <c r="E8" i="2" s="1"/>
  <c r="B7" i="2"/>
  <c r="A7" i="2"/>
  <c r="C16" i="3"/>
  <c r="E4" i="3"/>
  <c r="C4" i="3"/>
  <c r="F3" i="3"/>
  <c r="C3" i="3"/>
  <c r="C2" i="2"/>
  <c r="C1" i="2"/>
  <c r="C33" i="1"/>
  <c r="F33" i="1" s="1"/>
  <c r="C9" i="1"/>
  <c r="G7" i="1"/>
  <c r="D2" i="1"/>
  <c r="C2" i="1"/>
  <c r="BC16" i="3" l="1"/>
  <c r="G7" i="2" s="1"/>
  <c r="G8" i="2" s="1"/>
  <c r="C18" i="1" s="1"/>
  <c r="BB16" i="3"/>
  <c r="F7" i="2" s="1"/>
  <c r="F8" i="2" s="1"/>
  <c r="C16" i="1" s="1"/>
  <c r="BD16" i="3"/>
  <c r="H7" i="2" s="1"/>
  <c r="H8" i="2" s="1"/>
  <c r="C17" i="1" s="1"/>
  <c r="C15" i="1"/>
  <c r="G16" i="3"/>
  <c r="G13" i="2" l="1"/>
  <c r="I13" i="2" s="1"/>
  <c r="G15" i="2"/>
  <c r="I15" i="2" s="1"/>
  <c r="G17" i="1" s="1"/>
  <c r="C19" i="1"/>
  <c r="C22" i="1" s="1"/>
  <c r="G14" i="2"/>
  <c r="I14" i="2" s="1"/>
  <c r="G16" i="1" s="1"/>
  <c r="G16" i="2"/>
  <c r="I16" i="2" s="1"/>
  <c r="G18" i="1" s="1"/>
  <c r="G15" i="1"/>
  <c r="H17" i="2" l="1"/>
  <c r="G23" i="1" s="1"/>
  <c r="C23" i="1" s="1"/>
  <c r="F30" i="1" s="1"/>
  <c r="F31" i="1" s="1"/>
  <c r="F34" i="1" s="1"/>
  <c r="G22" i="1" l="1"/>
</calcChain>
</file>

<file path=xl/sharedStrings.xml><?xml version="1.0" encoding="utf-8"?>
<sst xmlns="http://schemas.openxmlformats.org/spreadsheetml/2006/main" count="136" uniqueCount="106">
  <si>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</si>
  <si>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</si>
  <si>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</si>
  <si>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</si>
  <si>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</si>
  <si>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</si>
  <si>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</si>
  <si>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</si>
  <si>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</si>
  <si>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</si>
  <si>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</si>
  <si>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</si>
  <si>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</si>
  <si>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</si>
  <si>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</si>
  <si>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</si>
  <si>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</si>
  <si>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</si>
  <si>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</si>
  <si>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</si>
  <si>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</si>
  <si>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</si>
  <si>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</si>
  <si>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</si>
  <si>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</si>
  <si>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</si>
  <si>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</si>
  <si>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</si>
  <si>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</si>
  <si>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</si>
  <si>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</si>
  <si>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</si>
  <si>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</si>
  <si>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</si>
  <si>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</si>
  <si>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</si>
  <si>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</si>
  <si>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</si>
  <si>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</si>
  <si>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</si>
  <si>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</si>
  <si>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</si>
  <si>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</si>
  <si>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</si>
  <si>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</si>
  <si>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</si>
  <si>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</si>
  <si>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</si>
  <si>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</si>
  <si>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</si>
  <si>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</si>
  <si>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</si>
  <si>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</si>
  <si>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</si>
  <si>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</si>
  <si>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</si>
  <si>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</si>
  <si>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</si>
  <si>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</si>
  <si>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</si>
  <si>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</si>
  <si>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</si>
  <si>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</si>
  <si>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</si>
  <si>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</si>
  <si>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</si>
  <si>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</si>
  <si>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</si>
  <si>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</si>
  <si>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</si>
  <si>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</si>
  <si>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</si>
  <si>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</si>
  <si>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</si>
  <si>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</si>
  <si>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</si>
  <si>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7715</t>
  </si>
  <si>
    <t>Stavební úpravy golfové klubovny v Šilheřovicích</t>
  </si>
  <si>
    <t>03</t>
  </si>
  <si>
    <t>Plynovodní přípojka</t>
  </si>
  <si>
    <t>7715032A</t>
  </si>
  <si>
    <t>1N</t>
  </si>
  <si>
    <t>01</t>
  </si>
  <si>
    <t xml:space="preserve">Vytýčení  a zaměření </t>
  </si>
  <si>
    <t>kpl</t>
  </si>
  <si>
    <t>02</t>
  </si>
  <si>
    <t>Vstupní jámy- výkop, zásyp v zemině</t>
  </si>
  <si>
    <t>m3</t>
  </si>
  <si>
    <t xml:space="preserve">Řízený protlak </t>
  </si>
  <si>
    <t>m</t>
  </si>
  <si>
    <t>04</t>
  </si>
  <si>
    <t xml:space="preserve">D+M potrubí  D63/5,8m   Pe 100 Rc </t>
  </si>
  <si>
    <t>05</t>
  </si>
  <si>
    <t xml:space="preserve">Kompletní napojení </t>
  </si>
  <si>
    <t>06</t>
  </si>
  <si>
    <t xml:space="preserve">Geometrický plán </t>
  </si>
  <si>
    <t>07</t>
  </si>
  <si>
    <t xml:space="preserve">Revize, tlak. zkouška </t>
  </si>
  <si>
    <t>08</t>
  </si>
  <si>
    <t xml:space="preserve">D+M  skříňka HUP + výzbroj </t>
  </si>
  <si>
    <t>Zařízení staveniště</t>
  </si>
  <si>
    <t>Provoz investora</t>
  </si>
  <si>
    <t>Kompletační činnost (IČD)</t>
  </si>
  <si>
    <t>VRN</t>
  </si>
  <si>
    <t>TJ Ostrava Park Golf Club Ostrava</t>
  </si>
  <si>
    <t>IS-ARCH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</si>
</sst>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49" fontId="5" fillId="2" borderId="3" xfId="0" applyNumberFormat="1" applyFont="1" applyFill="1" applyBorder="1" applyAlignment="1">
      <alignment horizontal="centerContinuous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4" fillId="3" borderId="2" xfId="0" applyFont="1" applyFill="1" applyBorder="1" applyAlignment="1">
      <alignment horizontal="left"/>
    </xf>
    <xf numFmtId="0" fontId="5" fillId="3" borderId="3" xfId="0" applyFont="1" applyFill="1" applyBorder="1" applyAlignment="1">
      <alignment horizontal="centerContinuous"/>
    </xf>
    <xf numFmtId="49" fontId="6" fillId="3" borderId="4" xfId="0" applyNumberFormat="1" applyFont="1" applyFill="1" applyBorder="1" applyAlignment="1">
      <alignment horizontal="left"/>
    </xf>
    <xf numFmtId="0" fontId="0" fillId="3" borderId="0" xfId="0" applyFill="1"/>
    <xf numFmtId="0" fontId="5" fillId="3" borderId="5" xfId="0" applyFont="1" applyFill="1" applyBorder="1"/>
    <xf numFmtId="49" fontId="5" fillId="3" borderId="6" xfId="0" applyNumberFormat="1" applyFont="1" applyFill="1" applyBorder="1" applyAlignment="1">
      <alignment horizontal="left"/>
    </xf>
    <xf numFmtId="14" fontId="3" fillId="0" borderId="13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F31" sqref="F31:G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5.85546875" customWidth="1"/>
    <col min="6" max="6" width="16.5703125" customWidth="1"/>
    <col min="7" max="7" width="14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3"/>
      <c r="G1" s="2"/>
    </row>
    <row r="2" spans="1:57" ht="12.75" customHeight="1" x14ac:dyDescent="0.2">
      <c r="A2" s="193" t="s">
        <v>1</v>
      </c>
      <c r="B2" s="194"/>
      <c r="C2" s="195" t="str">
        <f>Rekapitulace!H1</f>
        <v>7715032A</v>
      </c>
      <c r="D2" s="195" t="str">
        <f>Rekapitulace!G2</f>
        <v>Plynovodní přípojka</v>
      </c>
      <c r="E2" s="196"/>
      <c r="F2" s="197" t="s">
        <v>2</v>
      </c>
      <c r="G2" s="198"/>
    </row>
    <row r="3" spans="1:57" ht="3" hidden="1" customHeight="1" x14ac:dyDescent="0.2">
      <c r="A3" s="4"/>
      <c r="B3" s="5"/>
      <c r="C3" s="6"/>
      <c r="D3" s="6"/>
      <c r="E3" s="7"/>
      <c r="F3" s="8"/>
      <c r="G3" s="9"/>
    </row>
    <row r="4" spans="1:57" ht="12" customHeight="1" x14ac:dyDescent="0.2">
      <c r="A4" s="10" t="s">
        <v>3</v>
      </c>
      <c r="B4" s="5"/>
      <c r="C4" s="6" t="s">
        <v>4</v>
      </c>
      <c r="D4" s="6"/>
      <c r="E4" s="7"/>
      <c r="F4" s="8" t="s">
        <v>5</v>
      </c>
      <c r="G4" s="11"/>
    </row>
    <row r="5" spans="1:57" ht="12.95" customHeight="1" x14ac:dyDescent="0.2">
      <c r="A5" s="12" t="s">
        <v>78</v>
      </c>
      <c r="B5" s="13"/>
      <c r="C5" s="14" t="s">
        <v>79</v>
      </c>
      <c r="D5" s="15"/>
      <c r="E5" s="13"/>
      <c r="F5" s="8" t="s">
        <v>7</v>
      </c>
      <c r="G5" s="9"/>
    </row>
    <row r="6" spans="1:57" ht="12.95" customHeight="1" x14ac:dyDescent="0.2">
      <c r="A6" s="10" t="s">
        <v>8</v>
      </c>
      <c r="B6" s="5"/>
      <c r="C6" s="6" t="s">
        <v>9</v>
      </c>
      <c r="D6" s="6"/>
      <c r="E6" s="7"/>
      <c r="F6" s="16" t="s">
        <v>10</v>
      </c>
      <c r="G6" s="17">
        <v>0</v>
      </c>
      <c r="O6" s="18"/>
    </row>
    <row r="7" spans="1:57" ht="12.95" customHeight="1" x14ac:dyDescent="0.2">
      <c r="A7" s="19" t="s">
        <v>76</v>
      </c>
      <c r="B7" s="20"/>
      <c r="C7" s="21" t="s">
        <v>77</v>
      </c>
      <c r="D7" s="22"/>
      <c r="E7" s="22"/>
      <c r="F7" s="23" t="s">
        <v>11</v>
      </c>
      <c r="G7" s="17">
        <f>IF(PocetMJ=0,,ROUND((F30+F32)/PocetMJ,1))</f>
        <v>0</v>
      </c>
    </row>
    <row r="8" spans="1:57" x14ac:dyDescent="0.2">
      <c r="A8" s="24" t="s">
        <v>12</v>
      </c>
      <c r="B8" s="8"/>
      <c r="C8" s="202" t="s">
        <v>105</v>
      </c>
      <c r="D8" s="202"/>
      <c r="E8" s="203"/>
      <c r="F8" s="25" t="s">
        <v>13</v>
      </c>
      <c r="G8" s="26"/>
      <c r="H8" s="27"/>
      <c r="I8" s="28"/>
    </row>
    <row r="9" spans="1:57" x14ac:dyDescent="0.2">
      <c r="A9" s="24" t="s">
        <v>14</v>
      </c>
      <c r="B9" s="8"/>
      <c r="C9" s="202" t="str">
        <f>Projektant</f>
        <v>IS-ARCH s.r.o.</v>
      </c>
      <c r="D9" s="202"/>
      <c r="E9" s="203"/>
      <c r="F9" s="8"/>
      <c r="G9" s="29"/>
      <c r="H9" s="30"/>
    </row>
    <row r="10" spans="1:57" x14ac:dyDescent="0.2">
      <c r="A10" s="24" t="s">
        <v>15</v>
      </c>
      <c r="B10" s="8"/>
      <c r="C10" s="202" t="s">
        <v>104</v>
      </c>
      <c r="D10" s="202"/>
      <c r="E10" s="202"/>
      <c r="F10" s="31"/>
      <c r="G10" s="32"/>
      <c r="H10" s="33"/>
    </row>
    <row r="11" spans="1:57" ht="13.5" customHeight="1" x14ac:dyDescent="0.2">
      <c r="A11" s="24" t="s">
        <v>16</v>
      </c>
      <c r="B11" s="8"/>
      <c r="C11" s="202"/>
      <c r="D11" s="202"/>
      <c r="E11" s="202"/>
      <c r="F11" s="34" t="s">
        <v>17</v>
      </c>
      <c r="G11" s="35">
        <v>7715</v>
      </c>
      <c r="H11" s="30"/>
      <c r="BA11" s="36"/>
      <c r="BB11" s="36"/>
      <c r="BC11" s="36"/>
      <c r="BD11" s="36"/>
      <c r="BE11" s="36"/>
    </row>
    <row r="12" spans="1:57" ht="12.75" customHeight="1" x14ac:dyDescent="0.2">
      <c r="A12" s="37" t="s">
        <v>18</v>
      </c>
      <c r="B12" s="5"/>
      <c r="C12" s="204"/>
      <c r="D12" s="204"/>
      <c r="E12" s="204"/>
      <c r="F12" s="38" t="s">
        <v>19</v>
      </c>
      <c r="G12" s="39"/>
      <c r="H12" s="30"/>
    </row>
    <row r="13" spans="1:57" ht="28.5" customHeight="1" thickBot="1" x14ac:dyDescent="0.25">
      <c r="A13" s="40" t="s">
        <v>20</v>
      </c>
      <c r="B13" s="41"/>
      <c r="C13" s="41"/>
      <c r="D13" s="41"/>
      <c r="E13" s="42"/>
      <c r="F13" s="42"/>
      <c r="G13" s="43"/>
      <c r="H13" s="30"/>
    </row>
    <row r="14" spans="1:57" ht="17.25" customHeight="1" thickBot="1" x14ac:dyDescent="0.25">
      <c r="A14" s="44" t="s">
        <v>21</v>
      </c>
      <c r="B14" s="45"/>
      <c r="C14" s="46"/>
      <c r="D14" s="47" t="s">
        <v>22</v>
      </c>
      <c r="E14" s="48"/>
      <c r="F14" s="48"/>
      <c r="G14" s="46"/>
    </row>
    <row r="15" spans="1:57" ht="15.95" customHeight="1" x14ac:dyDescent="0.2">
      <c r="A15" s="49"/>
      <c r="B15" s="50" t="s">
        <v>23</v>
      </c>
      <c r="C15" s="51">
        <f>HSV</f>
        <v>0</v>
      </c>
      <c r="D15" s="52" t="str">
        <f>Rekapitulace!A13</f>
        <v>Zařízení staveniště</v>
      </c>
      <c r="E15" s="53"/>
      <c r="F15" s="54"/>
      <c r="G15" s="51">
        <f>Rekapitulace!I13</f>
        <v>0</v>
      </c>
    </row>
    <row r="16" spans="1:57" ht="15.95" customHeight="1" x14ac:dyDescent="0.2">
      <c r="A16" s="49" t="s">
        <v>24</v>
      </c>
      <c r="B16" s="50" t="s">
        <v>25</v>
      </c>
      <c r="C16" s="51">
        <f>PSV</f>
        <v>0</v>
      </c>
      <c r="D16" s="4" t="str">
        <f>Rekapitulace!A14</f>
        <v>Provoz investora</v>
      </c>
      <c r="E16" s="55"/>
      <c r="F16" s="56"/>
      <c r="G16" s="51">
        <f>Rekapitulace!I14</f>
        <v>0</v>
      </c>
    </row>
    <row r="17" spans="1:7" ht="15.95" customHeight="1" x14ac:dyDescent="0.2">
      <c r="A17" s="49" t="s">
        <v>26</v>
      </c>
      <c r="B17" s="50" t="s">
        <v>27</v>
      </c>
      <c r="C17" s="51">
        <f>Mont</f>
        <v>0</v>
      </c>
      <c r="D17" s="4" t="str">
        <f>Rekapitulace!A15</f>
        <v>Kompletační činnost (IČD)</v>
      </c>
      <c r="E17" s="55"/>
      <c r="F17" s="56"/>
      <c r="G17" s="51">
        <f>Rekapitulace!I15</f>
        <v>0</v>
      </c>
    </row>
    <row r="18" spans="1:7" ht="15.95" customHeight="1" x14ac:dyDescent="0.2">
      <c r="A18" s="57" t="s">
        <v>28</v>
      </c>
      <c r="B18" s="58" t="s">
        <v>29</v>
      </c>
      <c r="C18" s="51">
        <f>Dodavka</f>
        <v>0</v>
      </c>
      <c r="D18" s="4" t="str">
        <f>Rekapitulace!A16</f>
        <v>VRN</v>
      </c>
      <c r="E18" s="55"/>
      <c r="F18" s="56"/>
      <c r="G18" s="51">
        <f>Rekapitulace!I16</f>
        <v>0</v>
      </c>
    </row>
    <row r="19" spans="1:7" ht="15.95" customHeight="1" x14ac:dyDescent="0.2">
      <c r="A19" s="59" t="s">
        <v>30</v>
      </c>
      <c r="B19" s="50"/>
      <c r="C19" s="51">
        <f>SUM(C15:C18)</f>
        <v>0</v>
      </c>
      <c r="D19" s="4"/>
      <c r="E19" s="55"/>
      <c r="F19" s="56"/>
      <c r="G19" s="51"/>
    </row>
    <row r="20" spans="1:7" ht="15.95" customHeight="1" x14ac:dyDescent="0.2">
      <c r="A20" s="59"/>
      <c r="B20" s="50"/>
      <c r="C20" s="51"/>
      <c r="D20" s="4"/>
      <c r="E20" s="55"/>
      <c r="F20" s="56"/>
      <c r="G20" s="51"/>
    </row>
    <row r="21" spans="1:7" ht="15.95" customHeight="1" x14ac:dyDescent="0.2">
      <c r="A21" s="59" t="s">
        <v>31</v>
      </c>
      <c r="B21" s="50"/>
      <c r="C21" s="51">
        <f>HZS</f>
        <v>0</v>
      </c>
      <c r="D21" s="4"/>
      <c r="E21" s="55"/>
      <c r="F21" s="56"/>
      <c r="G21" s="51"/>
    </row>
    <row r="22" spans="1:7" ht="15.95" customHeight="1" x14ac:dyDescent="0.2">
      <c r="A22" s="60" t="s">
        <v>32</v>
      </c>
      <c r="B22" s="61"/>
      <c r="C22" s="51">
        <f>C19+C21</f>
        <v>0</v>
      </c>
      <c r="D22" s="4" t="s">
        <v>33</v>
      </c>
      <c r="E22" s="55"/>
      <c r="F22" s="56"/>
      <c r="G22" s="51">
        <f>G23-SUM(G15:G21)</f>
        <v>0</v>
      </c>
    </row>
    <row r="23" spans="1:7" ht="15.95" customHeight="1" thickBot="1" x14ac:dyDescent="0.25">
      <c r="A23" s="205" t="s">
        <v>34</v>
      </c>
      <c r="B23" s="206"/>
      <c r="C23" s="62">
        <f>C22+G23</f>
        <v>0</v>
      </c>
      <c r="D23" s="63" t="s">
        <v>35</v>
      </c>
      <c r="E23" s="64"/>
      <c r="F23" s="65"/>
      <c r="G23" s="51">
        <f>VRN</f>
        <v>0</v>
      </c>
    </row>
    <row r="24" spans="1:7" x14ac:dyDescent="0.2">
      <c r="A24" s="66" t="s">
        <v>36</v>
      </c>
      <c r="B24" s="67"/>
      <c r="C24" s="68"/>
      <c r="D24" s="67" t="s">
        <v>37</v>
      </c>
      <c r="E24" s="67"/>
      <c r="F24" s="69" t="s">
        <v>38</v>
      </c>
      <c r="G24" s="70"/>
    </row>
    <row r="25" spans="1:7" x14ac:dyDescent="0.2">
      <c r="A25" s="60" t="s">
        <v>39</v>
      </c>
      <c r="B25" s="61"/>
      <c r="C25" s="71"/>
      <c r="D25" s="61" t="s">
        <v>39</v>
      </c>
      <c r="E25" s="72"/>
      <c r="F25" s="73" t="s">
        <v>39</v>
      </c>
      <c r="G25" s="74"/>
    </row>
    <row r="26" spans="1:7" ht="37.5" customHeight="1" x14ac:dyDescent="0.2">
      <c r="A26" s="60" t="s">
        <v>40</v>
      </c>
      <c r="B26" s="75"/>
      <c r="C26" s="199"/>
      <c r="D26" s="61" t="s">
        <v>40</v>
      </c>
      <c r="E26" s="72"/>
      <c r="F26" s="73" t="s">
        <v>40</v>
      </c>
      <c r="G26" s="74"/>
    </row>
    <row r="27" spans="1:7" x14ac:dyDescent="0.2">
      <c r="A27" s="60"/>
      <c r="B27" s="76"/>
      <c r="C27" s="71"/>
      <c r="D27" s="61"/>
      <c r="E27" s="72"/>
      <c r="F27" s="73"/>
      <c r="G27" s="74"/>
    </row>
    <row r="28" spans="1:7" x14ac:dyDescent="0.2">
      <c r="A28" s="60" t="s">
        <v>41</v>
      </c>
      <c r="B28" s="61"/>
      <c r="C28" s="71"/>
      <c r="D28" s="73" t="s">
        <v>42</v>
      </c>
      <c r="E28" s="71"/>
      <c r="F28" s="77" t="s">
        <v>42</v>
      </c>
      <c r="G28" s="74"/>
    </row>
    <row r="29" spans="1:7" ht="69" customHeight="1" x14ac:dyDescent="0.2">
      <c r="A29" s="60"/>
      <c r="B29" s="61"/>
      <c r="C29" s="78">
        <v>0</v>
      </c>
      <c r="D29" s="79"/>
      <c r="E29" s="78"/>
      <c r="F29" s="61"/>
      <c r="G29" s="74"/>
    </row>
    <row r="30" spans="1:7" x14ac:dyDescent="0.2">
      <c r="A30" s="80" t="s">
        <v>43</v>
      </c>
      <c r="B30" s="81"/>
      <c r="C30" s="82">
        <v>0</v>
      </c>
      <c r="D30" s="81" t="s">
        <v>44</v>
      </c>
      <c r="E30" s="83"/>
      <c r="F30" s="207">
        <f>C23-F32</f>
        <v>0</v>
      </c>
      <c r="G30" s="208"/>
    </row>
    <row r="31" spans="1:7" x14ac:dyDescent="0.2">
      <c r="A31" s="80" t="s">
        <v>45</v>
      </c>
      <c r="B31" s="81"/>
      <c r="C31" s="82">
        <v>21</v>
      </c>
      <c r="D31" s="81" t="s">
        <v>46</v>
      </c>
      <c r="E31" s="83"/>
      <c r="F31" s="207">
        <f>ROUND(PRODUCT(F30,C31/100),0)</f>
        <v>0</v>
      </c>
      <c r="G31" s="208"/>
    </row>
    <row r="32" spans="1:7" x14ac:dyDescent="0.2">
      <c r="A32" s="80" t="s">
        <v>43</v>
      </c>
      <c r="B32" s="81"/>
      <c r="C32" s="82">
        <v>0</v>
      </c>
      <c r="D32" s="81" t="s">
        <v>46</v>
      </c>
      <c r="E32" s="83"/>
      <c r="F32" s="207">
        <v>0</v>
      </c>
      <c r="G32" s="208"/>
    </row>
    <row r="33" spans="1:8" x14ac:dyDescent="0.2">
      <c r="A33" s="80" t="s">
        <v>45</v>
      </c>
      <c r="B33" s="84"/>
      <c r="C33" s="85">
        <f>SazbaDPH2</f>
        <v>0</v>
      </c>
      <c r="D33" s="81" t="s">
        <v>46</v>
      </c>
      <c r="E33" s="56"/>
      <c r="F33" s="207">
        <f>ROUND(PRODUCT(F32,C33/100),0)</f>
        <v>0</v>
      </c>
      <c r="G33" s="208"/>
    </row>
    <row r="34" spans="1:8" s="89" customFormat="1" ht="19.5" customHeight="1" thickBot="1" x14ac:dyDescent="0.3">
      <c r="A34" s="86" t="s">
        <v>47</v>
      </c>
      <c r="B34" s="87"/>
      <c r="C34" s="87"/>
      <c r="D34" s="87"/>
      <c r="E34" s="88"/>
      <c r="F34" s="209">
        <f>ROUND(SUM(F30:F33),0)</f>
        <v>0</v>
      </c>
      <c r="G34" s="210"/>
    </row>
    <row r="36" spans="1:8" x14ac:dyDescent="0.2">
      <c r="A36" s="90" t="s">
        <v>48</v>
      </c>
      <c r="B36" s="90"/>
      <c r="C36" s="90"/>
      <c r="D36" s="90"/>
      <c r="E36" s="90"/>
      <c r="F36" s="90"/>
      <c r="G36" s="90"/>
      <c r="H36" t="s">
        <v>6</v>
      </c>
    </row>
    <row r="37" spans="1:8" ht="14.25" customHeight="1" x14ac:dyDescent="0.2">
      <c r="A37" s="90"/>
      <c r="B37" s="201"/>
      <c r="C37" s="201"/>
      <c r="D37" s="201"/>
      <c r="E37" s="201"/>
      <c r="F37" s="201"/>
      <c r="G37" s="201"/>
      <c r="H37" t="s">
        <v>6</v>
      </c>
    </row>
    <row r="38" spans="1:8" ht="12.75" customHeight="1" x14ac:dyDescent="0.2">
      <c r="A38" s="91"/>
      <c r="B38" s="201"/>
      <c r="C38" s="201"/>
      <c r="D38" s="201"/>
      <c r="E38" s="201"/>
      <c r="F38" s="201"/>
      <c r="G38" s="201"/>
      <c r="H38" t="s">
        <v>6</v>
      </c>
    </row>
    <row r="39" spans="1:8" x14ac:dyDescent="0.2">
      <c r="A39" s="91"/>
      <c r="B39" s="201"/>
      <c r="C39" s="201"/>
      <c r="D39" s="201"/>
      <c r="E39" s="201"/>
      <c r="F39" s="201"/>
      <c r="G39" s="201"/>
      <c r="H39" t="s">
        <v>6</v>
      </c>
    </row>
    <row r="40" spans="1:8" x14ac:dyDescent="0.2">
      <c r="A40" s="91"/>
      <c r="B40" s="201"/>
      <c r="C40" s="201"/>
      <c r="D40" s="201"/>
      <c r="E40" s="201"/>
      <c r="F40" s="201"/>
      <c r="G40" s="201"/>
      <c r="H40" t="s">
        <v>6</v>
      </c>
    </row>
    <row r="41" spans="1:8" x14ac:dyDescent="0.2">
      <c r="A41" s="91"/>
      <c r="B41" s="201"/>
      <c r="C41" s="201"/>
      <c r="D41" s="201"/>
      <c r="E41" s="201"/>
      <c r="F41" s="201"/>
      <c r="G41" s="201"/>
      <c r="H41" t="s">
        <v>6</v>
      </c>
    </row>
    <row r="42" spans="1:8" x14ac:dyDescent="0.2">
      <c r="A42" s="91"/>
      <c r="B42" s="201"/>
      <c r="C42" s="201"/>
      <c r="D42" s="201"/>
      <c r="E42" s="201"/>
      <c r="F42" s="201"/>
      <c r="G42" s="201"/>
      <c r="H42" t="s">
        <v>6</v>
      </c>
    </row>
    <row r="43" spans="1:8" x14ac:dyDescent="0.2">
      <c r="A43" s="91"/>
      <c r="B43" s="201"/>
      <c r="C43" s="201"/>
      <c r="D43" s="201"/>
      <c r="E43" s="201"/>
      <c r="F43" s="201"/>
      <c r="G43" s="201"/>
      <c r="H43" t="s">
        <v>6</v>
      </c>
    </row>
    <row r="44" spans="1:8" x14ac:dyDescent="0.2">
      <c r="A44" s="91"/>
      <c r="B44" s="201"/>
      <c r="C44" s="201"/>
      <c r="D44" s="201"/>
      <c r="E44" s="201"/>
      <c r="F44" s="201"/>
      <c r="G44" s="201"/>
      <c r="H44" t="s">
        <v>6</v>
      </c>
    </row>
    <row r="45" spans="1:8" ht="0.75" customHeight="1" x14ac:dyDescent="0.2">
      <c r="A45" s="91"/>
      <c r="B45" s="201"/>
      <c r="C45" s="201"/>
      <c r="D45" s="201"/>
      <c r="E45" s="201"/>
      <c r="F45" s="201"/>
      <c r="G45" s="201"/>
      <c r="H45" t="s">
        <v>6</v>
      </c>
    </row>
    <row r="46" spans="1:8" x14ac:dyDescent="0.2">
      <c r="B46" s="200"/>
      <c r="C46" s="200"/>
      <c r="D46" s="200"/>
      <c r="E46" s="200"/>
      <c r="F46" s="200"/>
      <c r="G46" s="200"/>
    </row>
    <row r="47" spans="1:8" x14ac:dyDescent="0.2">
      <c r="B47" s="200"/>
      <c r="C47" s="200"/>
      <c r="D47" s="200"/>
      <c r="E47" s="200"/>
      <c r="F47" s="200"/>
      <c r="G47" s="200"/>
    </row>
    <row r="48" spans="1:8" x14ac:dyDescent="0.2">
      <c r="B48" s="200"/>
      <c r="C48" s="200"/>
      <c r="D48" s="200"/>
      <c r="E48" s="200"/>
      <c r="F48" s="200"/>
      <c r="G48" s="200"/>
    </row>
    <row r="49" spans="2:7" x14ac:dyDescent="0.2">
      <c r="B49" s="200"/>
      <c r="C49" s="200"/>
      <c r="D49" s="200"/>
      <c r="E49" s="200"/>
      <c r="F49" s="200"/>
      <c r="G49" s="200"/>
    </row>
    <row r="50" spans="2:7" x14ac:dyDescent="0.2">
      <c r="B50" s="200"/>
      <c r="C50" s="200"/>
      <c r="D50" s="200"/>
      <c r="E50" s="200"/>
      <c r="F50" s="200"/>
      <c r="G50" s="200"/>
    </row>
    <row r="51" spans="2:7" x14ac:dyDescent="0.2">
      <c r="B51" s="200"/>
      <c r="C51" s="200"/>
      <c r="D51" s="200"/>
      <c r="E51" s="200"/>
      <c r="F51" s="200"/>
      <c r="G51" s="200"/>
    </row>
    <row r="52" spans="2:7" x14ac:dyDescent="0.2">
      <c r="B52" s="200"/>
      <c r="C52" s="200"/>
      <c r="D52" s="200"/>
      <c r="E52" s="200"/>
      <c r="F52" s="200"/>
      <c r="G52" s="200"/>
    </row>
    <row r="53" spans="2:7" x14ac:dyDescent="0.2">
      <c r="B53" s="200"/>
      <c r="C53" s="200"/>
      <c r="D53" s="200"/>
      <c r="E53" s="200"/>
      <c r="F53" s="200"/>
      <c r="G53" s="200"/>
    </row>
    <row r="54" spans="2:7" x14ac:dyDescent="0.2">
      <c r="B54" s="200"/>
      <c r="C54" s="200"/>
      <c r="D54" s="200"/>
      <c r="E54" s="200"/>
      <c r="F54" s="200"/>
      <c r="G54" s="200"/>
    </row>
    <row r="55" spans="2:7" x14ac:dyDescent="0.2">
      <c r="B55" s="200"/>
      <c r="C55" s="200"/>
      <c r="D55" s="200"/>
      <c r="E55" s="200"/>
      <c r="F55" s="200"/>
      <c r="G55" s="200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workbookViewId="0">
      <selection activeCell="H17" sqref="H17:I1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2" customWidth="1"/>
    <col min="7" max="7" width="11" customWidth="1"/>
    <col min="8" max="8" width="11.140625" customWidth="1"/>
    <col min="9" max="9" width="6.140625" customWidth="1"/>
  </cols>
  <sheetData>
    <row r="1" spans="1:57" ht="13.5" thickTop="1" x14ac:dyDescent="0.2">
      <c r="A1" s="211" t="s">
        <v>49</v>
      </c>
      <c r="B1" s="212"/>
      <c r="C1" s="92" t="str">
        <f>CONCATENATE(cislostavby," ",nazevstavby)</f>
        <v>7715 Stavební úpravy golfové klubovny v Šilheřovicích</v>
      </c>
      <c r="D1" s="93"/>
      <c r="E1" s="94"/>
      <c r="F1" s="93"/>
      <c r="G1" s="95" t="s">
        <v>50</v>
      </c>
      <c r="H1" s="96" t="s">
        <v>80</v>
      </c>
      <c r="I1" s="97"/>
    </row>
    <row r="2" spans="1:57" ht="13.5" thickBot="1" x14ac:dyDescent="0.25">
      <c r="A2" s="213" t="s">
        <v>51</v>
      </c>
      <c r="B2" s="214"/>
      <c r="C2" s="98" t="str">
        <f>CONCATENATE(cisloobjektu," ",nazevobjektu)</f>
        <v>03 Plynovodní přípojka</v>
      </c>
      <c r="D2" s="99"/>
      <c r="E2" s="100"/>
      <c r="F2" s="99"/>
      <c r="G2" s="215" t="s">
        <v>79</v>
      </c>
      <c r="H2" s="216"/>
      <c r="I2" s="217"/>
    </row>
    <row r="3" spans="1:57" ht="13.5" thickTop="1" x14ac:dyDescent="0.2">
      <c r="A3" s="72"/>
      <c r="B3" s="72"/>
      <c r="C3" s="72"/>
      <c r="D3" s="72"/>
      <c r="E3" s="72"/>
      <c r="F3" s="61"/>
      <c r="G3" s="72"/>
      <c r="H3" s="72"/>
      <c r="I3" s="72"/>
    </row>
    <row r="4" spans="1:57" ht="19.5" customHeight="1" x14ac:dyDescent="0.25">
      <c r="A4" s="101" t="s">
        <v>52</v>
      </c>
      <c r="B4" s="102"/>
      <c r="C4" s="102"/>
      <c r="D4" s="102"/>
      <c r="E4" s="103"/>
      <c r="F4" s="102"/>
      <c r="G4" s="102"/>
      <c r="H4" s="102"/>
      <c r="I4" s="102"/>
    </row>
    <row r="5" spans="1:57" ht="13.5" thickBot="1" x14ac:dyDescent="0.25">
      <c r="A5" s="72"/>
      <c r="B5" s="72"/>
      <c r="C5" s="72"/>
      <c r="D5" s="72"/>
      <c r="E5" s="72"/>
      <c r="F5" s="72"/>
      <c r="G5" s="72"/>
      <c r="H5" s="72"/>
      <c r="I5" s="72"/>
    </row>
    <row r="6" spans="1:57" s="30" customFormat="1" ht="13.5" thickBot="1" x14ac:dyDescent="0.25">
      <c r="A6" s="104"/>
      <c r="B6" s="105" t="s">
        <v>53</v>
      </c>
      <c r="C6" s="105"/>
      <c r="D6" s="106"/>
      <c r="E6" s="107" t="s">
        <v>54</v>
      </c>
      <c r="F6" s="108" t="s">
        <v>55</v>
      </c>
      <c r="G6" s="108" t="s">
        <v>56</v>
      </c>
      <c r="H6" s="108" t="s">
        <v>57</v>
      </c>
      <c r="I6" s="109" t="s">
        <v>31</v>
      </c>
    </row>
    <row r="7" spans="1:57" s="30" customFormat="1" ht="13.5" thickBot="1" x14ac:dyDescent="0.25">
      <c r="A7" s="189" t="str">
        <f>Položky!B7</f>
        <v>1N</v>
      </c>
      <c r="B7" s="110" t="str">
        <f>Položky!C7</f>
        <v>Plynovodní přípojka</v>
      </c>
      <c r="C7" s="61"/>
      <c r="D7" s="111"/>
      <c r="E7" s="190">
        <f>Položky!BA16</f>
        <v>0</v>
      </c>
      <c r="F7" s="191">
        <f>Položky!BB16</f>
        <v>0</v>
      </c>
      <c r="G7" s="191">
        <f>Položky!BC16</f>
        <v>0</v>
      </c>
      <c r="H7" s="191">
        <f>Položky!BD16</f>
        <v>0</v>
      </c>
      <c r="I7" s="192">
        <f>Položky!BE16</f>
        <v>0</v>
      </c>
    </row>
    <row r="8" spans="1:57" s="118" customFormat="1" ht="13.5" thickBot="1" x14ac:dyDescent="0.25">
      <c r="A8" s="112"/>
      <c r="B8" s="113" t="s">
        <v>58</v>
      </c>
      <c r="C8" s="113"/>
      <c r="D8" s="114"/>
      <c r="E8" s="115">
        <f>SUM(E7:E7)</f>
        <v>0</v>
      </c>
      <c r="F8" s="116">
        <f>SUM(F7:F7)</f>
        <v>0</v>
      </c>
      <c r="G8" s="116">
        <f>SUM(G7:G7)</f>
        <v>0</v>
      </c>
      <c r="H8" s="116">
        <f>SUM(H7:H7)</f>
        <v>0</v>
      </c>
      <c r="I8" s="117">
        <f>SUM(I7:I7)</f>
        <v>0</v>
      </c>
    </row>
    <row r="9" spans="1:57" x14ac:dyDescent="0.2">
      <c r="A9" s="61"/>
      <c r="B9" s="61"/>
      <c r="C9" s="61"/>
      <c r="D9" s="61"/>
      <c r="E9" s="61"/>
      <c r="F9" s="61"/>
      <c r="G9" s="61"/>
      <c r="H9" s="61"/>
      <c r="I9" s="61"/>
    </row>
    <row r="10" spans="1:57" ht="19.5" customHeight="1" x14ac:dyDescent="0.25">
      <c r="A10" s="102" t="s">
        <v>59</v>
      </c>
      <c r="B10" s="102"/>
      <c r="C10" s="102"/>
      <c r="D10" s="102"/>
      <c r="E10" s="102"/>
      <c r="F10" s="102"/>
      <c r="G10" s="119"/>
      <c r="H10" s="102"/>
      <c r="I10" s="102"/>
      <c r="BA10" s="36"/>
      <c r="BB10" s="36"/>
      <c r="BC10" s="36"/>
      <c r="BD10" s="36"/>
      <c r="BE10" s="36"/>
    </row>
    <row r="11" spans="1:57" ht="13.5" thickBot="1" x14ac:dyDescent="0.25">
      <c r="A11" s="72"/>
      <c r="B11" s="72"/>
      <c r="C11" s="72"/>
      <c r="D11" s="72"/>
      <c r="E11" s="72"/>
      <c r="F11" s="72"/>
      <c r="G11" s="72"/>
      <c r="H11" s="72"/>
      <c r="I11" s="72"/>
    </row>
    <row r="12" spans="1:57" x14ac:dyDescent="0.2">
      <c r="A12" s="66" t="s">
        <v>60</v>
      </c>
      <c r="B12" s="67"/>
      <c r="C12" s="67"/>
      <c r="D12" s="120"/>
      <c r="E12" s="121" t="s">
        <v>61</v>
      </c>
      <c r="F12" s="122" t="s">
        <v>62</v>
      </c>
      <c r="G12" s="123" t="s">
        <v>63</v>
      </c>
      <c r="H12" s="124"/>
      <c r="I12" s="125" t="s">
        <v>61</v>
      </c>
    </row>
    <row r="13" spans="1:57" x14ac:dyDescent="0.2">
      <c r="A13" s="59" t="s">
        <v>100</v>
      </c>
      <c r="B13" s="50"/>
      <c r="C13" s="50"/>
      <c r="D13" s="126"/>
      <c r="E13" s="127">
        <v>0</v>
      </c>
      <c r="F13" s="128">
        <v>0</v>
      </c>
      <c r="G13" s="129">
        <f>CHOOSE(BA13+1,HSV+PSV,HSV+PSV+Mont,HSV+PSV+Dodavka+Mont,HSV,PSV,Mont,Dodavka,Mont+Dodavka,0)</f>
        <v>0</v>
      </c>
      <c r="H13" s="130"/>
      <c r="I13" s="131">
        <f>E13+F13*G13/100</f>
        <v>0</v>
      </c>
      <c r="BA13">
        <v>2</v>
      </c>
    </row>
    <row r="14" spans="1:57" x14ac:dyDescent="0.2">
      <c r="A14" s="59" t="s">
        <v>101</v>
      </c>
      <c r="B14" s="50"/>
      <c r="C14" s="50"/>
      <c r="D14" s="126"/>
      <c r="E14" s="127">
        <v>0</v>
      </c>
      <c r="F14" s="128">
        <v>0</v>
      </c>
      <c r="G14" s="129">
        <f>CHOOSE(BA14+1,HSV+PSV,HSV+PSV+Mont,HSV+PSV+Dodavka+Mont,HSV,PSV,Mont,Dodavka,Mont+Dodavka,0)</f>
        <v>0</v>
      </c>
      <c r="H14" s="130"/>
      <c r="I14" s="131">
        <f>E14+F14*G14/100</f>
        <v>0</v>
      </c>
      <c r="BA14">
        <v>2</v>
      </c>
    </row>
    <row r="15" spans="1:57" x14ac:dyDescent="0.2">
      <c r="A15" s="59" t="s">
        <v>102</v>
      </c>
      <c r="B15" s="50"/>
      <c r="C15" s="50"/>
      <c r="D15" s="126"/>
      <c r="E15" s="127">
        <v>0</v>
      </c>
      <c r="F15" s="128">
        <v>0</v>
      </c>
      <c r="G15" s="129">
        <f>CHOOSE(BA15+1,HSV+PSV,HSV+PSV+Mont,HSV+PSV+Dodavka+Mont,HSV,PSV,Mont,Dodavka,Mont+Dodavka,0)</f>
        <v>0</v>
      </c>
      <c r="H15" s="130"/>
      <c r="I15" s="131">
        <f>E15+F15*G15/100</f>
        <v>0</v>
      </c>
      <c r="BA15">
        <v>2</v>
      </c>
    </row>
    <row r="16" spans="1:57" x14ac:dyDescent="0.2">
      <c r="A16" s="59" t="s">
        <v>103</v>
      </c>
      <c r="B16" s="50"/>
      <c r="C16" s="50"/>
      <c r="D16" s="126"/>
      <c r="E16" s="127">
        <v>0</v>
      </c>
      <c r="F16" s="128">
        <v>1</v>
      </c>
      <c r="G16" s="129">
        <f>CHOOSE(BA16+1,HSV+PSV,HSV+PSV+Mont,HSV+PSV+Dodavka+Mont,HSV,PSV,Mont,Dodavka,Mont+Dodavka,0)</f>
        <v>0</v>
      </c>
      <c r="H16" s="130"/>
      <c r="I16" s="131">
        <f>E16+F16*G16/100</f>
        <v>0</v>
      </c>
      <c r="BA16">
        <v>2</v>
      </c>
    </row>
    <row r="17" spans="1:9" ht="13.5" thickBot="1" x14ac:dyDescent="0.25">
      <c r="A17" s="132"/>
      <c r="B17" s="133" t="s">
        <v>64</v>
      </c>
      <c r="C17" s="134"/>
      <c r="D17" s="135"/>
      <c r="E17" s="136"/>
      <c r="F17" s="137"/>
      <c r="G17" s="137"/>
      <c r="H17" s="218">
        <f>SUM(I13:I16)</f>
        <v>0</v>
      </c>
      <c r="I17" s="219"/>
    </row>
    <row r="19" spans="1:9" x14ac:dyDescent="0.2">
      <c r="B19" s="118"/>
      <c r="F19" s="138"/>
      <c r="G19" s="139"/>
      <c r="H19" s="139"/>
      <c r="I19" s="140"/>
    </row>
    <row r="20" spans="1:9" x14ac:dyDescent="0.2">
      <c r="F20" s="138"/>
      <c r="G20" s="139"/>
      <c r="H20" s="139"/>
      <c r="I20" s="140"/>
    </row>
    <row r="21" spans="1:9" x14ac:dyDescent="0.2">
      <c r="F21" s="138"/>
      <c r="G21" s="139"/>
      <c r="H21" s="139"/>
      <c r="I21" s="140"/>
    </row>
    <row r="22" spans="1:9" x14ac:dyDescent="0.2">
      <c r="F22" s="138"/>
      <c r="G22" s="139"/>
      <c r="H22" s="139"/>
      <c r="I22" s="140"/>
    </row>
    <row r="23" spans="1:9" x14ac:dyDescent="0.2">
      <c r="F23" s="138"/>
      <c r="G23" s="139"/>
      <c r="H23" s="139"/>
      <c r="I23" s="140"/>
    </row>
    <row r="24" spans="1:9" x14ac:dyDescent="0.2">
      <c r="F24" s="138"/>
      <c r="G24" s="139"/>
      <c r="H24" s="139"/>
      <c r="I24" s="140"/>
    </row>
    <row r="25" spans="1:9" x14ac:dyDescent="0.2">
      <c r="F25" s="138"/>
      <c r="G25" s="139"/>
      <c r="H25" s="139"/>
      <c r="I25" s="140"/>
    </row>
    <row r="26" spans="1:9" x14ac:dyDescent="0.2">
      <c r="F26" s="138"/>
      <c r="G26" s="139"/>
      <c r="H26" s="139"/>
      <c r="I26" s="140"/>
    </row>
    <row r="27" spans="1:9" x14ac:dyDescent="0.2">
      <c r="F27" s="138"/>
      <c r="G27" s="139"/>
      <c r="H27" s="139"/>
      <c r="I27" s="140"/>
    </row>
    <row r="28" spans="1:9" x14ac:dyDescent="0.2">
      <c r="F28" s="138"/>
      <c r="G28" s="139"/>
      <c r="H28" s="139"/>
      <c r="I28" s="140"/>
    </row>
    <row r="29" spans="1:9" x14ac:dyDescent="0.2">
      <c r="F29" s="138"/>
      <c r="G29" s="139"/>
      <c r="H29" s="139"/>
      <c r="I29" s="140"/>
    </row>
    <row r="30" spans="1:9" x14ac:dyDescent="0.2">
      <c r="F30" s="138"/>
      <c r="G30" s="139"/>
      <c r="H30" s="139"/>
      <c r="I30" s="140"/>
    </row>
    <row r="31" spans="1:9" x14ac:dyDescent="0.2">
      <c r="F31" s="138"/>
      <c r="G31" s="139"/>
      <c r="H31" s="139"/>
      <c r="I31" s="140"/>
    </row>
    <row r="32" spans="1:9" x14ac:dyDescent="0.2">
      <c r="F32" s="138"/>
      <c r="G32" s="139"/>
      <c r="H32" s="139"/>
      <c r="I32" s="140"/>
    </row>
    <row r="33" spans="6:9" x14ac:dyDescent="0.2">
      <c r="F33" s="138"/>
      <c r="G33" s="139"/>
      <c r="H33" s="139"/>
      <c r="I33" s="140"/>
    </row>
    <row r="34" spans="6:9" x14ac:dyDescent="0.2">
      <c r="F34" s="138"/>
      <c r="G34" s="139"/>
      <c r="H34" s="139"/>
      <c r="I34" s="140"/>
    </row>
    <row r="35" spans="6:9" x14ac:dyDescent="0.2">
      <c r="F35" s="138"/>
      <c r="G35" s="139"/>
      <c r="H35" s="139"/>
      <c r="I35" s="140"/>
    </row>
    <row r="36" spans="6:9" x14ac:dyDescent="0.2">
      <c r="F36" s="138"/>
      <c r="G36" s="139"/>
      <c r="H36" s="139"/>
      <c r="I36" s="140"/>
    </row>
    <row r="37" spans="6:9" x14ac:dyDescent="0.2">
      <c r="F37" s="138"/>
      <c r="G37" s="139"/>
      <c r="H37" s="139"/>
      <c r="I37" s="140"/>
    </row>
    <row r="38" spans="6:9" x14ac:dyDescent="0.2">
      <c r="F38" s="138"/>
      <c r="G38" s="139"/>
      <c r="H38" s="139"/>
      <c r="I38" s="140"/>
    </row>
    <row r="39" spans="6:9" x14ac:dyDescent="0.2">
      <c r="F39" s="138"/>
      <c r="G39" s="139"/>
      <c r="H39" s="139"/>
      <c r="I39" s="140"/>
    </row>
    <row r="40" spans="6:9" x14ac:dyDescent="0.2">
      <c r="F40" s="138"/>
      <c r="G40" s="139"/>
      <c r="H40" s="139"/>
      <c r="I40" s="140"/>
    </row>
    <row r="41" spans="6:9" x14ac:dyDescent="0.2">
      <c r="F41" s="138"/>
      <c r="G41" s="139"/>
      <c r="H41" s="139"/>
      <c r="I41" s="140"/>
    </row>
    <row r="42" spans="6:9" x14ac:dyDescent="0.2">
      <c r="F42" s="138"/>
      <c r="G42" s="139"/>
      <c r="H42" s="139"/>
      <c r="I42" s="140"/>
    </row>
    <row r="43" spans="6:9" x14ac:dyDescent="0.2">
      <c r="F43" s="138"/>
      <c r="G43" s="139"/>
      <c r="H43" s="139"/>
      <c r="I43" s="140"/>
    </row>
    <row r="44" spans="6:9" x14ac:dyDescent="0.2">
      <c r="F44" s="138"/>
      <c r="G44" s="139"/>
      <c r="H44" s="139"/>
      <c r="I44" s="140"/>
    </row>
    <row r="45" spans="6:9" x14ac:dyDescent="0.2">
      <c r="F45" s="138"/>
      <c r="G45" s="139"/>
      <c r="H45" s="139"/>
      <c r="I45" s="140"/>
    </row>
    <row r="46" spans="6:9" x14ac:dyDescent="0.2">
      <c r="F46" s="138"/>
      <c r="G46" s="139"/>
      <c r="H46" s="139"/>
      <c r="I46" s="140"/>
    </row>
    <row r="47" spans="6:9" x14ac:dyDescent="0.2">
      <c r="F47" s="138"/>
      <c r="G47" s="139"/>
      <c r="H47" s="139"/>
      <c r="I47" s="140"/>
    </row>
    <row r="48" spans="6:9" x14ac:dyDescent="0.2">
      <c r="F48" s="138"/>
      <c r="G48" s="139"/>
      <c r="H48" s="139"/>
      <c r="I48" s="140"/>
    </row>
    <row r="49" spans="6:9" x14ac:dyDescent="0.2">
      <c r="F49" s="138"/>
      <c r="G49" s="139"/>
      <c r="H49" s="139"/>
      <c r="I49" s="140"/>
    </row>
    <row r="50" spans="6:9" x14ac:dyDescent="0.2">
      <c r="F50" s="138"/>
      <c r="G50" s="139"/>
      <c r="H50" s="139"/>
      <c r="I50" s="140"/>
    </row>
    <row r="51" spans="6:9" x14ac:dyDescent="0.2">
      <c r="F51" s="138"/>
      <c r="G51" s="139"/>
      <c r="H51" s="139"/>
      <c r="I51" s="140"/>
    </row>
    <row r="52" spans="6:9" x14ac:dyDescent="0.2">
      <c r="F52" s="138"/>
      <c r="G52" s="139"/>
      <c r="H52" s="139"/>
      <c r="I52" s="140"/>
    </row>
    <row r="53" spans="6:9" x14ac:dyDescent="0.2">
      <c r="F53" s="138"/>
      <c r="G53" s="139"/>
      <c r="H53" s="139"/>
      <c r="I53" s="140"/>
    </row>
    <row r="54" spans="6:9" x14ac:dyDescent="0.2">
      <c r="F54" s="138"/>
      <c r="G54" s="139"/>
      <c r="H54" s="139"/>
      <c r="I54" s="140"/>
    </row>
    <row r="55" spans="6:9" x14ac:dyDescent="0.2">
      <c r="F55" s="138"/>
      <c r="G55" s="139"/>
      <c r="H55" s="139"/>
      <c r="I55" s="140"/>
    </row>
    <row r="56" spans="6:9" x14ac:dyDescent="0.2">
      <c r="F56" s="138"/>
      <c r="G56" s="139"/>
      <c r="H56" s="139"/>
      <c r="I56" s="140"/>
    </row>
    <row r="57" spans="6:9" x14ac:dyDescent="0.2">
      <c r="F57" s="138"/>
      <c r="G57" s="139"/>
      <c r="H57" s="139"/>
      <c r="I57" s="140"/>
    </row>
    <row r="58" spans="6:9" x14ac:dyDescent="0.2">
      <c r="F58" s="138"/>
      <c r="G58" s="139"/>
      <c r="H58" s="139"/>
      <c r="I58" s="140"/>
    </row>
    <row r="59" spans="6:9" x14ac:dyDescent="0.2">
      <c r="F59" s="138"/>
      <c r="G59" s="139"/>
      <c r="H59" s="139"/>
      <c r="I59" s="140"/>
    </row>
    <row r="60" spans="6:9" x14ac:dyDescent="0.2">
      <c r="F60" s="138"/>
      <c r="G60" s="139"/>
      <c r="H60" s="139"/>
      <c r="I60" s="140"/>
    </row>
    <row r="61" spans="6:9" x14ac:dyDescent="0.2">
      <c r="F61" s="138"/>
      <c r="G61" s="139"/>
      <c r="H61" s="139"/>
      <c r="I61" s="140"/>
    </row>
    <row r="62" spans="6:9" x14ac:dyDescent="0.2">
      <c r="F62" s="138"/>
      <c r="G62" s="139"/>
      <c r="H62" s="139"/>
      <c r="I62" s="140"/>
    </row>
    <row r="63" spans="6:9" x14ac:dyDescent="0.2">
      <c r="F63" s="138"/>
      <c r="G63" s="139"/>
      <c r="H63" s="139"/>
      <c r="I63" s="140"/>
    </row>
    <row r="64" spans="6:9" x14ac:dyDescent="0.2">
      <c r="F64" s="138"/>
      <c r="G64" s="139"/>
      <c r="H64" s="139"/>
      <c r="I64" s="140"/>
    </row>
    <row r="65" spans="6:9" x14ac:dyDescent="0.2">
      <c r="F65" s="138"/>
      <c r="G65" s="139"/>
      <c r="H65" s="139"/>
      <c r="I65" s="140"/>
    </row>
    <row r="66" spans="6:9" x14ac:dyDescent="0.2">
      <c r="F66" s="138"/>
      <c r="G66" s="139"/>
      <c r="H66" s="139"/>
      <c r="I66" s="140"/>
    </row>
    <row r="67" spans="6:9" x14ac:dyDescent="0.2">
      <c r="F67" s="138"/>
      <c r="G67" s="139"/>
      <c r="H67" s="139"/>
      <c r="I67" s="140"/>
    </row>
    <row r="68" spans="6:9" x14ac:dyDescent="0.2">
      <c r="F68" s="138"/>
      <c r="G68" s="139"/>
      <c r="H68" s="139"/>
      <c r="I68" s="140"/>
    </row>
  </sheetData>
  <mergeCells count="4">
    <mergeCell ref="A1:B1"/>
    <mergeCell ref="A2:B2"/>
    <mergeCell ref="G2:I2"/>
    <mergeCell ref="H17:I1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89"/>
  <sheetViews>
    <sheetView showGridLines="0" showZeros="0" zoomScaleNormal="100" workbookViewId="0">
      <selection activeCell="C16" sqref="C16"/>
    </sheetView>
  </sheetViews>
  <sheetFormatPr defaultColWidth="9.140625" defaultRowHeight="12.75" x14ac:dyDescent="0.2"/>
  <cols>
    <col min="1" max="1" width="4.42578125" style="141" customWidth="1"/>
    <col min="2" max="2" width="11.5703125" style="141" customWidth="1"/>
    <col min="3" max="3" width="40.42578125" style="141" customWidth="1"/>
    <col min="4" max="4" width="5.5703125" style="141" customWidth="1"/>
    <col min="5" max="5" width="8.5703125" style="183" customWidth="1"/>
    <col min="6" max="6" width="9.85546875" style="141" customWidth="1"/>
    <col min="7" max="7" width="13.85546875" style="141" customWidth="1"/>
    <col min="8" max="11" width="9.140625" style="141"/>
    <col min="12" max="12" width="75.42578125" style="141" customWidth="1"/>
    <col min="13" max="13" width="45.28515625" style="141" customWidth="1"/>
    <col min="14" max="16384" width="9.140625" style="141"/>
  </cols>
  <sheetData>
    <row r="1" spans="1:104" ht="15.75" x14ac:dyDescent="0.25">
      <c r="A1" s="220" t="s">
        <v>65</v>
      </c>
      <c r="B1" s="220"/>
      <c r="C1" s="220"/>
      <c r="D1" s="220"/>
      <c r="E1" s="220"/>
      <c r="F1" s="220"/>
      <c r="G1" s="220"/>
    </row>
    <row r="2" spans="1:104" ht="14.25" customHeight="1" thickBot="1" x14ac:dyDescent="0.25">
      <c r="A2" s="142"/>
      <c r="B2" s="143"/>
      <c r="C2" s="144"/>
      <c r="D2" s="144"/>
      <c r="E2" s="145"/>
      <c r="F2" s="144"/>
      <c r="G2" s="144"/>
    </row>
    <row r="3" spans="1:104" ht="13.5" thickTop="1" x14ac:dyDescent="0.2">
      <c r="A3" s="211" t="s">
        <v>49</v>
      </c>
      <c r="B3" s="212"/>
      <c r="C3" s="92" t="str">
        <f>CONCATENATE(cislostavby," ",nazevstavby)</f>
        <v>7715 Stavební úpravy golfové klubovny v Šilheřovicích</v>
      </c>
      <c r="D3" s="146"/>
      <c r="E3" s="147" t="s">
        <v>66</v>
      </c>
      <c r="F3" s="148" t="str">
        <f>Rekapitulace!H1</f>
        <v>7715032A</v>
      </c>
      <c r="G3" s="149"/>
    </row>
    <row r="4" spans="1:104" ht="13.5" thickBot="1" x14ac:dyDescent="0.25">
      <c r="A4" s="221" t="s">
        <v>51</v>
      </c>
      <c r="B4" s="214"/>
      <c r="C4" s="98" t="str">
        <f>CONCATENATE(cisloobjektu," ",nazevobjektu)</f>
        <v>03 Plynovodní přípojka</v>
      </c>
      <c r="D4" s="150"/>
      <c r="E4" s="222" t="str">
        <f>Rekapitulace!G2</f>
        <v>Plynovodní přípojka</v>
      </c>
      <c r="F4" s="223"/>
      <c r="G4" s="224"/>
    </row>
    <row r="5" spans="1:104" ht="13.5" thickTop="1" x14ac:dyDescent="0.2">
      <c r="A5" s="151"/>
      <c r="B5" s="142"/>
      <c r="C5" s="142"/>
      <c r="D5" s="142"/>
      <c r="E5" s="152"/>
      <c r="F5" s="142"/>
      <c r="G5" s="153"/>
    </row>
    <row r="6" spans="1:104" x14ac:dyDescent="0.2">
      <c r="A6" s="154" t="s">
        <v>67</v>
      </c>
      <c r="B6" s="155" t="s">
        <v>68</v>
      </c>
      <c r="C6" s="155" t="s">
        <v>69</v>
      </c>
      <c r="D6" s="155" t="s">
        <v>70</v>
      </c>
      <c r="E6" s="156" t="s">
        <v>71</v>
      </c>
      <c r="F6" s="155" t="s">
        <v>72</v>
      </c>
      <c r="G6" s="157" t="s">
        <v>73</v>
      </c>
    </row>
    <row r="7" spans="1:104" x14ac:dyDescent="0.2">
      <c r="A7" s="158" t="s">
        <v>74</v>
      </c>
      <c r="B7" s="159" t="s">
        <v>81</v>
      </c>
      <c r="C7" s="160" t="s">
        <v>79</v>
      </c>
      <c r="D7" s="161"/>
      <c r="E7" s="162"/>
      <c r="F7" s="162"/>
      <c r="G7" s="163"/>
      <c r="H7" s="164"/>
      <c r="I7" s="164"/>
      <c r="O7" s="165">
        <v>1</v>
      </c>
    </row>
    <row r="8" spans="1:104" x14ac:dyDescent="0.2">
      <c r="A8" s="166">
        <v>1</v>
      </c>
      <c r="B8" s="167" t="s">
        <v>82</v>
      </c>
      <c r="C8" s="168" t="s">
        <v>83</v>
      </c>
      <c r="D8" s="169" t="s">
        <v>84</v>
      </c>
      <c r="E8" s="170">
        <v>1</v>
      </c>
      <c r="F8" s="170">
        <v>0</v>
      </c>
      <c r="G8" s="171">
        <v>0</v>
      </c>
      <c r="O8" s="165">
        <v>2</v>
      </c>
      <c r="AA8" s="141">
        <v>11</v>
      </c>
      <c r="AB8" s="141">
        <v>3</v>
      </c>
      <c r="AC8" s="141">
        <v>1</v>
      </c>
      <c r="AZ8" s="141">
        <v>1</v>
      </c>
      <c r="BA8" s="141">
        <f t="shared" ref="BA8:BA15" si="0">IF(AZ8=1,G8,0)</f>
        <v>0</v>
      </c>
      <c r="BB8" s="141">
        <f t="shared" ref="BB8:BB15" si="1">IF(AZ8=2,G8,0)</f>
        <v>0</v>
      </c>
      <c r="BC8" s="141">
        <f t="shared" ref="BC8:BC15" si="2">IF(AZ8=3,G8,0)</f>
        <v>0</v>
      </c>
      <c r="BD8" s="141">
        <f t="shared" ref="BD8:BD15" si="3">IF(AZ8=4,G8,0)</f>
        <v>0</v>
      </c>
      <c r="BE8" s="141">
        <f t="shared" ref="BE8:BE15" si="4">IF(AZ8=5,G8,0)</f>
        <v>0</v>
      </c>
      <c r="CA8" s="172">
        <v>11</v>
      </c>
      <c r="CB8" s="172">
        <v>3</v>
      </c>
      <c r="CZ8" s="141">
        <v>0</v>
      </c>
    </row>
    <row r="9" spans="1:104" x14ac:dyDescent="0.2">
      <c r="A9" s="166">
        <v>2</v>
      </c>
      <c r="B9" s="167" t="s">
        <v>85</v>
      </c>
      <c r="C9" s="168" t="s">
        <v>86</v>
      </c>
      <c r="D9" s="169" t="s">
        <v>87</v>
      </c>
      <c r="E9" s="170">
        <v>12</v>
      </c>
      <c r="F9" s="170">
        <v>0</v>
      </c>
      <c r="G9" s="171">
        <v>0</v>
      </c>
      <c r="O9" s="165">
        <v>2</v>
      </c>
      <c r="AA9" s="141">
        <v>11</v>
      </c>
      <c r="AB9" s="141">
        <v>3</v>
      </c>
      <c r="AC9" s="141">
        <v>2</v>
      </c>
      <c r="AZ9" s="141">
        <v>1</v>
      </c>
      <c r="BA9" s="141">
        <f t="shared" si="0"/>
        <v>0</v>
      </c>
      <c r="BB9" s="141">
        <f t="shared" si="1"/>
        <v>0</v>
      </c>
      <c r="BC9" s="141">
        <f t="shared" si="2"/>
        <v>0</v>
      </c>
      <c r="BD9" s="141">
        <f t="shared" si="3"/>
        <v>0</v>
      </c>
      <c r="BE9" s="141">
        <f t="shared" si="4"/>
        <v>0</v>
      </c>
      <c r="CA9" s="172">
        <v>11</v>
      </c>
      <c r="CB9" s="172">
        <v>3</v>
      </c>
      <c r="CZ9" s="141">
        <v>0</v>
      </c>
    </row>
    <row r="10" spans="1:104" x14ac:dyDescent="0.2">
      <c r="A10" s="166">
        <v>3</v>
      </c>
      <c r="B10" s="167" t="s">
        <v>78</v>
      </c>
      <c r="C10" s="168" t="s">
        <v>88</v>
      </c>
      <c r="D10" s="169" t="s">
        <v>89</v>
      </c>
      <c r="E10" s="170">
        <v>18</v>
      </c>
      <c r="F10" s="170">
        <v>0</v>
      </c>
      <c r="G10" s="171">
        <v>0</v>
      </c>
      <c r="O10" s="165">
        <v>2</v>
      </c>
      <c r="AA10" s="141">
        <v>11</v>
      </c>
      <c r="AB10" s="141">
        <v>3</v>
      </c>
      <c r="AC10" s="141">
        <v>3</v>
      </c>
      <c r="AZ10" s="141">
        <v>1</v>
      </c>
      <c r="BA10" s="141">
        <f t="shared" si="0"/>
        <v>0</v>
      </c>
      <c r="BB10" s="141">
        <f t="shared" si="1"/>
        <v>0</v>
      </c>
      <c r="BC10" s="141">
        <f t="shared" si="2"/>
        <v>0</v>
      </c>
      <c r="BD10" s="141">
        <f t="shared" si="3"/>
        <v>0</v>
      </c>
      <c r="BE10" s="141">
        <f t="shared" si="4"/>
        <v>0</v>
      </c>
      <c r="CA10" s="172">
        <v>11</v>
      </c>
      <c r="CB10" s="172">
        <v>3</v>
      </c>
      <c r="CZ10" s="141">
        <v>0</v>
      </c>
    </row>
    <row r="11" spans="1:104" x14ac:dyDescent="0.2">
      <c r="A11" s="166">
        <v>4</v>
      </c>
      <c r="B11" s="167" t="s">
        <v>90</v>
      </c>
      <c r="C11" s="168" t="s">
        <v>91</v>
      </c>
      <c r="D11" s="169" t="s">
        <v>89</v>
      </c>
      <c r="E11" s="170">
        <v>18</v>
      </c>
      <c r="F11" s="170">
        <v>0</v>
      </c>
      <c r="G11" s="171">
        <v>0</v>
      </c>
      <c r="O11" s="165">
        <v>2</v>
      </c>
      <c r="AA11" s="141">
        <v>11</v>
      </c>
      <c r="AB11" s="141">
        <v>3</v>
      </c>
      <c r="AC11" s="141">
        <v>4</v>
      </c>
      <c r="AZ11" s="141">
        <v>1</v>
      </c>
      <c r="BA11" s="141">
        <f t="shared" si="0"/>
        <v>0</v>
      </c>
      <c r="BB11" s="141">
        <f t="shared" si="1"/>
        <v>0</v>
      </c>
      <c r="BC11" s="141">
        <f t="shared" si="2"/>
        <v>0</v>
      </c>
      <c r="BD11" s="141">
        <f t="shared" si="3"/>
        <v>0</v>
      </c>
      <c r="BE11" s="141">
        <f t="shared" si="4"/>
        <v>0</v>
      </c>
      <c r="CA11" s="172">
        <v>11</v>
      </c>
      <c r="CB11" s="172">
        <v>3</v>
      </c>
      <c r="CZ11" s="141">
        <v>0</v>
      </c>
    </row>
    <row r="12" spans="1:104" x14ac:dyDescent="0.2">
      <c r="A12" s="166">
        <v>5</v>
      </c>
      <c r="B12" s="167" t="s">
        <v>92</v>
      </c>
      <c r="C12" s="168" t="s">
        <v>93</v>
      </c>
      <c r="D12" s="169" t="s">
        <v>84</v>
      </c>
      <c r="E12" s="170">
        <v>1</v>
      </c>
      <c r="F12" s="170">
        <v>0</v>
      </c>
      <c r="G12" s="171">
        <v>0</v>
      </c>
      <c r="O12" s="165">
        <v>2</v>
      </c>
      <c r="AA12" s="141">
        <v>11</v>
      </c>
      <c r="AB12" s="141">
        <v>3</v>
      </c>
      <c r="AC12" s="141">
        <v>5</v>
      </c>
      <c r="AZ12" s="141">
        <v>1</v>
      </c>
      <c r="BA12" s="141">
        <f t="shared" si="0"/>
        <v>0</v>
      </c>
      <c r="BB12" s="141">
        <f t="shared" si="1"/>
        <v>0</v>
      </c>
      <c r="BC12" s="141">
        <f t="shared" si="2"/>
        <v>0</v>
      </c>
      <c r="BD12" s="141">
        <f t="shared" si="3"/>
        <v>0</v>
      </c>
      <c r="BE12" s="141">
        <f t="shared" si="4"/>
        <v>0</v>
      </c>
      <c r="CA12" s="172">
        <v>11</v>
      </c>
      <c r="CB12" s="172">
        <v>3</v>
      </c>
      <c r="CZ12" s="141">
        <v>0</v>
      </c>
    </row>
    <row r="13" spans="1:104" x14ac:dyDescent="0.2">
      <c r="A13" s="166">
        <v>6</v>
      </c>
      <c r="B13" s="167" t="s">
        <v>94</v>
      </c>
      <c r="C13" s="168" t="s">
        <v>95</v>
      </c>
      <c r="D13" s="169" t="s">
        <v>84</v>
      </c>
      <c r="E13" s="170">
        <v>1</v>
      </c>
      <c r="F13" s="170">
        <v>0</v>
      </c>
      <c r="G13" s="171">
        <v>0</v>
      </c>
      <c r="O13" s="165">
        <v>2</v>
      </c>
      <c r="AA13" s="141">
        <v>11</v>
      </c>
      <c r="AB13" s="141">
        <v>3</v>
      </c>
      <c r="AC13" s="141">
        <v>8</v>
      </c>
      <c r="AZ13" s="141">
        <v>1</v>
      </c>
      <c r="BA13" s="141">
        <f t="shared" si="0"/>
        <v>0</v>
      </c>
      <c r="BB13" s="141">
        <f t="shared" si="1"/>
        <v>0</v>
      </c>
      <c r="BC13" s="141">
        <f t="shared" si="2"/>
        <v>0</v>
      </c>
      <c r="BD13" s="141">
        <f t="shared" si="3"/>
        <v>0</v>
      </c>
      <c r="BE13" s="141">
        <f t="shared" si="4"/>
        <v>0</v>
      </c>
      <c r="CA13" s="172">
        <v>11</v>
      </c>
      <c r="CB13" s="172">
        <v>3</v>
      </c>
      <c r="CZ13" s="141">
        <v>0</v>
      </c>
    </row>
    <row r="14" spans="1:104" x14ac:dyDescent="0.2">
      <c r="A14" s="166">
        <v>7</v>
      </c>
      <c r="B14" s="167" t="s">
        <v>96</v>
      </c>
      <c r="C14" s="168" t="s">
        <v>97</v>
      </c>
      <c r="D14" s="169" t="s">
        <v>84</v>
      </c>
      <c r="E14" s="170">
        <v>1</v>
      </c>
      <c r="F14" s="170">
        <v>0</v>
      </c>
      <c r="G14" s="171">
        <v>0</v>
      </c>
      <c r="O14" s="165">
        <v>2</v>
      </c>
      <c r="AA14" s="141">
        <v>11</v>
      </c>
      <c r="AB14" s="141">
        <v>3</v>
      </c>
      <c r="AC14" s="141">
        <v>6</v>
      </c>
      <c r="AZ14" s="141">
        <v>1</v>
      </c>
      <c r="BA14" s="141">
        <f t="shared" si="0"/>
        <v>0</v>
      </c>
      <c r="BB14" s="141">
        <f t="shared" si="1"/>
        <v>0</v>
      </c>
      <c r="BC14" s="141">
        <f t="shared" si="2"/>
        <v>0</v>
      </c>
      <c r="BD14" s="141">
        <f t="shared" si="3"/>
        <v>0</v>
      </c>
      <c r="BE14" s="141">
        <f t="shared" si="4"/>
        <v>0</v>
      </c>
      <c r="CA14" s="172">
        <v>11</v>
      </c>
      <c r="CB14" s="172">
        <v>3</v>
      </c>
      <c r="CZ14" s="141">
        <v>0</v>
      </c>
    </row>
    <row r="15" spans="1:104" x14ac:dyDescent="0.2">
      <c r="A15" s="166">
        <v>8</v>
      </c>
      <c r="B15" s="167" t="s">
        <v>98</v>
      </c>
      <c r="C15" s="168" t="s">
        <v>99</v>
      </c>
      <c r="D15" s="169" t="s">
        <v>84</v>
      </c>
      <c r="E15" s="170">
        <v>1</v>
      </c>
      <c r="F15" s="170">
        <v>0</v>
      </c>
      <c r="G15" s="171">
        <v>0</v>
      </c>
      <c r="O15" s="165">
        <v>2</v>
      </c>
      <c r="AA15" s="141">
        <v>11</v>
      </c>
      <c r="AB15" s="141">
        <v>3</v>
      </c>
      <c r="AC15" s="141">
        <v>9</v>
      </c>
      <c r="AZ15" s="141">
        <v>1</v>
      </c>
      <c r="BA15" s="141">
        <f t="shared" si="0"/>
        <v>0</v>
      </c>
      <c r="BB15" s="141">
        <f t="shared" si="1"/>
        <v>0</v>
      </c>
      <c r="BC15" s="141">
        <f t="shared" si="2"/>
        <v>0</v>
      </c>
      <c r="BD15" s="141">
        <f t="shared" si="3"/>
        <v>0</v>
      </c>
      <c r="BE15" s="141">
        <f t="shared" si="4"/>
        <v>0</v>
      </c>
      <c r="CA15" s="172">
        <v>11</v>
      </c>
      <c r="CB15" s="172">
        <v>3</v>
      </c>
      <c r="CZ15" s="141">
        <v>0</v>
      </c>
    </row>
    <row r="16" spans="1:104" x14ac:dyDescent="0.2">
      <c r="A16" s="173"/>
      <c r="B16" s="174" t="s">
        <v>75</v>
      </c>
      <c r="C16" s="175" t="str">
        <f>CONCATENATE(B7," ",C7)</f>
        <v>1N Plynovodní přípojka</v>
      </c>
      <c r="D16" s="176"/>
      <c r="E16" s="177"/>
      <c r="F16" s="178"/>
      <c r="G16" s="179">
        <f>SUM(G7:G15)</f>
        <v>0</v>
      </c>
      <c r="O16" s="165">
        <v>4</v>
      </c>
      <c r="BA16" s="180">
        <f>SUM(BA7:BA15)</f>
        <v>0</v>
      </c>
      <c r="BB16" s="180">
        <f>SUM(BB7:BB15)</f>
        <v>0</v>
      </c>
      <c r="BC16" s="180">
        <f>SUM(BC7:BC15)</f>
        <v>0</v>
      </c>
      <c r="BD16" s="180">
        <f>SUM(BD7:BD15)</f>
        <v>0</v>
      </c>
      <c r="BE16" s="180">
        <f>SUM(BE7:BE15)</f>
        <v>0</v>
      </c>
    </row>
    <row r="17" spans="5:5" x14ac:dyDescent="0.2">
      <c r="E17" s="141"/>
    </row>
    <row r="18" spans="5:5" x14ac:dyDescent="0.2">
      <c r="E18" s="141"/>
    </row>
    <row r="19" spans="5:5" x14ac:dyDescent="0.2">
      <c r="E19" s="141"/>
    </row>
    <row r="20" spans="5:5" x14ac:dyDescent="0.2">
      <c r="E20" s="141"/>
    </row>
    <row r="21" spans="5:5" x14ac:dyDescent="0.2">
      <c r="E21" s="141"/>
    </row>
    <row r="22" spans="5:5" x14ac:dyDescent="0.2">
      <c r="E22" s="141"/>
    </row>
    <row r="23" spans="5:5" x14ac:dyDescent="0.2">
      <c r="E23" s="141"/>
    </row>
    <row r="24" spans="5:5" x14ac:dyDescent="0.2">
      <c r="E24" s="141"/>
    </row>
    <row r="25" spans="5:5" x14ac:dyDescent="0.2">
      <c r="E25" s="141"/>
    </row>
    <row r="26" spans="5:5" x14ac:dyDescent="0.2">
      <c r="E26" s="141"/>
    </row>
    <row r="27" spans="5:5" x14ac:dyDescent="0.2">
      <c r="E27" s="141"/>
    </row>
    <row r="28" spans="5:5" x14ac:dyDescent="0.2">
      <c r="E28" s="141"/>
    </row>
    <row r="29" spans="5:5" x14ac:dyDescent="0.2">
      <c r="E29" s="141"/>
    </row>
    <row r="30" spans="5:5" x14ac:dyDescent="0.2">
      <c r="E30" s="141"/>
    </row>
    <row r="31" spans="5:5" x14ac:dyDescent="0.2">
      <c r="E31" s="141"/>
    </row>
    <row r="32" spans="5:5" x14ac:dyDescent="0.2">
      <c r="E32" s="141"/>
    </row>
    <row r="33" spans="1:7" x14ac:dyDescent="0.2">
      <c r="E33" s="141"/>
    </row>
    <row r="34" spans="1:7" x14ac:dyDescent="0.2">
      <c r="E34" s="141"/>
    </row>
    <row r="35" spans="1:7" x14ac:dyDescent="0.2">
      <c r="E35" s="141"/>
    </row>
    <row r="36" spans="1:7" x14ac:dyDescent="0.2">
      <c r="E36" s="141"/>
    </row>
    <row r="37" spans="1:7" x14ac:dyDescent="0.2">
      <c r="E37" s="141"/>
    </row>
    <row r="38" spans="1:7" x14ac:dyDescent="0.2">
      <c r="E38" s="141"/>
    </row>
    <row r="39" spans="1:7" x14ac:dyDescent="0.2">
      <c r="E39" s="141"/>
    </row>
    <row r="40" spans="1:7" x14ac:dyDescent="0.2">
      <c r="A40" s="181"/>
      <c r="B40" s="181"/>
      <c r="C40" s="181"/>
      <c r="D40" s="181"/>
      <c r="E40" s="181"/>
      <c r="F40" s="181"/>
      <c r="G40" s="181"/>
    </row>
    <row r="41" spans="1:7" x14ac:dyDescent="0.2">
      <c r="A41" s="181"/>
      <c r="B41" s="181"/>
      <c r="C41" s="181"/>
      <c r="D41" s="181"/>
      <c r="E41" s="181"/>
      <c r="F41" s="181"/>
      <c r="G41" s="181"/>
    </row>
    <row r="42" spans="1:7" x14ac:dyDescent="0.2">
      <c r="A42" s="181"/>
      <c r="B42" s="181"/>
      <c r="C42" s="181"/>
      <c r="D42" s="181"/>
      <c r="E42" s="181"/>
      <c r="F42" s="181"/>
      <c r="G42" s="181"/>
    </row>
    <row r="43" spans="1:7" x14ac:dyDescent="0.2">
      <c r="A43" s="181"/>
      <c r="B43" s="181"/>
      <c r="C43" s="181"/>
      <c r="D43" s="181"/>
      <c r="E43" s="181"/>
      <c r="F43" s="181"/>
      <c r="G43" s="181"/>
    </row>
    <row r="44" spans="1:7" x14ac:dyDescent="0.2">
      <c r="E44" s="141"/>
    </row>
    <row r="45" spans="1:7" x14ac:dyDescent="0.2">
      <c r="E45" s="141"/>
    </row>
    <row r="46" spans="1:7" x14ac:dyDescent="0.2">
      <c r="E46" s="141"/>
    </row>
    <row r="47" spans="1:7" x14ac:dyDescent="0.2">
      <c r="E47" s="141"/>
    </row>
    <row r="48" spans="1:7" x14ac:dyDescent="0.2">
      <c r="E48" s="141"/>
    </row>
    <row r="49" spans="5:5" x14ac:dyDescent="0.2">
      <c r="E49" s="141"/>
    </row>
    <row r="50" spans="5:5" x14ac:dyDescent="0.2">
      <c r="E50" s="141"/>
    </row>
    <row r="51" spans="5:5" x14ac:dyDescent="0.2">
      <c r="E51" s="141"/>
    </row>
    <row r="52" spans="5:5" x14ac:dyDescent="0.2">
      <c r="E52" s="141"/>
    </row>
    <row r="53" spans="5:5" x14ac:dyDescent="0.2">
      <c r="E53" s="141"/>
    </row>
    <row r="54" spans="5:5" x14ac:dyDescent="0.2">
      <c r="E54" s="141"/>
    </row>
    <row r="55" spans="5:5" x14ac:dyDescent="0.2">
      <c r="E55" s="141"/>
    </row>
    <row r="56" spans="5:5" x14ac:dyDescent="0.2">
      <c r="E56" s="141"/>
    </row>
    <row r="57" spans="5:5" x14ac:dyDescent="0.2">
      <c r="E57" s="141"/>
    </row>
    <row r="58" spans="5:5" x14ac:dyDescent="0.2">
      <c r="E58" s="141"/>
    </row>
    <row r="59" spans="5:5" x14ac:dyDescent="0.2">
      <c r="E59" s="141"/>
    </row>
    <row r="60" spans="5:5" x14ac:dyDescent="0.2">
      <c r="E60" s="141"/>
    </row>
    <row r="61" spans="5:5" x14ac:dyDescent="0.2">
      <c r="E61" s="141"/>
    </row>
    <row r="62" spans="5:5" x14ac:dyDescent="0.2">
      <c r="E62" s="141"/>
    </row>
    <row r="63" spans="5:5" x14ac:dyDescent="0.2">
      <c r="E63" s="141"/>
    </row>
    <row r="64" spans="5:5" x14ac:dyDescent="0.2">
      <c r="E64" s="141"/>
    </row>
    <row r="65" spans="1:7" x14ac:dyDescent="0.2">
      <c r="E65" s="141"/>
    </row>
    <row r="66" spans="1:7" x14ac:dyDescent="0.2">
      <c r="E66" s="141"/>
    </row>
    <row r="67" spans="1:7" x14ac:dyDescent="0.2">
      <c r="E67" s="141"/>
    </row>
    <row r="68" spans="1:7" x14ac:dyDescent="0.2">
      <c r="E68" s="141"/>
    </row>
    <row r="69" spans="1:7" x14ac:dyDescent="0.2">
      <c r="E69" s="141"/>
    </row>
    <row r="70" spans="1:7" x14ac:dyDescent="0.2">
      <c r="E70" s="141"/>
    </row>
    <row r="71" spans="1:7" x14ac:dyDescent="0.2">
      <c r="E71" s="141"/>
    </row>
    <row r="72" spans="1:7" x14ac:dyDescent="0.2">
      <c r="E72" s="141"/>
    </row>
    <row r="73" spans="1:7" x14ac:dyDescent="0.2">
      <c r="E73" s="141"/>
    </row>
    <row r="74" spans="1:7" x14ac:dyDescent="0.2">
      <c r="E74" s="141"/>
    </row>
    <row r="75" spans="1:7" x14ac:dyDescent="0.2">
      <c r="A75" s="182"/>
      <c r="B75" s="182"/>
    </row>
    <row r="76" spans="1:7" x14ac:dyDescent="0.2">
      <c r="A76" s="181"/>
      <c r="B76" s="181"/>
      <c r="C76" s="184"/>
      <c r="D76" s="184"/>
      <c r="E76" s="185"/>
      <c r="F76" s="184"/>
      <c r="G76" s="186"/>
    </row>
    <row r="77" spans="1:7" x14ac:dyDescent="0.2">
      <c r="A77" s="187"/>
      <c r="B77" s="187"/>
      <c r="C77" s="181"/>
      <c r="D77" s="181"/>
      <c r="E77" s="188"/>
      <c r="F77" s="181"/>
      <c r="G77" s="181"/>
    </row>
    <row r="78" spans="1:7" x14ac:dyDescent="0.2">
      <c r="A78" s="181"/>
      <c r="B78" s="181"/>
      <c r="C78" s="181"/>
      <c r="D78" s="181"/>
      <c r="E78" s="188"/>
      <c r="F78" s="181"/>
      <c r="G78" s="181"/>
    </row>
    <row r="79" spans="1:7" x14ac:dyDescent="0.2">
      <c r="A79" s="181"/>
      <c r="B79" s="181"/>
      <c r="C79" s="181"/>
      <c r="D79" s="181"/>
      <c r="E79" s="188"/>
      <c r="F79" s="181"/>
      <c r="G79" s="181"/>
    </row>
    <row r="80" spans="1:7" x14ac:dyDescent="0.2">
      <c r="A80" s="181"/>
      <c r="B80" s="181"/>
      <c r="C80" s="181"/>
      <c r="D80" s="181"/>
      <c r="E80" s="188"/>
      <c r="F80" s="181"/>
      <c r="G80" s="181"/>
    </row>
    <row r="81" spans="1:7" x14ac:dyDescent="0.2">
      <c r="A81" s="181"/>
      <c r="B81" s="181"/>
      <c r="C81" s="181"/>
      <c r="D81" s="181"/>
      <c r="E81" s="188"/>
      <c r="F81" s="181"/>
      <c r="G81" s="181"/>
    </row>
    <row r="82" spans="1:7" x14ac:dyDescent="0.2">
      <c r="A82" s="181"/>
      <c r="B82" s="181"/>
      <c r="C82" s="181"/>
      <c r="D82" s="181"/>
      <c r="E82" s="188"/>
      <c r="F82" s="181"/>
      <c r="G82" s="181"/>
    </row>
    <row r="83" spans="1:7" x14ac:dyDescent="0.2">
      <c r="A83" s="181"/>
      <c r="B83" s="181"/>
      <c r="C83" s="181"/>
      <c r="D83" s="181"/>
      <c r="E83" s="188"/>
      <c r="F83" s="181"/>
      <c r="G83" s="181"/>
    </row>
    <row r="84" spans="1:7" x14ac:dyDescent="0.2">
      <c r="A84" s="181"/>
      <c r="B84" s="181"/>
      <c r="C84" s="181"/>
      <c r="D84" s="181"/>
      <c r="E84" s="188"/>
      <c r="F84" s="181"/>
      <c r="G84" s="181"/>
    </row>
    <row r="85" spans="1:7" x14ac:dyDescent="0.2">
      <c r="A85" s="181"/>
      <c r="B85" s="181"/>
      <c r="C85" s="181"/>
      <c r="D85" s="181"/>
      <c r="E85" s="188"/>
      <c r="F85" s="181"/>
      <c r="G85" s="181"/>
    </row>
    <row r="86" spans="1:7" x14ac:dyDescent="0.2">
      <c r="A86" s="181"/>
      <c r="B86" s="181"/>
      <c r="C86" s="181"/>
      <c r="D86" s="181"/>
      <c r="E86" s="188"/>
      <c r="F86" s="181"/>
      <c r="G86" s="181"/>
    </row>
    <row r="87" spans="1:7" x14ac:dyDescent="0.2">
      <c r="A87" s="181"/>
      <c r="B87" s="181"/>
      <c r="C87" s="181"/>
      <c r="D87" s="181"/>
      <c r="E87" s="188"/>
      <c r="F87" s="181"/>
      <c r="G87" s="181"/>
    </row>
    <row r="88" spans="1:7" x14ac:dyDescent="0.2">
      <c r="A88" s="181"/>
      <c r="B88" s="181"/>
      <c r="C88" s="181"/>
      <c r="D88" s="181"/>
      <c r="E88" s="188"/>
      <c r="F88" s="181"/>
      <c r="G88" s="181"/>
    </row>
    <row r="89" spans="1:7" x14ac:dyDescent="0.2">
      <c r="A89" s="181"/>
      <c r="B89" s="181"/>
      <c r="C89" s="181"/>
      <c r="D89" s="181"/>
      <c r="E89" s="188"/>
      <c r="F89" s="181"/>
      <c r="G89" s="181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Hřibová</dc:creator>
  <cp:lastModifiedBy>Pavel Pniak</cp:lastModifiedBy>
  <cp:lastPrinted>2015-10-05T11:15:18Z</cp:lastPrinted>
  <dcterms:created xsi:type="dcterms:W3CDTF">2015-10-05T11:04:15Z</dcterms:created>
  <dcterms:modified xsi:type="dcterms:W3CDTF">2016-10-11T10:31:07Z</dcterms:modified>
</cp:coreProperties>
</file>