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1 0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'001 003 Pol'!$A$1:$W$59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49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9" i="12"/>
  <c r="G28" i="12" s="1"/>
  <c r="I29" i="12"/>
  <c r="I28" i="12" s="1"/>
  <c r="K29" i="12"/>
  <c r="K28" i="12" s="1"/>
  <c r="M29" i="12"/>
  <c r="O29" i="12"/>
  <c r="O28" i="12" s="1"/>
  <c r="Q29" i="12"/>
  <c r="Q28" i="12" s="1"/>
  <c r="V29" i="12"/>
  <c r="V28" i="12" s="1"/>
  <c r="G31" i="12"/>
  <c r="M31" i="12" s="1"/>
  <c r="I31" i="12"/>
  <c r="K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G40" i="12"/>
  <c r="I40" i="12"/>
  <c r="K40" i="12"/>
  <c r="M40" i="12"/>
  <c r="O40" i="12"/>
  <c r="Q40" i="12"/>
  <c r="Q39" i="12" s="1"/>
  <c r="V40" i="12"/>
  <c r="V39" i="12" s="1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K44" i="12"/>
  <c r="O44" i="12"/>
  <c r="Q44" i="12"/>
  <c r="V44" i="12"/>
  <c r="G45" i="12"/>
  <c r="G44" i="12" s="1"/>
  <c r="I45" i="12"/>
  <c r="I44" i="12" s="1"/>
  <c r="K45" i="12"/>
  <c r="O45" i="12"/>
  <c r="Q45" i="12"/>
  <c r="V45" i="12"/>
  <c r="O46" i="12"/>
  <c r="Q46" i="12"/>
  <c r="V46" i="12"/>
  <c r="G47" i="12"/>
  <c r="G46" i="12" s="1"/>
  <c r="I47" i="12"/>
  <c r="I46" i="12" s="1"/>
  <c r="K47" i="12"/>
  <c r="K46" i="12" s="1"/>
  <c r="M47" i="12"/>
  <c r="M46" i="12" s="1"/>
  <c r="O47" i="12"/>
  <c r="Q47" i="12"/>
  <c r="V47" i="12"/>
  <c r="AE49" i="12"/>
  <c r="I20" i="1"/>
  <c r="I19" i="1"/>
  <c r="I18" i="1"/>
  <c r="I17" i="1"/>
  <c r="I16" i="1"/>
  <c r="I55" i="1"/>
  <c r="J49" i="1" s="1"/>
  <c r="J54" i="1"/>
  <c r="J53" i="1"/>
  <c r="J52" i="1"/>
  <c r="J51" i="1"/>
  <c r="J50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5" i="1" l="1"/>
  <c r="G28" i="1"/>
  <c r="A23" i="1"/>
  <c r="A24" i="1" s="1"/>
  <c r="G24" i="1" s="1"/>
  <c r="A27" i="1" s="1"/>
  <c r="A29" i="1" s="1"/>
  <c r="G29" i="1" s="1"/>
  <c r="G27" i="1" s="1"/>
  <c r="M28" i="12"/>
  <c r="M8" i="12"/>
  <c r="M45" i="12"/>
  <c r="M44" i="12" s="1"/>
  <c r="AF49" i="12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41" i="1" l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<sst xmlns="http://schemas.openxmlformats.org/spreadsheetml/2006/main" count="290" uniqueCount="152">
  <si>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</si>
  <si>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</si>
  <si>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</si>
  <si>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</si>
  <si>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</si>
  <si>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</si>
  <si>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</si>
  <si>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</si>
  <si>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</si>
  <si>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</si>
  <si>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</si>
  <si>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</si>
  <si>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</si>
  <si>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</si>
  <si>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</si>
  <si>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</si>
  <si>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</si>
  <si>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</si>
  <si>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</si>
  <si>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</si>
  <si>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</si>
  <si>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</si>
  <si>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</si>
  <si>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</si>
  <si>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</si>
  <si>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</si>
  <si>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</si>
  <si>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</si>
  <si>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</si>
  <si>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</si>
  <si>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</si>
  <si>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</si>
  <si>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</si>
  <si>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</si>
  <si>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</si>
  <si>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</si>
  <si>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</si>
  <si>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</si>
  <si>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</si>
  <si>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</si>
  <si>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</si>
  <si>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</si>
  <si>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</si>
  <si>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003</t>
  </si>
  <si>
    <t>Obnova Panského domu - ul. Moravská - neuznatelné náklady</t>
  </si>
  <si>
    <t>001</t>
  </si>
  <si>
    <t>Panský dům</t>
  </si>
  <si>
    <t>Objekt:</t>
  </si>
  <si>
    <t>Rozpočet:</t>
  </si>
  <si>
    <t>Obnova Panského domu č.p. 77 (fasády, výplně otvorů) - ul. Moravská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</si>
  <si>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</si>
  <si>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</si>
  <si>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</si>
  <si>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</si>
  <si>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</si>
  <si>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</si>
  <si>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</si>
  <si>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</si>
  <si>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</si>
  <si>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</si>
  <si>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</si>
  <si>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</si>
  <si>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</si>
  <si>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</si>
  <si>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</si>
  <si>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</si>
  <si>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</si>
  <si>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</si>
  <si>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</si>
  <si>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</si>
  <si>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</si>
  <si>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</si>
  <si>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</si>
  <si>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</si>
  <si>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</si>
  <si>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</si>
  <si>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</si>
  <si>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</si>
  <si>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</si>
  <si>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</si>
  <si>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</si>
  <si>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</si>
  <si>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</si>
  <si>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</si>
  <si>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</si>
  <si>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</si>
  <si>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</si>
  <si>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</si>
  <si>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</si>
  <si>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</si>
  <si>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</si>
  <si>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601011172R00</t>
  </si>
  <si>
    <t>Omítka štuková vnější ručně tl. 3 mm</t>
  </si>
  <si>
    <t>m2</t>
  </si>
  <si>
    <t>RTS 19/ I</t>
  </si>
  <si>
    <t>Kalkul</t>
  </si>
  <si>
    <t>POL1_1</t>
  </si>
  <si>
    <t xml:space="preserve">Povrchová úprava "A" : </t>
  </si>
  <si>
    <t>VV</t>
  </si>
  <si>
    <t>zdi u vjezdu : 4*(7+8)</t>
  </si>
  <si>
    <t>zdi u vjezdu - římsa : (0,2+0,3)*(7+8)</t>
  </si>
  <si>
    <t>622323041R00</t>
  </si>
  <si>
    <t>Penetrace podkladu</t>
  </si>
  <si>
    <t>Položka pořadí 1 : 67,50000</t>
  </si>
  <si>
    <t>622422321R00</t>
  </si>
  <si>
    <t>Oprava vnějších omítek vápen. štuk. II, do 30 %</t>
  </si>
  <si>
    <t>622471318RS8</t>
  </si>
  <si>
    <t>Nátěr nebo nástřik stěn vnějších, složitost 3 - 4, hmota silikátová barevná skupina II</t>
  </si>
  <si>
    <t>Nátěr nebo nástřik stěn vnějších, složitost 3 - 4, hmota silikátová Keim barevná skupina II</t>
  </si>
  <si>
    <t>POP</t>
  </si>
  <si>
    <t xml:space="preserve">přenos množství z pol.štuková omítka vnější : </t>
  </si>
  <si>
    <t>622904115R00</t>
  </si>
  <si>
    <t>Očištění fasád tlakovou vodou složitost 3 - 5</t>
  </si>
  <si>
    <t xml:space="preserve">přenos množství z pol._oprava omítek : </t>
  </si>
  <si>
    <t>Položka pořadí 3 : 67,50000</t>
  </si>
  <si>
    <t>622904121R00</t>
  </si>
  <si>
    <t>Ruční čištění ocelovým kartáčem</t>
  </si>
  <si>
    <t xml:space="preserve">přenos množství z pol.oprava omítek : </t>
  </si>
  <si>
    <t>941941031R00</t>
  </si>
  <si>
    <t>Montáž lešení leh.řad.s podlahami,š.do 1 m, H 10 m</t>
  </si>
  <si>
    <t>Zdi u brány : 4*(7+9)</t>
  </si>
  <si>
    <t>941941191RT3</t>
  </si>
  <si>
    <t>Příplatek za každý měsíc použití lešení k pol.1031,  lešení pronajaté</t>
  </si>
  <si>
    <t>RTS 18/ I</t>
  </si>
  <si>
    <t>Indiv</t>
  </si>
  <si>
    <t>(450,8+64)*2,1</t>
  </si>
  <si>
    <t>941941831R00</t>
  </si>
  <si>
    <t>Demontáž lešení leh.řad.s podlahami,š.1 m, H 10 m</t>
  </si>
  <si>
    <t>Položka pořadí 7 : 64,00000</t>
  </si>
  <si>
    <t>944944011R00</t>
  </si>
  <si>
    <t>Montáž ochranné sítě z umělých vláken</t>
  </si>
  <si>
    <t>Položka pořadí 9 : 64,00000</t>
  </si>
  <si>
    <t>944944081R00</t>
  </si>
  <si>
    <t>Demontáž ochranné sítě z umělých vláken</t>
  </si>
  <si>
    <t>Položka pořadí 10 : 64,00000</t>
  </si>
  <si>
    <t>952901114R00</t>
  </si>
  <si>
    <t>Vyčištění budov o výšce podlaží nad 4 m</t>
  </si>
  <si>
    <t>z ul. Moravská : 2*30</t>
  </si>
  <si>
    <t>M21_HRM_003</t>
  </si>
  <si>
    <t>Hromosvod_dle přílohy</t>
  </si>
  <si>
    <t>kpl</t>
  </si>
  <si>
    <t>Vlastní</t>
  </si>
  <si>
    <t>005124010R</t>
  </si>
  <si>
    <t>Koordinační činnost</t>
  </si>
  <si>
    <t>Soubor</t>
  </si>
  <si>
    <t>POL99_8</t>
  </si>
  <si>
    <t>005211040R</t>
  </si>
  <si>
    <t xml:space="preserve">Užívání veřejných ploch a prostranství 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</si>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</sst>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sheetProtection password="DCC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3"/>
      <c r="B2" s="78" t="s">
        <v>24</v>
      </c>
      <c r="C2" s="79"/>
      <c r="D2" s="80" t="s">
        <v>43</v>
      </c>
      <c r="E2" s="208" t="s">
        <v>49</v>
      </c>
      <c r="F2" s="209"/>
      <c r="G2" s="209"/>
      <c r="H2" s="209"/>
      <c r="I2" s="209"/>
      <c r="J2" s="210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11" t="s">
        <v>46</v>
      </c>
      <c r="F3" s="212"/>
      <c r="G3" s="212"/>
      <c r="H3" s="212"/>
      <c r="I3" s="212"/>
      <c r="J3" s="213"/>
    </row>
    <row r="4" spans="1:15" ht="23.25" customHeight="1" x14ac:dyDescent="0.2">
      <c r="A4" s="77">
        <v>455</v>
      </c>
      <c r="B4" s="83" t="s">
        <v>48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5"/>
      <c r="E11" s="215"/>
      <c r="F11" s="215"/>
      <c r="G11" s="215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20"/>
      <c r="E12" s="220"/>
      <c r="F12" s="220"/>
      <c r="G12" s="220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4"/>
      <c r="F13" s="225"/>
      <c r="G13" s="225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205"/>
      <c r="F16" s="206"/>
      <c r="G16" s="205"/>
      <c r="H16" s="206"/>
      <c r="I16" s="205">
        <f>SUMIF(F49:F54,A16,I49:I54)+SUMIF(F49:F54,"PSU",I49:I54)</f>
        <v>0</v>
      </c>
      <c r="J16" s="207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205"/>
      <c r="F17" s="206"/>
      <c r="G17" s="205"/>
      <c r="H17" s="206"/>
      <c r="I17" s="205">
        <f>SUMIF(F49:F54,A17,I49:I54)</f>
        <v>0</v>
      </c>
      <c r="J17" s="207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205"/>
      <c r="F18" s="206"/>
      <c r="G18" s="205"/>
      <c r="H18" s="206"/>
      <c r="I18" s="205">
        <f>SUMIF(F49:F54,A18,I49:I54)</f>
        <v>0</v>
      </c>
      <c r="J18" s="207"/>
    </row>
    <row r="19" spans="1:10" ht="23.25" customHeight="1" x14ac:dyDescent="0.2">
      <c r="A19" s="139" t="s">
        <v>63</v>
      </c>
      <c r="B19" s="55" t="s">
        <v>29</v>
      </c>
      <c r="C19" s="56"/>
      <c r="D19" s="57"/>
      <c r="E19" s="205"/>
      <c r="F19" s="206"/>
      <c r="G19" s="205"/>
      <c r="H19" s="206"/>
      <c r="I19" s="205">
        <f>SUMIF(F49:F54,A19,I49:I54)</f>
        <v>0</v>
      </c>
      <c r="J19" s="207"/>
    </row>
    <row r="20" spans="1:10" ht="23.25" customHeight="1" x14ac:dyDescent="0.2">
      <c r="A20" s="139" t="s">
        <v>64</v>
      </c>
      <c r="B20" s="55" t="s">
        <v>30</v>
      </c>
      <c r="C20" s="56"/>
      <c r="D20" s="57"/>
      <c r="E20" s="205"/>
      <c r="F20" s="206"/>
      <c r="G20" s="205"/>
      <c r="H20" s="206"/>
      <c r="I20" s="205">
        <f>SUMIF(F49:F54,A20,I49:I54)</f>
        <v>0</v>
      </c>
      <c r="J20" s="207"/>
    </row>
    <row r="21" spans="1:10" ht="23.25" customHeight="1" x14ac:dyDescent="0.2">
      <c r="A21" s="3"/>
      <c r="B21" s="72" t="s">
        <v>31</v>
      </c>
      <c r="C21" s="73"/>
      <c r="D21" s="74"/>
      <c r="E21" s="218"/>
      <c r="F21" s="219"/>
      <c r="G21" s="218"/>
      <c r="H21" s="219"/>
      <c r="I21" s="218">
        <f>SUM(I16:J20)</f>
        <v>0</v>
      </c>
      <c r="J21" s="231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9">
        <f>ZakladDPHSniVypocet</f>
        <v>0</v>
      </c>
      <c r="H23" s="230"/>
      <c r="I23" s="230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7">
        <f>IF(A24&gt;50, ROUNDUP(A23, 0), ROUNDDOWN(A23, 0))</f>
        <v>0</v>
      </c>
      <c r="H24" s="228"/>
      <c r="I24" s="228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9">
        <f>ZakladDPHZaklVypocet</f>
        <v>0</v>
      </c>
      <c r="H25" s="230"/>
      <c r="I25" s="230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02">
        <f>IF(A26&gt;50, ROUNDUP(A25, 0), ROUNDDOWN(A25, 0))</f>
        <v>0</v>
      </c>
      <c r="H26" s="203"/>
      <c r="I26" s="203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04">
        <f>CenaCelkem-(ZakladDPHSni+DPHSni+ZakladDPHZakl+DPHZakl)</f>
        <v>0</v>
      </c>
      <c r="H27" s="204"/>
      <c r="I27" s="204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33">
        <f>ZakladDPHSniVypocet+ZakladDPHZaklVypocet</f>
        <v>0</v>
      </c>
      <c r="H28" s="233"/>
      <c r="I28" s="233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32">
        <f>IF(A29&gt;50, ROUNDUP(A27, 0), ROUNDDOWN(A27, 0))</f>
        <v>0</v>
      </c>
      <c r="H29" s="232"/>
      <c r="I29" s="232"/>
      <c r="J29" s="122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43508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4"/>
      <c r="E34" s="235"/>
      <c r="F34" s="29"/>
      <c r="G34" s="234"/>
      <c r="H34" s="235"/>
      <c r="I34" s="235"/>
      <c r="J34" s="36"/>
    </row>
    <row r="35" spans="1:10" ht="12.75" customHeight="1" x14ac:dyDescent="0.2">
      <c r="A35" s="3"/>
      <c r="B35" s="3"/>
      <c r="C35" s="4"/>
      <c r="D35" s="226" t="s">
        <v>2</v>
      </c>
      <c r="E35" s="226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50</v>
      </c>
      <c r="C39" s="192"/>
      <c r="D39" s="193"/>
      <c r="E39" s="193"/>
      <c r="F39" s="103">
        <f>'001 003 Pol'!AE49</f>
        <v>0</v>
      </c>
      <c r="G39" s="104">
        <f>'001 003 Pol'!AF49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194" t="s">
        <v>46</v>
      </c>
      <c r="D40" s="195"/>
      <c r="E40" s="195"/>
      <c r="F40" s="108">
        <f>'001 003 Pol'!AE49</f>
        <v>0</v>
      </c>
      <c r="G40" s="109">
        <f>'001 003 Pol'!AF49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2" t="s">
        <v>44</v>
      </c>
      <c r="D41" s="193"/>
      <c r="E41" s="193"/>
      <c r="F41" s="112">
        <f>'001 003 Pol'!AE49</f>
        <v>0</v>
      </c>
      <c r="G41" s="105">
        <f>'001 003 Pol'!AF49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6" t="s">
        <v>51</v>
      </c>
      <c r="C42" s="197"/>
      <c r="D42" s="197"/>
      <c r="E42" s="198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53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54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55</v>
      </c>
      <c r="C49" s="190" t="s">
        <v>56</v>
      </c>
      <c r="D49" s="191"/>
      <c r="E49" s="191"/>
      <c r="F49" s="135" t="s">
        <v>26</v>
      </c>
      <c r="G49" s="136"/>
      <c r="H49" s="136"/>
      <c r="I49" s="136">
        <f>'001 003 Pol'!G8</f>
        <v>0</v>
      </c>
      <c r="J49" s="133" t="str">
        <f>IF(I55=0,"",I49/I55*100)</f>
        <v/>
      </c>
    </row>
    <row r="50" spans="1:10" ht="25.5" customHeight="1" x14ac:dyDescent="0.2">
      <c r="A50" s="125"/>
      <c r="B50" s="130" t="s">
        <v>57</v>
      </c>
      <c r="C50" s="190" t="s">
        <v>58</v>
      </c>
      <c r="D50" s="191"/>
      <c r="E50" s="191"/>
      <c r="F50" s="135" t="s">
        <v>26</v>
      </c>
      <c r="G50" s="136"/>
      <c r="H50" s="136"/>
      <c r="I50" s="136">
        <f>'001 003 Pol'!G28</f>
        <v>0</v>
      </c>
      <c r="J50" s="133" t="str">
        <f>IF(I55=0,"",I50/I55*100)</f>
        <v/>
      </c>
    </row>
    <row r="51" spans="1:10" ht="25.5" customHeight="1" x14ac:dyDescent="0.2">
      <c r="A51" s="125"/>
      <c r="B51" s="130" t="s">
        <v>59</v>
      </c>
      <c r="C51" s="190" t="s">
        <v>60</v>
      </c>
      <c r="D51" s="191"/>
      <c r="E51" s="191"/>
      <c r="F51" s="135" t="s">
        <v>26</v>
      </c>
      <c r="G51" s="136"/>
      <c r="H51" s="136"/>
      <c r="I51" s="136">
        <f>'001 003 Pol'!G39</f>
        <v>0</v>
      </c>
      <c r="J51" s="133" t="str">
        <f>IF(I55=0,"",I51/I55*100)</f>
        <v/>
      </c>
    </row>
    <row r="52" spans="1:10" ht="25.5" customHeight="1" x14ac:dyDescent="0.2">
      <c r="A52" s="125"/>
      <c r="B52" s="130" t="s">
        <v>61</v>
      </c>
      <c r="C52" s="190" t="s">
        <v>62</v>
      </c>
      <c r="D52" s="191"/>
      <c r="E52" s="191"/>
      <c r="F52" s="135" t="s">
        <v>28</v>
      </c>
      <c r="G52" s="136"/>
      <c r="H52" s="136"/>
      <c r="I52" s="136">
        <f>'001 003 Pol'!G42</f>
        <v>0</v>
      </c>
      <c r="J52" s="133" t="str">
        <f>IF(I55=0,"",I52/I55*100)</f>
        <v/>
      </c>
    </row>
    <row r="53" spans="1:10" ht="25.5" customHeight="1" x14ac:dyDescent="0.2">
      <c r="A53" s="125"/>
      <c r="B53" s="130" t="s">
        <v>63</v>
      </c>
      <c r="C53" s="190" t="s">
        <v>29</v>
      </c>
      <c r="D53" s="191"/>
      <c r="E53" s="191"/>
      <c r="F53" s="135" t="s">
        <v>63</v>
      </c>
      <c r="G53" s="136"/>
      <c r="H53" s="136"/>
      <c r="I53" s="136">
        <f>'001 003 Pol'!G44</f>
        <v>0</v>
      </c>
      <c r="J53" s="133" t="str">
        <f>IF(I55=0,"",I53/I55*100)</f>
        <v/>
      </c>
    </row>
    <row r="54" spans="1:10" ht="25.5" customHeight="1" x14ac:dyDescent="0.2">
      <c r="A54" s="125"/>
      <c r="B54" s="130" t="s">
        <v>64</v>
      </c>
      <c r="C54" s="190" t="s">
        <v>30</v>
      </c>
      <c r="D54" s="191"/>
      <c r="E54" s="191"/>
      <c r="F54" s="135" t="s">
        <v>64</v>
      </c>
      <c r="G54" s="136"/>
      <c r="H54" s="136"/>
      <c r="I54" s="136">
        <f>'001 003 Pol'!G46</f>
        <v>0</v>
      </c>
      <c r="J54" s="133" t="str">
        <f>IF(I55=0,"",I54/I55*100)</f>
        <v/>
      </c>
    </row>
    <row r="55" spans="1:10" ht="25.5" customHeight="1" x14ac:dyDescent="0.2">
      <c r="A55" s="126"/>
      <c r="B55" s="131" t="s">
        <v>1</v>
      </c>
      <c r="C55" s="131"/>
      <c r="D55" s="132"/>
      <c r="E55" s="132"/>
      <c r="F55" s="137"/>
      <c r="G55" s="138"/>
      <c r="H55" s="138"/>
      <c r="I55" s="138">
        <f>SUM(I49:I54)</f>
        <v>0</v>
      </c>
      <c r="J55" s="134">
        <f>SUM(J49:J54)</f>
        <v>0</v>
      </c>
    </row>
    <row r="56" spans="1:10" x14ac:dyDescent="0.2">
      <c r="F56" s="90"/>
      <c r="G56" s="89"/>
      <c r="H56" s="90"/>
      <c r="I56" s="89"/>
      <c r="J56" s="91"/>
    </row>
    <row r="57" spans="1:10" x14ac:dyDescent="0.2">
      <c r="F57" s="90"/>
      <c r="G57" s="89"/>
      <c r="H57" s="90"/>
      <c r="I57" s="89"/>
      <c r="J57" s="91"/>
    </row>
    <row r="58" spans="1:10" x14ac:dyDescent="0.2">
      <c r="F58" s="90"/>
      <c r="G58" s="89"/>
      <c r="H58" s="90"/>
      <c r="I58" s="89"/>
      <c r="J58" s="91"/>
    </row>
  </sheetData>
  <sheetProtection password="DCC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6" t="s">
        <v>8</v>
      </c>
      <c r="B2" s="75"/>
      <c r="C2" s="238"/>
      <c r="D2" s="238"/>
      <c r="E2" s="238"/>
      <c r="F2" s="238"/>
      <c r="G2" s="239"/>
    </row>
    <row r="3" spans="1:7" ht="24.95" customHeight="1" x14ac:dyDescent="0.2">
      <c r="A3" s="76" t="s">
        <v>9</v>
      </c>
      <c r="B3" s="75"/>
      <c r="C3" s="238"/>
      <c r="D3" s="238"/>
      <c r="E3" s="238"/>
      <c r="F3" s="238"/>
      <c r="G3" s="239"/>
    </row>
    <row r="4" spans="1:7" ht="24.95" customHeight="1" x14ac:dyDescent="0.2">
      <c r="A4" s="76" t="s">
        <v>10</v>
      </c>
      <c r="B4" s="75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sheetProtection password="DCC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G1" t="s">
        <v>65</v>
      </c>
    </row>
    <row r="2" spans="1:60" ht="24.95" customHeight="1" x14ac:dyDescent="0.2">
      <c r="A2" s="141" t="s">
        <v>8</v>
      </c>
      <c r="B2" s="75" t="s">
        <v>43</v>
      </c>
      <c r="C2" s="241" t="s">
        <v>49</v>
      </c>
      <c r="D2" s="242"/>
      <c r="E2" s="242"/>
      <c r="F2" s="242"/>
      <c r="G2" s="243"/>
      <c r="AG2" t="s">
        <v>66</v>
      </c>
    </row>
    <row r="3" spans="1:60" ht="24.95" customHeight="1" x14ac:dyDescent="0.2">
      <c r="A3" s="141" t="s">
        <v>9</v>
      </c>
      <c r="B3" s="75" t="s">
        <v>45</v>
      </c>
      <c r="C3" s="241" t="s">
        <v>46</v>
      </c>
      <c r="D3" s="242"/>
      <c r="E3" s="242"/>
      <c r="F3" s="242"/>
      <c r="G3" s="243"/>
      <c r="AC3" s="88" t="s">
        <v>66</v>
      </c>
      <c r="AG3" t="s">
        <v>67</v>
      </c>
    </row>
    <row r="4" spans="1:60" ht="24.95" customHeight="1" x14ac:dyDescent="0.2">
      <c r="A4" s="142" t="s">
        <v>10</v>
      </c>
      <c r="B4" s="143" t="s">
        <v>43</v>
      </c>
      <c r="C4" s="244" t="s">
        <v>44</v>
      </c>
      <c r="D4" s="245"/>
      <c r="E4" s="245"/>
      <c r="F4" s="245"/>
      <c r="G4" s="246"/>
      <c r="AG4" t="s">
        <v>68</v>
      </c>
    </row>
    <row r="5" spans="1:60" x14ac:dyDescent="0.2">
      <c r="D5" s="140"/>
    </row>
    <row r="6" spans="1:60" ht="38.25" x14ac:dyDescent="0.2">
      <c r="A6" s="145" t="s">
        <v>69</v>
      </c>
      <c r="B6" s="147" t="s">
        <v>70</v>
      </c>
      <c r="C6" s="147" t="s">
        <v>71</v>
      </c>
      <c r="D6" s="146" t="s">
        <v>72</v>
      </c>
      <c r="E6" s="145" t="s">
        <v>73</v>
      </c>
      <c r="F6" s="144" t="s">
        <v>74</v>
      </c>
      <c r="G6" s="145" t="s">
        <v>31</v>
      </c>
      <c r="H6" s="148" t="s">
        <v>32</v>
      </c>
      <c r="I6" s="148" t="s">
        <v>75</v>
      </c>
      <c r="J6" s="148" t="s">
        <v>33</v>
      </c>
      <c r="K6" s="148" t="s">
        <v>76</v>
      </c>
      <c r="L6" s="148" t="s">
        <v>77</v>
      </c>
      <c r="M6" s="148" t="s">
        <v>78</v>
      </c>
      <c r="N6" s="148" t="s">
        <v>79</v>
      </c>
      <c r="O6" s="148" t="s">
        <v>80</v>
      </c>
      <c r="P6" s="148" t="s">
        <v>81</v>
      </c>
      <c r="Q6" s="148" t="s">
        <v>82</v>
      </c>
      <c r="R6" s="148" t="s">
        <v>83</v>
      </c>
      <c r="S6" s="148" t="s">
        <v>84</v>
      </c>
      <c r="T6" s="148" t="s">
        <v>85</v>
      </c>
      <c r="U6" s="148" t="s">
        <v>86</v>
      </c>
      <c r="V6" s="148" t="s">
        <v>87</v>
      </c>
      <c r="W6" s="148" t="s">
        <v>88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3" t="s">
        <v>89</v>
      </c>
      <c r="B8" s="164" t="s">
        <v>55</v>
      </c>
      <c r="C8" s="182" t="s">
        <v>56</v>
      </c>
      <c r="D8" s="165"/>
      <c r="E8" s="166"/>
      <c r="F8" s="167"/>
      <c r="G8" s="168">
        <f>SUMIF(AG9:AG27,"&lt;&gt;NOR",G9:G27)</f>
        <v>0</v>
      </c>
      <c r="H8" s="162"/>
      <c r="I8" s="162">
        <f>SUM(I9:I27)</f>
        <v>0</v>
      </c>
      <c r="J8" s="162"/>
      <c r="K8" s="162">
        <f>SUM(K9:K27)</f>
        <v>0</v>
      </c>
      <c r="L8" s="162"/>
      <c r="M8" s="162">
        <f>SUM(M9:M27)</f>
        <v>0</v>
      </c>
      <c r="N8" s="162"/>
      <c r="O8" s="162">
        <f>SUM(O9:O27)</f>
        <v>2.2799999999999998</v>
      </c>
      <c r="P8" s="162"/>
      <c r="Q8" s="162">
        <f>SUM(Q9:Q27)</f>
        <v>0</v>
      </c>
      <c r="R8" s="162"/>
      <c r="S8" s="162"/>
      <c r="T8" s="162"/>
      <c r="U8" s="162"/>
      <c r="V8" s="162">
        <f>SUM(V9:V27)</f>
        <v>115.48</v>
      </c>
      <c r="W8" s="162"/>
      <c r="AG8" t="s">
        <v>90</v>
      </c>
    </row>
    <row r="9" spans="1:60" outlineLevel="1" x14ac:dyDescent="0.2">
      <c r="A9" s="169">
        <v>1</v>
      </c>
      <c r="B9" s="170" t="s">
        <v>91</v>
      </c>
      <c r="C9" s="183" t="s">
        <v>92</v>
      </c>
      <c r="D9" s="171" t="s">
        <v>93</v>
      </c>
      <c r="E9" s="172">
        <v>67.5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4.9700000000000005E-3</v>
      </c>
      <c r="O9" s="158">
        <f>ROUND(E9*N9,2)</f>
        <v>0.34</v>
      </c>
      <c r="P9" s="158">
        <v>0</v>
      </c>
      <c r="Q9" s="158">
        <f>ROUND(E9*P9,2)</f>
        <v>0</v>
      </c>
      <c r="R9" s="158"/>
      <c r="S9" s="158" t="s">
        <v>94</v>
      </c>
      <c r="T9" s="158" t="s">
        <v>95</v>
      </c>
      <c r="U9" s="158">
        <v>0.36500000000000005</v>
      </c>
      <c r="V9" s="158">
        <f>ROUND(E9*U9,2)</f>
        <v>24.64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96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4" t="s">
        <v>97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98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4" t="s">
        <v>99</v>
      </c>
      <c r="D11" s="160"/>
      <c r="E11" s="161">
        <v>60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98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84" t="s">
        <v>100</v>
      </c>
      <c r="D12" s="160"/>
      <c r="E12" s="161">
        <v>7.5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98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69">
        <v>2</v>
      </c>
      <c r="B13" s="170" t="s">
        <v>101</v>
      </c>
      <c r="C13" s="183" t="s">
        <v>102</v>
      </c>
      <c r="D13" s="171" t="s">
        <v>93</v>
      </c>
      <c r="E13" s="172">
        <v>67.5</v>
      </c>
      <c r="F13" s="173"/>
      <c r="G13" s="174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3.5000000000000005E-4</v>
      </c>
      <c r="O13" s="158">
        <f>ROUND(E13*N13,2)</f>
        <v>0.02</v>
      </c>
      <c r="P13" s="158">
        <v>0</v>
      </c>
      <c r="Q13" s="158">
        <f>ROUND(E13*P13,2)</f>
        <v>0</v>
      </c>
      <c r="R13" s="158"/>
      <c r="S13" s="158" t="s">
        <v>94</v>
      </c>
      <c r="T13" s="158" t="s">
        <v>95</v>
      </c>
      <c r="U13" s="158">
        <v>7.0000000000000007E-2</v>
      </c>
      <c r="V13" s="158">
        <f>ROUND(E13*U13,2)</f>
        <v>4.7300000000000004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96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4" t="s">
        <v>103</v>
      </c>
      <c r="D14" s="160"/>
      <c r="E14" s="161">
        <v>67.5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98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69">
        <v>3</v>
      </c>
      <c r="B15" s="170" t="s">
        <v>104</v>
      </c>
      <c r="C15" s="183" t="s">
        <v>105</v>
      </c>
      <c r="D15" s="171" t="s">
        <v>93</v>
      </c>
      <c r="E15" s="172">
        <v>67.5</v>
      </c>
      <c r="F15" s="173"/>
      <c r="G15" s="174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8">
        <v>2.7710000000000002E-2</v>
      </c>
      <c r="O15" s="158">
        <f>ROUND(E15*N15,2)</f>
        <v>1.87</v>
      </c>
      <c r="P15" s="158">
        <v>0</v>
      </c>
      <c r="Q15" s="158">
        <f>ROUND(E15*P15,2)</f>
        <v>0</v>
      </c>
      <c r="R15" s="158"/>
      <c r="S15" s="158" t="s">
        <v>94</v>
      </c>
      <c r="T15" s="158" t="s">
        <v>95</v>
      </c>
      <c r="U15" s="158">
        <v>0.40060000000000001</v>
      </c>
      <c r="V15" s="158">
        <f>ROUND(E15*U15,2)</f>
        <v>27.04</v>
      </c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96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4" t="s">
        <v>103</v>
      </c>
      <c r="D16" s="160"/>
      <c r="E16" s="161">
        <v>67.5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98</v>
      </c>
      <c r="AH16" s="149">
        <v>5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69">
        <v>4</v>
      </c>
      <c r="B17" s="170" t="s">
        <v>106</v>
      </c>
      <c r="C17" s="183" t="s">
        <v>107</v>
      </c>
      <c r="D17" s="171" t="s">
        <v>93</v>
      </c>
      <c r="E17" s="172">
        <v>67.5</v>
      </c>
      <c r="F17" s="173"/>
      <c r="G17" s="174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7.2000000000000005E-4</v>
      </c>
      <c r="O17" s="158">
        <f>ROUND(E17*N17,2)</f>
        <v>0.05</v>
      </c>
      <c r="P17" s="158">
        <v>0</v>
      </c>
      <c r="Q17" s="158">
        <f>ROUND(E17*P17,2)</f>
        <v>0</v>
      </c>
      <c r="R17" s="158"/>
      <c r="S17" s="158" t="s">
        <v>94</v>
      </c>
      <c r="T17" s="158" t="s">
        <v>95</v>
      </c>
      <c r="U17" s="158">
        <v>0.26500000000000001</v>
      </c>
      <c r="V17" s="158">
        <f>ROUND(E17*U17,2)</f>
        <v>17.89</v>
      </c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96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61" t="s">
        <v>108</v>
      </c>
      <c r="D18" s="262"/>
      <c r="E18" s="262"/>
      <c r="F18" s="262"/>
      <c r="G18" s="262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109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4" t="s">
        <v>110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98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4" t="s">
        <v>103</v>
      </c>
      <c r="D20" s="160"/>
      <c r="E20" s="161">
        <v>67.5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98</v>
      </c>
      <c r="AH20" s="149">
        <v>5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69">
        <v>5</v>
      </c>
      <c r="B21" s="170" t="s">
        <v>111</v>
      </c>
      <c r="C21" s="183" t="s">
        <v>112</v>
      </c>
      <c r="D21" s="171" t="s">
        <v>93</v>
      </c>
      <c r="E21" s="172">
        <v>67.5</v>
      </c>
      <c r="F21" s="173"/>
      <c r="G21" s="17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2.0000000000000002E-5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94</v>
      </c>
      <c r="T21" s="158" t="s">
        <v>95</v>
      </c>
      <c r="U21" s="158">
        <v>0.18000000000000002</v>
      </c>
      <c r="V21" s="158">
        <f>ROUND(E21*U21,2)</f>
        <v>12.15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96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4" t="s">
        <v>113</v>
      </c>
      <c r="D22" s="160"/>
      <c r="E22" s="161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98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4" t="s">
        <v>114</v>
      </c>
      <c r="D23" s="160"/>
      <c r="E23" s="161">
        <v>67.5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98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69">
        <v>6</v>
      </c>
      <c r="B24" s="170" t="s">
        <v>115</v>
      </c>
      <c r="C24" s="183" t="s">
        <v>116</v>
      </c>
      <c r="D24" s="171" t="s">
        <v>93</v>
      </c>
      <c r="E24" s="172">
        <v>67.5</v>
      </c>
      <c r="F24" s="173"/>
      <c r="G24" s="174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8">
        <v>0</v>
      </c>
      <c r="O24" s="158">
        <f>ROUND(E24*N24,2)</f>
        <v>0</v>
      </c>
      <c r="P24" s="158">
        <v>0</v>
      </c>
      <c r="Q24" s="158">
        <f>ROUND(E24*P24,2)</f>
        <v>0</v>
      </c>
      <c r="R24" s="158"/>
      <c r="S24" s="158" t="s">
        <v>94</v>
      </c>
      <c r="T24" s="158" t="s">
        <v>95</v>
      </c>
      <c r="U24" s="158">
        <v>0.43000000000000005</v>
      </c>
      <c r="V24" s="158">
        <f>ROUND(E24*U24,2)</f>
        <v>29.03</v>
      </c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96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261" t="s">
        <v>116</v>
      </c>
      <c r="D25" s="262"/>
      <c r="E25" s="262"/>
      <c r="F25" s="262"/>
      <c r="G25" s="262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109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84" t="s">
        <v>117</v>
      </c>
      <c r="D26" s="160"/>
      <c r="E26" s="161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98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84" t="s">
        <v>114</v>
      </c>
      <c r="D27" s="160"/>
      <c r="E27" s="161">
        <v>67.5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98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x14ac:dyDescent="0.2">
      <c r="A28" s="163" t="s">
        <v>89</v>
      </c>
      <c r="B28" s="164" t="s">
        <v>57</v>
      </c>
      <c r="C28" s="182" t="s">
        <v>58</v>
      </c>
      <c r="D28" s="165"/>
      <c r="E28" s="166"/>
      <c r="F28" s="167"/>
      <c r="G28" s="168">
        <f>SUMIF(AG29:AG38,"&lt;&gt;NOR",G29:G38)</f>
        <v>0</v>
      </c>
      <c r="H28" s="162"/>
      <c r="I28" s="162">
        <f>SUM(I29:I38)</f>
        <v>0</v>
      </c>
      <c r="J28" s="162"/>
      <c r="K28" s="162">
        <f>SUM(K29:K38)</f>
        <v>0</v>
      </c>
      <c r="L28" s="162"/>
      <c r="M28" s="162">
        <f>SUM(M29:M38)</f>
        <v>0</v>
      </c>
      <c r="N28" s="162"/>
      <c r="O28" s="162">
        <f>SUM(O29:O38)</f>
        <v>1.18</v>
      </c>
      <c r="P28" s="162"/>
      <c r="Q28" s="162">
        <f>SUM(Q29:Q38)</f>
        <v>0</v>
      </c>
      <c r="R28" s="162"/>
      <c r="S28" s="162"/>
      <c r="T28" s="162"/>
      <c r="U28" s="162"/>
      <c r="V28" s="162">
        <f>SUM(V29:V38)</f>
        <v>17.940000000000001</v>
      </c>
      <c r="W28" s="162"/>
      <c r="AG28" t="s">
        <v>90</v>
      </c>
    </row>
    <row r="29" spans="1:60" outlineLevel="1" x14ac:dyDescent="0.2">
      <c r="A29" s="169">
        <v>7</v>
      </c>
      <c r="B29" s="170" t="s">
        <v>118</v>
      </c>
      <c r="C29" s="183" t="s">
        <v>119</v>
      </c>
      <c r="D29" s="171" t="s">
        <v>93</v>
      </c>
      <c r="E29" s="172">
        <v>64</v>
      </c>
      <c r="F29" s="173"/>
      <c r="G29" s="174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21</v>
      </c>
      <c r="M29" s="158">
        <f>G29*(1+L29/100)</f>
        <v>0</v>
      </c>
      <c r="N29" s="158">
        <v>1.8380000000000001E-2</v>
      </c>
      <c r="O29" s="158">
        <f>ROUND(E29*N29,2)</f>
        <v>1.18</v>
      </c>
      <c r="P29" s="158">
        <v>0</v>
      </c>
      <c r="Q29" s="158">
        <f>ROUND(E29*P29,2)</f>
        <v>0</v>
      </c>
      <c r="R29" s="158"/>
      <c r="S29" s="158" t="s">
        <v>94</v>
      </c>
      <c r="T29" s="158" t="s">
        <v>95</v>
      </c>
      <c r="U29" s="158">
        <v>0.13</v>
      </c>
      <c r="V29" s="158">
        <f>ROUND(E29*U29,2)</f>
        <v>8.32</v>
      </c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96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4" t="s">
        <v>120</v>
      </c>
      <c r="D30" s="160"/>
      <c r="E30" s="161">
        <v>64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98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69">
        <v>8</v>
      </c>
      <c r="B31" s="170" t="s">
        <v>121</v>
      </c>
      <c r="C31" s="183" t="s">
        <v>122</v>
      </c>
      <c r="D31" s="171" t="s">
        <v>93</v>
      </c>
      <c r="E31" s="172">
        <v>1081.0800000000002</v>
      </c>
      <c r="F31" s="173"/>
      <c r="G31" s="17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8"/>
      <c r="S31" s="158" t="s">
        <v>123</v>
      </c>
      <c r="T31" s="158" t="s">
        <v>124</v>
      </c>
      <c r="U31" s="158">
        <v>0</v>
      </c>
      <c r="V31" s="158">
        <f>ROUND(E31*U31,2)</f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96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4" t="s">
        <v>125</v>
      </c>
      <c r="D32" s="160"/>
      <c r="E32" s="161">
        <v>1081.0800000000002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98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69">
        <v>9</v>
      </c>
      <c r="B33" s="170" t="s">
        <v>126</v>
      </c>
      <c r="C33" s="183" t="s">
        <v>127</v>
      </c>
      <c r="D33" s="171" t="s">
        <v>93</v>
      </c>
      <c r="E33" s="172">
        <v>64</v>
      </c>
      <c r="F33" s="173"/>
      <c r="G33" s="174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94</v>
      </c>
      <c r="T33" s="158" t="s">
        <v>95</v>
      </c>
      <c r="U33" s="158">
        <v>0.10200000000000001</v>
      </c>
      <c r="V33" s="158">
        <f>ROUND(E33*U33,2)</f>
        <v>6.53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96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84" t="s">
        <v>128</v>
      </c>
      <c r="D34" s="160"/>
      <c r="E34" s="161">
        <v>64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98</v>
      </c>
      <c r="AH34" s="149">
        <v>5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69">
        <v>10</v>
      </c>
      <c r="B35" s="170" t="s">
        <v>129</v>
      </c>
      <c r="C35" s="183" t="s">
        <v>130</v>
      </c>
      <c r="D35" s="171" t="s">
        <v>93</v>
      </c>
      <c r="E35" s="172">
        <v>64</v>
      </c>
      <c r="F35" s="173"/>
      <c r="G35" s="174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94</v>
      </c>
      <c r="T35" s="158" t="s">
        <v>95</v>
      </c>
      <c r="U35" s="158">
        <v>3.0300000000000001E-2</v>
      </c>
      <c r="V35" s="158">
        <f>ROUND(E35*U35,2)</f>
        <v>1.94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96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4" t="s">
        <v>131</v>
      </c>
      <c r="D36" s="160"/>
      <c r="E36" s="161">
        <v>64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98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69">
        <v>11</v>
      </c>
      <c r="B37" s="170" t="s">
        <v>132</v>
      </c>
      <c r="C37" s="183" t="s">
        <v>133</v>
      </c>
      <c r="D37" s="171" t="s">
        <v>93</v>
      </c>
      <c r="E37" s="172">
        <v>64</v>
      </c>
      <c r="F37" s="173"/>
      <c r="G37" s="174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94</v>
      </c>
      <c r="T37" s="158" t="s">
        <v>95</v>
      </c>
      <c r="U37" s="158">
        <v>1.8000000000000002E-2</v>
      </c>
      <c r="V37" s="158">
        <f>ROUND(E37*U37,2)</f>
        <v>1.1499999999999999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96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4" t="s">
        <v>134</v>
      </c>
      <c r="D38" s="160"/>
      <c r="E38" s="161">
        <v>64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98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5.5" x14ac:dyDescent="0.2">
      <c r="A39" s="163" t="s">
        <v>89</v>
      </c>
      <c r="B39" s="164" t="s">
        <v>59</v>
      </c>
      <c r="C39" s="182" t="s">
        <v>60</v>
      </c>
      <c r="D39" s="165"/>
      <c r="E39" s="166"/>
      <c r="F39" s="167"/>
      <c r="G39" s="168">
        <f>SUMIF(AG40:AG41,"&lt;&gt;NOR",G40:G41)</f>
        <v>0</v>
      </c>
      <c r="H39" s="162"/>
      <c r="I39" s="162">
        <f>SUM(I40:I41)</f>
        <v>0</v>
      </c>
      <c r="J39" s="162"/>
      <c r="K39" s="162">
        <f>SUM(K40:K41)</f>
        <v>0</v>
      </c>
      <c r="L39" s="162"/>
      <c r="M39" s="162">
        <f>SUM(M40:M41)</f>
        <v>0</v>
      </c>
      <c r="N39" s="162"/>
      <c r="O39" s="162">
        <f>SUM(O40:O41)</f>
        <v>0</v>
      </c>
      <c r="P39" s="162"/>
      <c r="Q39" s="162">
        <f>SUM(Q40:Q41)</f>
        <v>0</v>
      </c>
      <c r="R39" s="162"/>
      <c r="S39" s="162"/>
      <c r="T39" s="162"/>
      <c r="U39" s="162"/>
      <c r="V39" s="162">
        <f>SUM(V40:V41)</f>
        <v>21.24</v>
      </c>
      <c r="W39" s="162"/>
      <c r="AG39" t="s">
        <v>90</v>
      </c>
    </row>
    <row r="40" spans="1:60" outlineLevel="1" x14ac:dyDescent="0.2">
      <c r="A40" s="169">
        <v>12</v>
      </c>
      <c r="B40" s="170" t="s">
        <v>135</v>
      </c>
      <c r="C40" s="183" t="s">
        <v>136</v>
      </c>
      <c r="D40" s="171" t="s">
        <v>93</v>
      </c>
      <c r="E40" s="172">
        <v>60</v>
      </c>
      <c r="F40" s="173"/>
      <c r="G40" s="174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8">
        <v>4.0000000000000003E-5</v>
      </c>
      <c r="O40" s="158">
        <f>ROUND(E40*N40,2)</f>
        <v>0</v>
      </c>
      <c r="P40" s="158">
        <v>0</v>
      </c>
      <c r="Q40" s="158">
        <f>ROUND(E40*P40,2)</f>
        <v>0</v>
      </c>
      <c r="R40" s="158"/>
      <c r="S40" s="158" t="s">
        <v>94</v>
      </c>
      <c r="T40" s="158" t="s">
        <v>124</v>
      </c>
      <c r="U40" s="158">
        <v>0.35400000000000004</v>
      </c>
      <c r="V40" s="158">
        <f>ROUND(E40*U40,2)</f>
        <v>21.24</v>
      </c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96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4" t="s">
        <v>137</v>
      </c>
      <c r="D41" s="160"/>
      <c r="E41" s="161">
        <v>60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98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3" t="s">
        <v>89</v>
      </c>
      <c r="B42" s="164" t="s">
        <v>61</v>
      </c>
      <c r="C42" s="182" t="s">
        <v>62</v>
      </c>
      <c r="D42" s="165"/>
      <c r="E42" s="166"/>
      <c r="F42" s="167"/>
      <c r="G42" s="168">
        <f>SUMIF(AG43:AG43,"&lt;&gt;NOR",G43:G43)</f>
        <v>0</v>
      </c>
      <c r="H42" s="162"/>
      <c r="I42" s="162">
        <f>SUM(I43:I43)</f>
        <v>0</v>
      </c>
      <c r="J42" s="162"/>
      <c r="K42" s="162">
        <f>SUM(K43:K43)</f>
        <v>0</v>
      </c>
      <c r="L42" s="162"/>
      <c r="M42" s="162">
        <f>SUM(M43:M43)</f>
        <v>0</v>
      </c>
      <c r="N42" s="162"/>
      <c r="O42" s="162">
        <f>SUM(O43:O43)</f>
        <v>0</v>
      </c>
      <c r="P42" s="162"/>
      <c r="Q42" s="162">
        <f>SUM(Q43:Q43)</f>
        <v>0</v>
      </c>
      <c r="R42" s="162"/>
      <c r="S42" s="162"/>
      <c r="T42" s="162"/>
      <c r="U42" s="162"/>
      <c r="V42" s="162">
        <f>SUM(V43:V43)</f>
        <v>0</v>
      </c>
      <c r="W42" s="162"/>
      <c r="AG42" t="s">
        <v>90</v>
      </c>
    </row>
    <row r="43" spans="1:60" outlineLevel="1" x14ac:dyDescent="0.2">
      <c r="A43" s="175">
        <v>13</v>
      </c>
      <c r="B43" s="176" t="s">
        <v>138</v>
      </c>
      <c r="C43" s="185" t="s">
        <v>139</v>
      </c>
      <c r="D43" s="177" t="s">
        <v>140</v>
      </c>
      <c r="E43" s="178">
        <v>1</v>
      </c>
      <c r="F43" s="179"/>
      <c r="G43" s="180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141</v>
      </c>
      <c r="T43" s="158" t="s">
        <v>124</v>
      </c>
      <c r="U43" s="158">
        <v>0</v>
      </c>
      <c r="V43" s="158">
        <f>ROUND(E43*U43,2)</f>
        <v>0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96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3" t="s">
        <v>89</v>
      </c>
      <c r="B44" s="164" t="s">
        <v>63</v>
      </c>
      <c r="C44" s="182" t="s">
        <v>29</v>
      </c>
      <c r="D44" s="165"/>
      <c r="E44" s="166"/>
      <c r="F44" s="167"/>
      <c r="G44" s="168">
        <f>SUMIF(AG45:AG45,"&lt;&gt;NOR",G45:G45)</f>
        <v>0</v>
      </c>
      <c r="H44" s="162"/>
      <c r="I44" s="162">
        <f>SUM(I45:I45)</f>
        <v>0</v>
      </c>
      <c r="J44" s="162"/>
      <c r="K44" s="162">
        <f>SUM(K45:K45)</f>
        <v>0</v>
      </c>
      <c r="L44" s="162"/>
      <c r="M44" s="162">
        <f>SUM(M45:M45)</f>
        <v>0</v>
      </c>
      <c r="N44" s="162"/>
      <c r="O44" s="162">
        <f>SUM(O45:O45)</f>
        <v>0</v>
      </c>
      <c r="P44" s="162"/>
      <c r="Q44" s="162">
        <f>SUM(Q45:Q45)</f>
        <v>0</v>
      </c>
      <c r="R44" s="162"/>
      <c r="S44" s="162"/>
      <c r="T44" s="162"/>
      <c r="U44" s="162"/>
      <c r="V44" s="162">
        <f>SUM(V45:V45)</f>
        <v>0</v>
      </c>
      <c r="W44" s="162"/>
      <c r="AG44" t="s">
        <v>90</v>
      </c>
    </row>
    <row r="45" spans="1:60" outlineLevel="1" x14ac:dyDescent="0.2">
      <c r="A45" s="175">
        <v>14</v>
      </c>
      <c r="B45" s="176" t="s">
        <v>142</v>
      </c>
      <c r="C45" s="185" t="s">
        <v>143</v>
      </c>
      <c r="D45" s="177" t="s">
        <v>144</v>
      </c>
      <c r="E45" s="178">
        <v>1</v>
      </c>
      <c r="F45" s="179"/>
      <c r="G45" s="180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8">
        <v>0</v>
      </c>
      <c r="O45" s="158">
        <f>ROUND(E45*N45,2)</f>
        <v>0</v>
      </c>
      <c r="P45" s="158">
        <v>0</v>
      </c>
      <c r="Q45" s="158">
        <f>ROUND(E45*P45,2)</f>
        <v>0</v>
      </c>
      <c r="R45" s="158"/>
      <c r="S45" s="158" t="s">
        <v>94</v>
      </c>
      <c r="T45" s="158" t="s">
        <v>124</v>
      </c>
      <c r="U45" s="158">
        <v>0</v>
      </c>
      <c r="V45" s="158">
        <f>ROUND(E45*U45,2)</f>
        <v>0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145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x14ac:dyDescent="0.2">
      <c r="A46" s="163" t="s">
        <v>89</v>
      </c>
      <c r="B46" s="164" t="s">
        <v>64</v>
      </c>
      <c r="C46" s="182" t="s">
        <v>30</v>
      </c>
      <c r="D46" s="165"/>
      <c r="E46" s="166"/>
      <c r="F46" s="167"/>
      <c r="G46" s="168">
        <f>SUMIF(AG47:AG47,"&lt;&gt;NOR",G47:G47)</f>
        <v>0</v>
      </c>
      <c r="H46" s="162"/>
      <c r="I46" s="162">
        <f>SUM(I47:I47)</f>
        <v>0</v>
      </c>
      <c r="J46" s="162"/>
      <c r="K46" s="162">
        <f>SUM(K47:K47)</f>
        <v>0</v>
      </c>
      <c r="L46" s="162"/>
      <c r="M46" s="162">
        <f>SUM(M47:M47)</f>
        <v>0</v>
      </c>
      <c r="N46" s="162"/>
      <c r="O46" s="162">
        <f>SUM(O47:O47)</f>
        <v>0</v>
      </c>
      <c r="P46" s="162"/>
      <c r="Q46" s="162">
        <f>SUM(Q47:Q47)</f>
        <v>0</v>
      </c>
      <c r="R46" s="162"/>
      <c r="S46" s="162"/>
      <c r="T46" s="162"/>
      <c r="U46" s="162"/>
      <c r="V46" s="162">
        <f>SUM(V47:V47)</f>
        <v>0</v>
      </c>
      <c r="W46" s="162"/>
      <c r="AG46" t="s">
        <v>90</v>
      </c>
    </row>
    <row r="47" spans="1:60" outlineLevel="1" x14ac:dyDescent="0.2">
      <c r="A47" s="169">
        <v>15</v>
      </c>
      <c r="B47" s="170" t="s">
        <v>146</v>
      </c>
      <c r="C47" s="183" t="s">
        <v>147</v>
      </c>
      <c r="D47" s="171" t="s">
        <v>144</v>
      </c>
      <c r="E47" s="172">
        <v>1</v>
      </c>
      <c r="F47" s="173"/>
      <c r="G47" s="174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94</v>
      </c>
      <c r="T47" s="158" t="s">
        <v>124</v>
      </c>
      <c r="U47" s="158">
        <v>0</v>
      </c>
      <c r="V47" s="158">
        <f>ROUND(E47*U47,2)</f>
        <v>0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145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5"/>
      <c r="B48" s="6"/>
      <c r="C48" s="186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v>15</v>
      </c>
      <c r="AF48">
        <v>21</v>
      </c>
    </row>
    <row r="49" spans="1:33" x14ac:dyDescent="0.2">
      <c r="A49" s="152"/>
      <c r="B49" s="153" t="s">
        <v>31</v>
      </c>
      <c r="C49" s="187"/>
      <c r="D49" s="154"/>
      <c r="E49" s="155"/>
      <c r="F49" s="155"/>
      <c r="G49" s="181">
        <f>G8+G28+G39+G42+G44+G46</f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f>SUMIF(L7:L47,AE48,G7:G47)</f>
        <v>0</v>
      </c>
      <c r="AF49">
        <f>SUMIF(L7:L47,AF48,G7:G47)</f>
        <v>0</v>
      </c>
      <c r="AG49" t="s">
        <v>148</v>
      </c>
    </row>
    <row r="50" spans="1:33" x14ac:dyDescent="0.2">
      <c r="A50" s="5"/>
      <c r="B50" s="6"/>
      <c r="C50" s="186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 x14ac:dyDescent="0.2">
      <c r="A51" s="5"/>
      <c r="B51" s="6"/>
      <c r="C51" s="186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47" t="s">
        <v>149</v>
      </c>
      <c r="B52" s="247"/>
      <c r="C52" s="248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249"/>
      <c r="B53" s="250"/>
      <c r="C53" s="251"/>
      <c r="D53" s="250"/>
      <c r="E53" s="250"/>
      <c r="F53" s="250"/>
      <c r="G53" s="252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AG53" t="s">
        <v>150</v>
      </c>
    </row>
    <row r="54" spans="1:33" x14ac:dyDescent="0.2">
      <c r="A54" s="253"/>
      <c r="B54" s="254"/>
      <c r="C54" s="255"/>
      <c r="D54" s="254"/>
      <c r="E54" s="254"/>
      <c r="F54" s="254"/>
      <c r="G54" s="256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 x14ac:dyDescent="0.2">
      <c r="A55" s="253"/>
      <c r="B55" s="254"/>
      <c r="C55" s="255"/>
      <c r="D55" s="254"/>
      <c r="E55" s="254"/>
      <c r="F55" s="254"/>
      <c r="G55" s="256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 x14ac:dyDescent="0.2">
      <c r="A56" s="253"/>
      <c r="B56" s="254"/>
      <c r="C56" s="255"/>
      <c r="D56" s="254"/>
      <c r="E56" s="254"/>
      <c r="F56" s="254"/>
      <c r="G56" s="256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 x14ac:dyDescent="0.2">
      <c r="A57" s="257"/>
      <c r="B57" s="258"/>
      <c r="C57" s="259"/>
      <c r="D57" s="258"/>
      <c r="E57" s="258"/>
      <c r="F57" s="258"/>
      <c r="G57" s="260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33" x14ac:dyDescent="0.2">
      <c r="A58" s="5"/>
      <c r="B58" s="6"/>
      <c r="C58" s="186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33" x14ac:dyDescent="0.2">
      <c r="C59" s="188"/>
      <c r="D59" s="140"/>
      <c r="AG59" t="s">
        <v>151</v>
      </c>
    </row>
    <row r="60" spans="1:33" x14ac:dyDescent="0.2">
      <c r="D60" s="140"/>
    </row>
    <row r="61" spans="1:33" x14ac:dyDescent="0.2">
      <c r="D61" s="140"/>
    </row>
    <row r="62" spans="1:33" x14ac:dyDescent="0.2">
      <c r="D62" s="140"/>
    </row>
    <row r="63" spans="1:33" x14ac:dyDescent="0.2">
      <c r="D63" s="140"/>
    </row>
    <row r="64" spans="1:33" x14ac:dyDescent="0.2">
      <c r="D64" s="140"/>
    </row>
    <row r="65" spans="4:4" x14ac:dyDescent="0.2">
      <c r="D65" s="140"/>
    </row>
    <row r="66" spans="4:4" x14ac:dyDescent="0.2">
      <c r="D66" s="140"/>
    </row>
    <row r="67" spans="4:4" x14ac:dyDescent="0.2">
      <c r="D67" s="140"/>
    </row>
    <row r="68" spans="4:4" x14ac:dyDescent="0.2">
      <c r="D68" s="140"/>
    </row>
    <row r="69" spans="4:4" x14ac:dyDescent="0.2">
      <c r="D69" s="140"/>
    </row>
    <row r="70" spans="4:4" x14ac:dyDescent="0.2">
      <c r="D70" s="140"/>
    </row>
    <row r="71" spans="4:4" x14ac:dyDescent="0.2">
      <c r="D71" s="140"/>
    </row>
    <row r="72" spans="4:4" x14ac:dyDescent="0.2">
      <c r="D72" s="140"/>
    </row>
    <row r="73" spans="4:4" x14ac:dyDescent="0.2">
      <c r="D73" s="140"/>
    </row>
    <row r="74" spans="4:4" x14ac:dyDescent="0.2">
      <c r="D74" s="140"/>
    </row>
    <row r="75" spans="4:4" x14ac:dyDescent="0.2">
      <c r="D75" s="140"/>
    </row>
    <row r="76" spans="4:4" x14ac:dyDescent="0.2">
      <c r="D76" s="140"/>
    </row>
    <row r="77" spans="4:4" x14ac:dyDescent="0.2">
      <c r="D77" s="140"/>
    </row>
    <row r="78" spans="4:4" x14ac:dyDescent="0.2">
      <c r="D78" s="140"/>
    </row>
    <row r="79" spans="4:4" x14ac:dyDescent="0.2">
      <c r="D79" s="140"/>
    </row>
    <row r="80" spans="4:4" x14ac:dyDescent="0.2">
      <c r="D80" s="140"/>
    </row>
    <row r="81" spans="4:4" x14ac:dyDescent="0.2">
      <c r="D81" s="140"/>
    </row>
    <row r="82" spans="4:4" x14ac:dyDescent="0.2">
      <c r="D82" s="140"/>
    </row>
    <row r="83" spans="4:4" x14ac:dyDescent="0.2">
      <c r="D83" s="140"/>
    </row>
    <row r="84" spans="4:4" x14ac:dyDescent="0.2">
      <c r="D84" s="140"/>
    </row>
    <row r="85" spans="4:4" x14ac:dyDescent="0.2">
      <c r="D85" s="140"/>
    </row>
    <row r="86" spans="4:4" x14ac:dyDescent="0.2">
      <c r="D86" s="140"/>
    </row>
    <row r="87" spans="4:4" x14ac:dyDescent="0.2">
      <c r="D87" s="140"/>
    </row>
    <row r="88" spans="4:4" x14ac:dyDescent="0.2">
      <c r="D88" s="140"/>
    </row>
    <row r="89" spans="4:4" x14ac:dyDescent="0.2">
      <c r="D89" s="140"/>
    </row>
    <row r="90" spans="4:4" x14ac:dyDescent="0.2">
      <c r="D90" s="140"/>
    </row>
    <row r="91" spans="4:4" x14ac:dyDescent="0.2">
      <c r="D91" s="140"/>
    </row>
    <row r="92" spans="4:4" x14ac:dyDescent="0.2">
      <c r="D92" s="140"/>
    </row>
    <row r="93" spans="4:4" x14ac:dyDescent="0.2">
      <c r="D93" s="140"/>
    </row>
    <row r="94" spans="4:4" x14ac:dyDescent="0.2">
      <c r="D94" s="140"/>
    </row>
    <row r="95" spans="4:4" x14ac:dyDescent="0.2">
      <c r="D95" s="140"/>
    </row>
    <row r="96" spans="4:4" x14ac:dyDescent="0.2">
      <c r="D96" s="140"/>
    </row>
    <row r="97" spans="4:4" x14ac:dyDescent="0.2">
      <c r="D97" s="140"/>
    </row>
    <row r="98" spans="4:4" x14ac:dyDescent="0.2">
      <c r="D98" s="140"/>
    </row>
    <row r="99" spans="4:4" x14ac:dyDescent="0.2">
      <c r="D99" s="140"/>
    </row>
    <row r="100" spans="4:4" x14ac:dyDescent="0.2">
      <c r="D100" s="140"/>
    </row>
    <row r="101" spans="4:4" x14ac:dyDescent="0.2">
      <c r="D101" s="140"/>
    </row>
    <row r="102" spans="4:4" x14ac:dyDescent="0.2">
      <c r="D102" s="140"/>
    </row>
    <row r="103" spans="4:4" x14ac:dyDescent="0.2">
      <c r="D103" s="140"/>
    </row>
    <row r="104" spans="4:4" x14ac:dyDescent="0.2">
      <c r="D104" s="140"/>
    </row>
    <row r="105" spans="4:4" x14ac:dyDescent="0.2">
      <c r="D105" s="140"/>
    </row>
    <row r="106" spans="4:4" x14ac:dyDescent="0.2">
      <c r="D106" s="140"/>
    </row>
    <row r="107" spans="4:4" x14ac:dyDescent="0.2">
      <c r="D107" s="140"/>
    </row>
    <row r="108" spans="4:4" x14ac:dyDescent="0.2">
      <c r="D108" s="140"/>
    </row>
    <row r="109" spans="4:4" x14ac:dyDescent="0.2">
      <c r="D109" s="140"/>
    </row>
    <row r="110" spans="4:4" x14ac:dyDescent="0.2">
      <c r="D110" s="140"/>
    </row>
    <row r="111" spans="4:4" x14ac:dyDescent="0.2">
      <c r="D111" s="140"/>
    </row>
    <row r="112" spans="4:4" x14ac:dyDescent="0.2">
      <c r="D112" s="140"/>
    </row>
    <row r="113" spans="4:4" x14ac:dyDescent="0.2">
      <c r="D113" s="140"/>
    </row>
    <row r="114" spans="4:4" x14ac:dyDescent="0.2">
      <c r="D114" s="140"/>
    </row>
    <row r="115" spans="4:4" x14ac:dyDescent="0.2">
      <c r="D115" s="140"/>
    </row>
    <row r="116" spans="4:4" x14ac:dyDescent="0.2">
      <c r="D116" s="140"/>
    </row>
    <row r="117" spans="4:4" x14ac:dyDescent="0.2">
      <c r="D117" s="140"/>
    </row>
    <row r="118" spans="4:4" x14ac:dyDescent="0.2">
      <c r="D118" s="140"/>
    </row>
    <row r="119" spans="4:4" x14ac:dyDescent="0.2">
      <c r="D119" s="140"/>
    </row>
    <row r="120" spans="4:4" x14ac:dyDescent="0.2">
      <c r="D120" s="140"/>
    </row>
    <row r="121" spans="4:4" x14ac:dyDescent="0.2">
      <c r="D121" s="140"/>
    </row>
    <row r="122" spans="4:4" x14ac:dyDescent="0.2">
      <c r="D122" s="140"/>
    </row>
    <row r="123" spans="4:4" x14ac:dyDescent="0.2">
      <c r="D123" s="140"/>
    </row>
    <row r="124" spans="4:4" x14ac:dyDescent="0.2">
      <c r="D124" s="140"/>
    </row>
    <row r="125" spans="4:4" x14ac:dyDescent="0.2">
      <c r="D125" s="140"/>
    </row>
    <row r="126" spans="4:4" x14ac:dyDescent="0.2">
      <c r="D126" s="140"/>
    </row>
    <row r="127" spans="4:4" x14ac:dyDescent="0.2">
      <c r="D127" s="140"/>
    </row>
    <row r="128" spans="4:4" x14ac:dyDescent="0.2">
      <c r="D128" s="140"/>
    </row>
    <row r="129" spans="4:4" x14ac:dyDescent="0.2">
      <c r="D129" s="140"/>
    </row>
    <row r="130" spans="4:4" x14ac:dyDescent="0.2">
      <c r="D130" s="140"/>
    </row>
    <row r="131" spans="4:4" x14ac:dyDescent="0.2">
      <c r="D131" s="140"/>
    </row>
    <row r="132" spans="4:4" x14ac:dyDescent="0.2">
      <c r="D132" s="140"/>
    </row>
    <row r="133" spans="4:4" x14ac:dyDescent="0.2">
      <c r="D133" s="140"/>
    </row>
    <row r="134" spans="4:4" x14ac:dyDescent="0.2">
      <c r="D134" s="140"/>
    </row>
    <row r="135" spans="4:4" x14ac:dyDescent="0.2">
      <c r="D135" s="140"/>
    </row>
    <row r="136" spans="4:4" x14ac:dyDescent="0.2">
      <c r="D136" s="140"/>
    </row>
    <row r="137" spans="4:4" x14ac:dyDescent="0.2">
      <c r="D137" s="140"/>
    </row>
    <row r="138" spans="4:4" x14ac:dyDescent="0.2">
      <c r="D138" s="140"/>
    </row>
    <row r="139" spans="4:4" x14ac:dyDescent="0.2">
      <c r="D139" s="140"/>
    </row>
    <row r="140" spans="4:4" x14ac:dyDescent="0.2">
      <c r="D140" s="140"/>
    </row>
    <row r="141" spans="4:4" x14ac:dyDescent="0.2">
      <c r="D141" s="140"/>
    </row>
    <row r="142" spans="4:4" x14ac:dyDescent="0.2">
      <c r="D142" s="140"/>
    </row>
    <row r="143" spans="4:4" x14ac:dyDescent="0.2">
      <c r="D143" s="140"/>
    </row>
    <row r="144" spans="4:4" x14ac:dyDescent="0.2">
      <c r="D144" s="140"/>
    </row>
    <row r="145" spans="4:4" x14ac:dyDescent="0.2">
      <c r="D145" s="140"/>
    </row>
    <row r="146" spans="4:4" x14ac:dyDescent="0.2">
      <c r="D146" s="140"/>
    </row>
    <row r="147" spans="4:4" x14ac:dyDescent="0.2">
      <c r="D147" s="140"/>
    </row>
    <row r="148" spans="4:4" x14ac:dyDescent="0.2">
      <c r="D148" s="140"/>
    </row>
    <row r="149" spans="4:4" x14ac:dyDescent="0.2">
      <c r="D149" s="140"/>
    </row>
    <row r="150" spans="4:4" x14ac:dyDescent="0.2">
      <c r="D150" s="140"/>
    </row>
    <row r="151" spans="4:4" x14ac:dyDescent="0.2">
      <c r="D151" s="140"/>
    </row>
    <row r="152" spans="4:4" x14ac:dyDescent="0.2">
      <c r="D152" s="140"/>
    </row>
    <row r="153" spans="4:4" x14ac:dyDescent="0.2">
      <c r="D153" s="140"/>
    </row>
    <row r="154" spans="4:4" x14ac:dyDescent="0.2">
      <c r="D154" s="140"/>
    </row>
    <row r="155" spans="4:4" x14ac:dyDescent="0.2">
      <c r="D155" s="140"/>
    </row>
    <row r="156" spans="4:4" x14ac:dyDescent="0.2">
      <c r="D156" s="140"/>
    </row>
    <row r="157" spans="4:4" x14ac:dyDescent="0.2">
      <c r="D157" s="140"/>
    </row>
    <row r="158" spans="4:4" x14ac:dyDescent="0.2">
      <c r="D158" s="140"/>
    </row>
    <row r="159" spans="4:4" x14ac:dyDescent="0.2">
      <c r="D159" s="140"/>
    </row>
    <row r="160" spans="4:4" x14ac:dyDescent="0.2">
      <c r="D160" s="140"/>
    </row>
    <row r="161" spans="4:4" x14ac:dyDescent="0.2">
      <c r="D161" s="140"/>
    </row>
    <row r="162" spans="4:4" x14ac:dyDescent="0.2">
      <c r="D162" s="140"/>
    </row>
    <row r="163" spans="4:4" x14ac:dyDescent="0.2">
      <c r="D163" s="140"/>
    </row>
    <row r="164" spans="4:4" x14ac:dyDescent="0.2">
      <c r="D164" s="140"/>
    </row>
    <row r="165" spans="4:4" x14ac:dyDescent="0.2">
      <c r="D165" s="140"/>
    </row>
    <row r="166" spans="4:4" x14ac:dyDescent="0.2">
      <c r="D166" s="140"/>
    </row>
    <row r="167" spans="4:4" x14ac:dyDescent="0.2">
      <c r="D167" s="140"/>
    </row>
    <row r="168" spans="4:4" x14ac:dyDescent="0.2">
      <c r="D168" s="140"/>
    </row>
    <row r="169" spans="4:4" x14ac:dyDescent="0.2">
      <c r="D169" s="140"/>
    </row>
    <row r="170" spans="4:4" x14ac:dyDescent="0.2">
      <c r="D170" s="140"/>
    </row>
    <row r="171" spans="4:4" x14ac:dyDescent="0.2">
      <c r="D171" s="140"/>
    </row>
    <row r="172" spans="4:4" x14ac:dyDescent="0.2">
      <c r="D172" s="140"/>
    </row>
    <row r="173" spans="4:4" x14ac:dyDescent="0.2">
      <c r="D173" s="140"/>
    </row>
    <row r="174" spans="4:4" x14ac:dyDescent="0.2">
      <c r="D174" s="140"/>
    </row>
    <row r="175" spans="4:4" x14ac:dyDescent="0.2">
      <c r="D175" s="140"/>
    </row>
    <row r="176" spans="4:4" x14ac:dyDescent="0.2">
      <c r="D176" s="140"/>
    </row>
    <row r="177" spans="4:4" x14ac:dyDescent="0.2">
      <c r="D177" s="140"/>
    </row>
    <row r="178" spans="4:4" x14ac:dyDescent="0.2">
      <c r="D178" s="140"/>
    </row>
    <row r="179" spans="4:4" x14ac:dyDescent="0.2">
      <c r="D179" s="140"/>
    </row>
    <row r="180" spans="4:4" x14ac:dyDescent="0.2">
      <c r="D180" s="140"/>
    </row>
    <row r="181" spans="4:4" x14ac:dyDescent="0.2">
      <c r="D181" s="140"/>
    </row>
    <row r="182" spans="4:4" x14ac:dyDescent="0.2">
      <c r="D182" s="140"/>
    </row>
    <row r="183" spans="4:4" x14ac:dyDescent="0.2">
      <c r="D183" s="140"/>
    </row>
    <row r="184" spans="4:4" x14ac:dyDescent="0.2">
      <c r="D184" s="140"/>
    </row>
    <row r="185" spans="4:4" x14ac:dyDescent="0.2">
      <c r="D185" s="140"/>
    </row>
    <row r="186" spans="4:4" x14ac:dyDescent="0.2">
      <c r="D186" s="140"/>
    </row>
    <row r="187" spans="4:4" x14ac:dyDescent="0.2">
      <c r="D187" s="140"/>
    </row>
    <row r="188" spans="4:4" x14ac:dyDescent="0.2">
      <c r="D188" s="140"/>
    </row>
    <row r="189" spans="4:4" x14ac:dyDescent="0.2">
      <c r="D189" s="140"/>
    </row>
    <row r="190" spans="4:4" x14ac:dyDescent="0.2">
      <c r="D190" s="140"/>
    </row>
    <row r="191" spans="4:4" x14ac:dyDescent="0.2">
      <c r="D191" s="140"/>
    </row>
    <row r="192" spans="4:4" x14ac:dyDescent="0.2">
      <c r="D192" s="140"/>
    </row>
    <row r="193" spans="4:4" x14ac:dyDescent="0.2">
      <c r="D193" s="140"/>
    </row>
    <row r="194" spans="4:4" x14ac:dyDescent="0.2">
      <c r="D194" s="140"/>
    </row>
    <row r="195" spans="4:4" x14ac:dyDescent="0.2">
      <c r="D195" s="140"/>
    </row>
    <row r="196" spans="4:4" x14ac:dyDescent="0.2">
      <c r="D196" s="140"/>
    </row>
    <row r="197" spans="4:4" x14ac:dyDescent="0.2">
      <c r="D197" s="140"/>
    </row>
    <row r="198" spans="4:4" x14ac:dyDescent="0.2">
      <c r="D198" s="140"/>
    </row>
    <row r="199" spans="4:4" x14ac:dyDescent="0.2">
      <c r="D199" s="140"/>
    </row>
    <row r="200" spans="4:4" x14ac:dyDescent="0.2">
      <c r="D200" s="140"/>
    </row>
    <row r="201" spans="4:4" x14ac:dyDescent="0.2">
      <c r="D201" s="140"/>
    </row>
    <row r="202" spans="4:4" x14ac:dyDescent="0.2">
      <c r="D202" s="140"/>
    </row>
    <row r="203" spans="4:4" x14ac:dyDescent="0.2">
      <c r="D203" s="140"/>
    </row>
    <row r="204" spans="4:4" x14ac:dyDescent="0.2">
      <c r="D204" s="140"/>
    </row>
    <row r="205" spans="4:4" x14ac:dyDescent="0.2">
      <c r="D205" s="140"/>
    </row>
    <row r="206" spans="4:4" x14ac:dyDescent="0.2">
      <c r="D206" s="140"/>
    </row>
    <row r="207" spans="4:4" x14ac:dyDescent="0.2">
      <c r="D207" s="140"/>
    </row>
    <row r="208" spans="4:4" x14ac:dyDescent="0.2">
      <c r="D208" s="140"/>
    </row>
    <row r="209" spans="4:4" x14ac:dyDescent="0.2">
      <c r="D209" s="140"/>
    </row>
    <row r="210" spans="4:4" x14ac:dyDescent="0.2">
      <c r="D210" s="140"/>
    </row>
    <row r="211" spans="4:4" x14ac:dyDescent="0.2">
      <c r="D211" s="140"/>
    </row>
    <row r="212" spans="4:4" x14ac:dyDescent="0.2">
      <c r="D212" s="140"/>
    </row>
    <row r="213" spans="4:4" x14ac:dyDescent="0.2">
      <c r="D213" s="140"/>
    </row>
    <row r="214" spans="4:4" x14ac:dyDescent="0.2">
      <c r="D214" s="140"/>
    </row>
    <row r="215" spans="4:4" x14ac:dyDescent="0.2">
      <c r="D215" s="140"/>
    </row>
    <row r="216" spans="4:4" x14ac:dyDescent="0.2">
      <c r="D216" s="140"/>
    </row>
    <row r="217" spans="4:4" x14ac:dyDescent="0.2">
      <c r="D217" s="140"/>
    </row>
    <row r="218" spans="4:4" x14ac:dyDescent="0.2">
      <c r="D218" s="140"/>
    </row>
    <row r="219" spans="4:4" x14ac:dyDescent="0.2">
      <c r="D219" s="140"/>
    </row>
    <row r="220" spans="4:4" x14ac:dyDescent="0.2">
      <c r="D220" s="140"/>
    </row>
    <row r="221" spans="4:4" x14ac:dyDescent="0.2">
      <c r="D221" s="140"/>
    </row>
    <row r="222" spans="4:4" x14ac:dyDescent="0.2">
      <c r="D222" s="140"/>
    </row>
    <row r="223" spans="4:4" x14ac:dyDescent="0.2">
      <c r="D223" s="140"/>
    </row>
    <row r="224" spans="4:4" x14ac:dyDescent="0.2">
      <c r="D224" s="140"/>
    </row>
    <row r="225" spans="4:4" x14ac:dyDescent="0.2">
      <c r="D225" s="140"/>
    </row>
    <row r="226" spans="4:4" x14ac:dyDescent="0.2">
      <c r="D226" s="140"/>
    </row>
    <row r="227" spans="4:4" x14ac:dyDescent="0.2">
      <c r="D227" s="140"/>
    </row>
    <row r="228" spans="4:4" x14ac:dyDescent="0.2">
      <c r="D228" s="140"/>
    </row>
    <row r="229" spans="4:4" x14ac:dyDescent="0.2">
      <c r="D229" s="140"/>
    </row>
    <row r="230" spans="4:4" x14ac:dyDescent="0.2">
      <c r="D230" s="140"/>
    </row>
    <row r="231" spans="4:4" x14ac:dyDescent="0.2">
      <c r="D231" s="140"/>
    </row>
    <row r="232" spans="4:4" x14ac:dyDescent="0.2">
      <c r="D232" s="140"/>
    </row>
    <row r="233" spans="4:4" x14ac:dyDescent="0.2">
      <c r="D233" s="140"/>
    </row>
    <row r="234" spans="4:4" x14ac:dyDescent="0.2">
      <c r="D234" s="140"/>
    </row>
    <row r="235" spans="4:4" x14ac:dyDescent="0.2">
      <c r="D235" s="140"/>
    </row>
    <row r="236" spans="4:4" x14ac:dyDescent="0.2">
      <c r="D236" s="140"/>
    </row>
    <row r="237" spans="4:4" x14ac:dyDescent="0.2">
      <c r="D237" s="140"/>
    </row>
    <row r="238" spans="4:4" x14ac:dyDescent="0.2">
      <c r="D238" s="140"/>
    </row>
    <row r="239" spans="4:4" x14ac:dyDescent="0.2">
      <c r="D239" s="140"/>
    </row>
    <row r="240" spans="4:4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DCC5" sheet="1"/>
  <mergeCells count="8">
    <mergeCell ref="A53:G57"/>
    <mergeCell ref="C18:G18"/>
    <mergeCell ref="C25:G25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'001 003 Pol'!Názvy_tisku</vt:lpstr>
      <vt:lpstr>oadresa</vt:lpstr>
      <vt:lpstr>Stavba!Objednatel</vt:lpstr>
      <vt:lpstr>Stavba!Objekt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2014-02-28T09:52:57Z</cp:lastPrinted>
  <dcterms:created xsi:type="dcterms:W3CDTF">2009-04-08T07:15:50Z</dcterms:created>
  <dcterms:modified xsi:type="dcterms:W3CDTF">2019-02-12T11:48:32Z</dcterms:modified>
</cp:coreProperties>
</file>