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7"/>
  </bookViews>
  <sheets>
    <sheet name="Pokyny pro vyplnění" sheetId="11" r:id="rId1"/>
    <sheet name="Stavba" sheetId="1" r:id="rId2"/>
    <sheet name="VzorPolozky" sheetId="10" state="hidden" r:id="rId3"/>
    <sheet name="SO 101 SO 101 n Pol" sheetId="12" r:id="rId4"/>
    <sheet name="SO 101 SO 101 u Pol" sheetId="13" r:id="rId5"/>
    <sheet name="SO 102 SO 102 Pol" sheetId="14" r:id="rId6"/>
    <sheet name="SO 103 SO 103 Pol" sheetId="15" r:id="rId7"/>
    <sheet name="VNON VNON Pol" sheetId="16" r:id="rId8"/>
  </sheets>
  <externalReferences>
    <externalReference r:id="rId9"/>
  </externalReferences>
  <definedNames>
    <definedName name="CelkemDPHVypocet" localSheetId="1">Stavba!$H$49</definedName>
    <definedName name="CenaCelkem">Stavba!$G$29</definedName>
    <definedName name="CenaCelkemBezDPH">Stavba!$G$28</definedName>
    <definedName name="CenaCelkemVypocet" localSheetId="1">Stavba!$I$49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101 SO 101 n Pol'!$1:$7</definedName>
    <definedName name="_xlnm.Print_Titles" localSheetId="4">'SO 101 SO 101 u Pol'!$1:$7</definedName>
    <definedName name="_xlnm.Print_Titles" localSheetId="5">'SO 102 SO 102 Pol'!$1:$7</definedName>
    <definedName name="_xlnm.Print_Titles" localSheetId="6">'SO 103 SO 103 Pol'!$1:$7</definedName>
    <definedName name="_xlnm.Print_Titles" localSheetId="7">'VNON VNON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101 SO 101 n Pol'!$A$1:$U$138</definedName>
    <definedName name="_xlnm.Print_Area" localSheetId="4">'SO 101 SO 101 u Pol'!$A$1:$U$149</definedName>
    <definedName name="_xlnm.Print_Area" localSheetId="5">'SO 102 SO 102 Pol'!$A$1:$U$189</definedName>
    <definedName name="_xlnm.Print_Area" localSheetId="6">'SO 103 SO 103 Pol'!$A$1:$U$156</definedName>
    <definedName name="_xlnm.Print_Area" localSheetId="1">Stavba!$A$1:$J$68</definedName>
    <definedName name="_xlnm.Print_Area" localSheetId="7">'VNON VNON Pol'!$A$1:$W$46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Stavba!$F$49</definedName>
    <definedName name="ZakladDPHZakl">Stavba!$G$25</definedName>
    <definedName name="ZakladDPHZaklVypocet" localSheetId="1">Stavba!$G$49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8" i="1" l="1"/>
  <c r="F47" i="1"/>
  <c r="BA34" i="16"/>
  <c r="BA32" i="16"/>
  <c r="BA30" i="16"/>
  <c r="BA28" i="16"/>
  <c r="BA27" i="16"/>
  <c r="BA25" i="16"/>
  <c r="BA23" i="16"/>
  <c r="BA20" i="16"/>
  <c r="BA16" i="16"/>
  <c r="BA14" i="16"/>
  <c r="BA12" i="16"/>
  <c r="G9" i="16"/>
  <c r="I9" i="16"/>
  <c r="K9" i="16"/>
  <c r="M9" i="16"/>
  <c r="O9" i="16"/>
  <c r="Q9" i="16"/>
  <c r="V9" i="16"/>
  <c r="G11" i="16"/>
  <c r="M11" i="16" s="1"/>
  <c r="I11" i="16"/>
  <c r="K11" i="16"/>
  <c r="O11" i="16"/>
  <c r="Q11" i="16"/>
  <c r="V11" i="16"/>
  <c r="G13" i="16"/>
  <c r="I13" i="16"/>
  <c r="K13" i="16"/>
  <c r="M13" i="16"/>
  <c r="O13" i="16"/>
  <c r="Q13" i="16"/>
  <c r="V13" i="16"/>
  <c r="G15" i="16"/>
  <c r="M15" i="16" s="1"/>
  <c r="I15" i="16"/>
  <c r="K15" i="16"/>
  <c r="O15" i="16"/>
  <c r="Q15" i="16"/>
  <c r="V15" i="16"/>
  <c r="G18" i="16"/>
  <c r="M18" i="16" s="1"/>
  <c r="I18" i="16"/>
  <c r="K18" i="16"/>
  <c r="O18" i="16"/>
  <c r="Q18" i="16"/>
  <c r="V18" i="16"/>
  <c r="G19" i="16"/>
  <c r="M19" i="16" s="1"/>
  <c r="I19" i="16"/>
  <c r="K19" i="16"/>
  <c r="O19" i="16"/>
  <c r="Q19" i="16"/>
  <c r="V19" i="16"/>
  <c r="G22" i="16"/>
  <c r="I22" i="16"/>
  <c r="K22" i="16"/>
  <c r="O22" i="16"/>
  <c r="Q22" i="16"/>
  <c r="V22" i="16"/>
  <c r="G24" i="16"/>
  <c r="I24" i="16"/>
  <c r="K24" i="16"/>
  <c r="M24" i="16"/>
  <c r="O24" i="16"/>
  <c r="Q24" i="16"/>
  <c r="Q21" i="16" s="1"/>
  <c r="V24" i="16"/>
  <c r="G26" i="16"/>
  <c r="M26" i="16" s="1"/>
  <c r="I26" i="16"/>
  <c r="K26" i="16"/>
  <c r="O26" i="16"/>
  <c r="Q26" i="16"/>
  <c r="V26" i="16"/>
  <c r="G29" i="16"/>
  <c r="M29" i="16" s="1"/>
  <c r="I29" i="16"/>
  <c r="K29" i="16"/>
  <c r="O29" i="16"/>
  <c r="Q29" i="16"/>
  <c r="V29" i="16"/>
  <c r="G31" i="16"/>
  <c r="M31" i="16" s="1"/>
  <c r="I31" i="16"/>
  <c r="K31" i="16"/>
  <c r="O31" i="16"/>
  <c r="Q31" i="16"/>
  <c r="V31" i="16"/>
  <c r="G33" i="16"/>
  <c r="I33" i="16"/>
  <c r="K33" i="16"/>
  <c r="M33" i="16"/>
  <c r="O33" i="16"/>
  <c r="Q33" i="16"/>
  <c r="V33" i="16"/>
  <c r="AE36" i="16"/>
  <c r="G9" i="15"/>
  <c r="I9" i="15"/>
  <c r="I8" i="15" s="1"/>
  <c r="K9" i="15"/>
  <c r="M9" i="15"/>
  <c r="O9" i="15"/>
  <c r="Q9" i="15"/>
  <c r="T9" i="15"/>
  <c r="G13" i="15"/>
  <c r="I13" i="15"/>
  <c r="K13" i="15"/>
  <c r="O13" i="15"/>
  <c r="Q13" i="15"/>
  <c r="T13" i="15"/>
  <c r="T8" i="15" s="1"/>
  <c r="G15" i="15"/>
  <c r="I15" i="15"/>
  <c r="K15" i="15"/>
  <c r="O15" i="15"/>
  <c r="O14" i="15" s="1"/>
  <c r="Q15" i="15"/>
  <c r="T15" i="15"/>
  <c r="G19" i="15"/>
  <c r="M19" i="15" s="1"/>
  <c r="I19" i="15"/>
  <c r="K19" i="15"/>
  <c r="O19" i="15"/>
  <c r="Q19" i="15"/>
  <c r="T19" i="15"/>
  <c r="G22" i="15"/>
  <c r="M22" i="15" s="1"/>
  <c r="I22" i="15"/>
  <c r="K22" i="15"/>
  <c r="O22" i="15"/>
  <c r="Q22" i="15"/>
  <c r="T22" i="15"/>
  <c r="G27" i="15"/>
  <c r="M27" i="15" s="1"/>
  <c r="I27" i="15"/>
  <c r="K27" i="15"/>
  <c r="O27" i="15"/>
  <c r="Q27" i="15"/>
  <c r="T27" i="15"/>
  <c r="G29" i="15"/>
  <c r="I29" i="15"/>
  <c r="K29" i="15"/>
  <c r="M29" i="15"/>
  <c r="O29" i="15"/>
  <c r="Q29" i="15"/>
  <c r="T29" i="15"/>
  <c r="G32" i="15"/>
  <c r="I32" i="15"/>
  <c r="K32" i="15"/>
  <c r="O32" i="15"/>
  <c r="Q32" i="15"/>
  <c r="T32" i="15"/>
  <c r="G35" i="15"/>
  <c r="M35" i="15" s="1"/>
  <c r="I35" i="15"/>
  <c r="K35" i="15"/>
  <c r="O35" i="15"/>
  <c r="Q35" i="15"/>
  <c r="T35" i="15"/>
  <c r="G38" i="15"/>
  <c r="M38" i="15" s="1"/>
  <c r="I38" i="15"/>
  <c r="K38" i="15"/>
  <c r="O38" i="15"/>
  <c r="Q38" i="15"/>
  <c r="T38" i="15"/>
  <c r="G41" i="15"/>
  <c r="M41" i="15" s="1"/>
  <c r="I41" i="15"/>
  <c r="K41" i="15"/>
  <c r="O41" i="15"/>
  <c r="Q41" i="15"/>
  <c r="T41" i="15"/>
  <c r="G45" i="15"/>
  <c r="M45" i="15" s="1"/>
  <c r="I45" i="15"/>
  <c r="K45" i="15"/>
  <c r="O45" i="15"/>
  <c r="Q45" i="15"/>
  <c r="T45" i="15"/>
  <c r="G48" i="15"/>
  <c r="I48" i="15"/>
  <c r="K48" i="15"/>
  <c r="M48" i="15"/>
  <c r="O48" i="15"/>
  <c r="Q48" i="15"/>
  <c r="T48" i="15"/>
  <c r="G51" i="15"/>
  <c r="M51" i="15" s="1"/>
  <c r="I51" i="15"/>
  <c r="K51" i="15"/>
  <c r="O51" i="15"/>
  <c r="Q51" i="15"/>
  <c r="T51" i="15"/>
  <c r="G54" i="15"/>
  <c r="I54" i="15"/>
  <c r="K54" i="15"/>
  <c r="M54" i="15"/>
  <c r="O54" i="15"/>
  <c r="Q54" i="15"/>
  <c r="T54" i="15"/>
  <c r="G58" i="15"/>
  <c r="M58" i="15" s="1"/>
  <c r="I58" i="15"/>
  <c r="K58" i="15"/>
  <c r="O58" i="15"/>
  <c r="Q58" i="15"/>
  <c r="T58" i="15"/>
  <c r="G61" i="15"/>
  <c r="M61" i="15" s="1"/>
  <c r="I61" i="15"/>
  <c r="K61" i="15"/>
  <c r="O61" i="15"/>
  <c r="Q61" i="15"/>
  <c r="T61" i="15"/>
  <c r="G64" i="15"/>
  <c r="M64" i="15" s="1"/>
  <c r="I64" i="15"/>
  <c r="K64" i="15"/>
  <c r="O64" i="15"/>
  <c r="Q64" i="15"/>
  <c r="T64" i="15"/>
  <c r="G68" i="15"/>
  <c r="I68" i="15"/>
  <c r="K68" i="15"/>
  <c r="O68" i="15"/>
  <c r="Q68" i="15"/>
  <c r="T68" i="15"/>
  <c r="G72" i="15"/>
  <c r="I72" i="15"/>
  <c r="K72" i="15"/>
  <c r="M72" i="15"/>
  <c r="O72" i="15"/>
  <c r="Q72" i="15"/>
  <c r="T72" i="15"/>
  <c r="G75" i="15"/>
  <c r="M75" i="15" s="1"/>
  <c r="I75" i="15"/>
  <c r="K75" i="15"/>
  <c r="O75" i="15"/>
  <c r="Q75" i="15"/>
  <c r="T75" i="15"/>
  <c r="G78" i="15"/>
  <c r="M78" i="15" s="1"/>
  <c r="I78" i="15"/>
  <c r="K78" i="15"/>
  <c r="O78" i="15"/>
  <c r="Q78" i="15"/>
  <c r="T78" i="15"/>
  <c r="G81" i="15"/>
  <c r="M81" i="15" s="1"/>
  <c r="I81" i="15"/>
  <c r="K81" i="15"/>
  <c r="O81" i="15"/>
  <c r="Q81" i="15"/>
  <c r="T81" i="15"/>
  <c r="G84" i="15"/>
  <c r="I84" i="15"/>
  <c r="K84" i="15"/>
  <c r="M84" i="15"/>
  <c r="O84" i="15"/>
  <c r="Q84" i="15"/>
  <c r="T84" i="15"/>
  <c r="G87" i="15"/>
  <c r="M87" i="15" s="1"/>
  <c r="I87" i="15"/>
  <c r="K87" i="15"/>
  <c r="O87" i="15"/>
  <c r="Q87" i="15"/>
  <c r="T87" i="15"/>
  <c r="G92" i="15"/>
  <c r="G91" i="15" s="1"/>
  <c r="I92" i="15"/>
  <c r="K92" i="15"/>
  <c r="O92" i="15"/>
  <c r="Q92" i="15"/>
  <c r="T92" i="15"/>
  <c r="G96" i="15"/>
  <c r="M96" i="15" s="1"/>
  <c r="I96" i="15"/>
  <c r="K96" i="15"/>
  <c r="O96" i="15"/>
  <c r="Q96" i="15"/>
  <c r="T96" i="15"/>
  <c r="G100" i="15"/>
  <c r="M100" i="15" s="1"/>
  <c r="I100" i="15"/>
  <c r="K100" i="15"/>
  <c r="O100" i="15"/>
  <c r="Q100" i="15"/>
  <c r="T100" i="15"/>
  <c r="G104" i="15"/>
  <c r="M104" i="15" s="1"/>
  <c r="I104" i="15"/>
  <c r="K104" i="15"/>
  <c r="O104" i="15"/>
  <c r="Q104" i="15"/>
  <c r="T104" i="15"/>
  <c r="G107" i="15"/>
  <c r="M107" i="15" s="1"/>
  <c r="I107" i="15"/>
  <c r="K107" i="15"/>
  <c r="O107" i="15"/>
  <c r="Q107" i="15"/>
  <c r="T107" i="15"/>
  <c r="G111" i="15"/>
  <c r="G110" i="15" s="1"/>
  <c r="I111" i="15"/>
  <c r="I110" i="15" s="1"/>
  <c r="K111" i="15"/>
  <c r="K110" i="15" s="1"/>
  <c r="O111" i="15"/>
  <c r="O110" i="15" s="1"/>
  <c r="Q111" i="15"/>
  <c r="Q110" i="15" s="1"/>
  <c r="T111" i="15"/>
  <c r="T110" i="15" s="1"/>
  <c r="G116" i="15"/>
  <c r="M116" i="15" s="1"/>
  <c r="I116" i="15"/>
  <c r="K116" i="15"/>
  <c r="O116" i="15"/>
  <c r="Q116" i="15"/>
  <c r="T116" i="15"/>
  <c r="G119" i="15"/>
  <c r="M119" i="15" s="1"/>
  <c r="I119" i="15"/>
  <c r="K119" i="15"/>
  <c r="O119" i="15"/>
  <c r="Q119" i="15"/>
  <c r="T119" i="15"/>
  <c r="G122" i="15"/>
  <c r="M122" i="15" s="1"/>
  <c r="I122" i="15"/>
  <c r="K122" i="15"/>
  <c r="O122" i="15"/>
  <c r="Q122" i="15"/>
  <c r="T122" i="15"/>
  <c r="G126" i="15"/>
  <c r="I126" i="15"/>
  <c r="K126" i="15"/>
  <c r="M126" i="15"/>
  <c r="O126" i="15"/>
  <c r="Q126" i="15"/>
  <c r="T126" i="15"/>
  <c r="G129" i="15"/>
  <c r="M129" i="15" s="1"/>
  <c r="I129" i="15"/>
  <c r="K129" i="15"/>
  <c r="O129" i="15"/>
  <c r="Q129" i="15"/>
  <c r="T129" i="15"/>
  <c r="G132" i="15"/>
  <c r="M132" i="15" s="1"/>
  <c r="I132" i="15"/>
  <c r="K132" i="15"/>
  <c r="O132" i="15"/>
  <c r="Q132" i="15"/>
  <c r="T132" i="15"/>
  <c r="G136" i="15"/>
  <c r="G137" i="15"/>
  <c r="M137" i="15" s="1"/>
  <c r="M136" i="15" s="1"/>
  <c r="I137" i="15"/>
  <c r="I136" i="15" s="1"/>
  <c r="K137" i="15"/>
  <c r="K136" i="15" s="1"/>
  <c r="O137" i="15"/>
  <c r="O136" i="15" s="1"/>
  <c r="Q137" i="15"/>
  <c r="Q136" i="15" s="1"/>
  <c r="T137" i="15"/>
  <c r="T136" i="15" s="1"/>
  <c r="O140" i="15"/>
  <c r="G141" i="15"/>
  <c r="M141" i="15" s="1"/>
  <c r="M140" i="15" s="1"/>
  <c r="I141" i="15"/>
  <c r="I140" i="15" s="1"/>
  <c r="K141" i="15"/>
  <c r="K140" i="15" s="1"/>
  <c r="O141" i="15"/>
  <c r="Q141" i="15"/>
  <c r="Q140" i="15" s="1"/>
  <c r="T141" i="15"/>
  <c r="T140" i="15" s="1"/>
  <c r="G143" i="15"/>
  <c r="I143" i="15"/>
  <c r="K143" i="15"/>
  <c r="M143" i="15"/>
  <c r="O143" i="15"/>
  <c r="Q143" i="15"/>
  <c r="T143" i="15"/>
  <c r="G144" i="15"/>
  <c r="G142" i="15" s="1"/>
  <c r="I144" i="15"/>
  <c r="K144" i="15"/>
  <c r="O144" i="15"/>
  <c r="Q144" i="15"/>
  <c r="T144" i="15"/>
  <c r="AC146" i="15"/>
  <c r="F46" i="1" s="1"/>
  <c r="G9" i="14"/>
  <c r="M9" i="14" s="1"/>
  <c r="I9" i="14"/>
  <c r="K9" i="14"/>
  <c r="O9" i="14"/>
  <c r="Q9" i="14"/>
  <c r="T9" i="14"/>
  <c r="G12" i="14"/>
  <c r="G8" i="14" s="1"/>
  <c r="I12" i="14"/>
  <c r="K12" i="14"/>
  <c r="K8" i="14" s="1"/>
  <c r="O12" i="14"/>
  <c r="O8" i="14" s="1"/>
  <c r="Q12" i="14"/>
  <c r="T12" i="14"/>
  <c r="G15" i="14"/>
  <c r="I15" i="14"/>
  <c r="K15" i="14"/>
  <c r="M15" i="14"/>
  <c r="O15" i="14"/>
  <c r="Q15" i="14"/>
  <c r="T15" i="14"/>
  <c r="G21" i="14"/>
  <c r="M21" i="14" s="1"/>
  <c r="I21" i="14"/>
  <c r="K21" i="14"/>
  <c r="O21" i="14"/>
  <c r="Q21" i="14"/>
  <c r="T21" i="14"/>
  <c r="G23" i="14"/>
  <c r="I23" i="14"/>
  <c r="K23" i="14"/>
  <c r="O23" i="14"/>
  <c r="Q23" i="14"/>
  <c r="T23" i="14"/>
  <c r="G26" i="14"/>
  <c r="M26" i="14" s="1"/>
  <c r="I26" i="14"/>
  <c r="K26" i="14"/>
  <c r="O26" i="14"/>
  <c r="Q26" i="14"/>
  <c r="T26" i="14"/>
  <c r="G31" i="14"/>
  <c r="M31" i="14" s="1"/>
  <c r="I31" i="14"/>
  <c r="K31" i="14"/>
  <c r="O31" i="14"/>
  <c r="Q31" i="14"/>
  <c r="T31" i="14"/>
  <c r="G34" i="14"/>
  <c r="I34" i="14"/>
  <c r="K34" i="14"/>
  <c r="M34" i="14"/>
  <c r="O34" i="14"/>
  <c r="Q34" i="14"/>
  <c r="T34" i="14"/>
  <c r="G37" i="14"/>
  <c r="M37" i="14" s="1"/>
  <c r="I37" i="14"/>
  <c r="K37" i="14"/>
  <c r="O37" i="14"/>
  <c r="Q37" i="14"/>
  <c r="T37" i="14"/>
  <c r="G40" i="14"/>
  <c r="M40" i="14" s="1"/>
  <c r="I40" i="14"/>
  <c r="K40" i="14"/>
  <c r="O40" i="14"/>
  <c r="Q40" i="14"/>
  <c r="T40" i="14"/>
  <c r="G44" i="14"/>
  <c r="M44" i="14" s="1"/>
  <c r="I44" i="14"/>
  <c r="K44" i="14"/>
  <c r="O44" i="14"/>
  <c r="Q44" i="14"/>
  <c r="T44" i="14"/>
  <c r="G46" i="14"/>
  <c r="M46" i="14" s="1"/>
  <c r="I46" i="14"/>
  <c r="K46" i="14"/>
  <c r="O46" i="14"/>
  <c r="Q46" i="14"/>
  <c r="T46" i="14"/>
  <c r="G52" i="14"/>
  <c r="M52" i="14" s="1"/>
  <c r="I52" i="14"/>
  <c r="K52" i="14"/>
  <c r="O52" i="14"/>
  <c r="Q52" i="14"/>
  <c r="T52" i="14"/>
  <c r="G55" i="14"/>
  <c r="I55" i="14"/>
  <c r="K55" i="14"/>
  <c r="M55" i="14"/>
  <c r="O55" i="14"/>
  <c r="Q55" i="14"/>
  <c r="T55" i="14"/>
  <c r="G58" i="14"/>
  <c r="M58" i="14" s="1"/>
  <c r="I58" i="14"/>
  <c r="K58" i="14"/>
  <c r="O58" i="14"/>
  <c r="Q58" i="14"/>
  <c r="T58" i="14"/>
  <c r="G61" i="14"/>
  <c r="M61" i="14" s="1"/>
  <c r="I61" i="14"/>
  <c r="K61" i="14"/>
  <c r="O61" i="14"/>
  <c r="Q61" i="14"/>
  <c r="T61" i="14"/>
  <c r="G64" i="14"/>
  <c r="M64" i="14" s="1"/>
  <c r="I64" i="14"/>
  <c r="K64" i="14"/>
  <c r="O64" i="14"/>
  <c r="Q64" i="14"/>
  <c r="T64" i="14"/>
  <c r="G67" i="14"/>
  <c r="M67" i="14" s="1"/>
  <c r="I67" i="14"/>
  <c r="K67" i="14"/>
  <c r="O67" i="14"/>
  <c r="Q67" i="14"/>
  <c r="T67" i="14"/>
  <c r="G70" i="14"/>
  <c r="M70" i="14" s="1"/>
  <c r="I70" i="14"/>
  <c r="K70" i="14"/>
  <c r="O70" i="14"/>
  <c r="Q70" i="14"/>
  <c r="T70" i="14"/>
  <c r="G74" i="14"/>
  <c r="I74" i="14"/>
  <c r="K74" i="14"/>
  <c r="O74" i="14"/>
  <c r="Q74" i="14"/>
  <c r="T74" i="14"/>
  <c r="G79" i="14"/>
  <c r="M79" i="14" s="1"/>
  <c r="I79" i="14"/>
  <c r="K79" i="14"/>
  <c r="O79" i="14"/>
  <c r="Q79" i="14"/>
  <c r="T79" i="14"/>
  <c r="G82" i="14"/>
  <c r="M82" i="14" s="1"/>
  <c r="I82" i="14"/>
  <c r="K82" i="14"/>
  <c r="O82" i="14"/>
  <c r="Q82" i="14"/>
  <c r="T82" i="14"/>
  <c r="G85" i="14"/>
  <c r="M85" i="14" s="1"/>
  <c r="I85" i="14"/>
  <c r="K85" i="14"/>
  <c r="O85" i="14"/>
  <c r="Q85" i="14"/>
  <c r="T85" i="14"/>
  <c r="G88" i="14"/>
  <c r="M88" i="14" s="1"/>
  <c r="I88" i="14"/>
  <c r="K88" i="14"/>
  <c r="O88" i="14"/>
  <c r="Q88" i="14"/>
  <c r="T88" i="14"/>
  <c r="G91" i="14"/>
  <c r="M91" i="14" s="1"/>
  <c r="I91" i="14"/>
  <c r="K91" i="14"/>
  <c r="O91" i="14"/>
  <c r="Q91" i="14"/>
  <c r="T91" i="14"/>
  <c r="G94" i="14"/>
  <c r="M94" i="14" s="1"/>
  <c r="I94" i="14"/>
  <c r="K94" i="14"/>
  <c r="O94" i="14"/>
  <c r="Q94" i="14"/>
  <c r="T94" i="14"/>
  <c r="G100" i="14"/>
  <c r="I100" i="14"/>
  <c r="K100" i="14"/>
  <c r="M100" i="14"/>
  <c r="O100" i="14"/>
  <c r="Q100" i="14"/>
  <c r="T100" i="14"/>
  <c r="G104" i="14"/>
  <c r="M104" i="14" s="1"/>
  <c r="I104" i="14"/>
  <c r="K104" i="14"/>
  <c r="O104" i="14"/>
  <c r="Q104" i="14"/>
  <c r="T104" i="14"/>
  <c r="G107" i="14"/>
  <c r="I107" i="14"/>
  <c r="K107" i="14"/>
  <c r="M107" i="14"/>
  <c r="O107" i="14"/>
  <c r="Q107" i="14"/>
  <c r="T107" i="14"/>
  <c r="G110" i="14"/>
  <c r="M110" i="14" s="1"/>
  <c r="I110" i="14"/>
  <c r="K110" i="14"/>
  <c r="O110" i="14"/>
  <c r="Q110" i="14"/>
  <c r="T110" i="14"/>
  <c r="G114" i="14"/>
  <c r="I114" i="14"/>
  <c r="K114" i="14"/>
  <c r="M114" i="14"/>
  <c r="O114" i="14"/>
  <c r="Q114" i="14"/>
  <c r="T114" i="14"/>
  <c r="G118" i="14"/>
  <c r="M118" i="14" s="1"/>
  <c r="I118" i="14"/>
  <c r="K118" i="14"/>
  <c r="O118" i="14"/>
  <c r="Q118" i="14"/>
  <c r="T118" i="14"/>
  <c r="G123" i="14"/>
  <c r="M123" i="14" s="1"/>
  <c r="I123" i="14"/>
  <c r="K123" i="14"/>
  <c r="O123" i="14"/>
  <c r="Q123" i="14"/>
  <c r="T123" i="14"/>
  <c r="G127" i="14"/>
  <c r="I127" i="14"/>
  <c r="K127" i="14"/>
  <c r="O127" i="14"/>
  <c r="Q127" i="14"/>
  <c r="T127" i="14"/>
  <c r="T122" i="14" s="1"/>
  <c r="G131" i="14"/>
  <c r="I131" i="14"/>
  <c r="K131" i="14"/>
  <c r="M131" i="14"/>
  <c r="O131" i="14"/>
  <c r="Q131" i="14"/>
  <c r="T131" i="14"/>
  <c r="G134" i="14"/>
  <c r="M134" i="14" s="1"/>
  <c r="I134" i="14"/>
  <c r="K134" i="14"/>
  <c r="O134" i="14"/>
  <c r="Q134" i="14"/>
  <c r="T134" i="14"/>
  <c r="G137" i="14"/>
  <c r="M137" i="14" s="1"/>
  <c r="I137" i="14"/>
  <c r="K137" i="14"/>
  <c r="O137" i="14"/>
  <c r="Q137" i="14"/>
  <c r="T137" i="14"/>
  <c r="G141" i="14"/>
  <c r="M141" i="14" s="1"/>
  <c r="I141" i="14"/>
  <c r="K141" i="14"/>
  <c r="O141" i="14"/>
  <c r="Q141" i="14"/>
  <c r="T141" i="14"/>
  <c r="G144" i="14"/>
  <c r="I144" i="14"/>
  <c r="K144" i="14"/>
  <c r="O144" i="14"/>
  <c r="Q144" i="14"/>
  <c r="T144" i="14"/>
  <c r="G149" i="14"/>
  <c r="M149" i="14" s="1"/>
  <c r="I149" i="14"/>
  <c r="K149" i="14"/>
  <c r="O149" i="14"/>
  <c r="Q149" i="14"/>
  <c r="T149" i="14"/>
  <c r="G152" i="14"/>
  <c r="M152" i="14" s="1"/>
  <c r="I152" i="14"/>
  <c r="K152" i="14"/>
  <c r="O152" i="14"/>
  <c r="Q152" i="14"/>
  <c r="T152" i="14"/>
  <c r="G155" i="14"/>
  <c r="M155" i="14" s="1"/>
  <c r="I155" i="14"/>
  <c r="K155" i="14"/>
  <c r="O155" i="14"/>
  <c r="Q155" i="14"/>
  <c r="T155" i="14"/>
  <c r="G158" i="14"/>
  <c r="M158" i="14" s="1"/>
  <c r="I158" i="14"/>
  <c r="K158" i="14"/>
  <c r="O158" i="14"/>
  <c r="Q158" i="14"/>
  <c r="T158" i="14"/>
  <c r="G161" i="14"/>
  <c r="I161" i="14"/>
  <c r="K161" i="14"/>
  <c r="M161" i="14"/>
  <c r="O161" i="14"/>
  <c r="Q161" i="14"/>
  <c r="T161" i="14"/>
  <c r="G164" i="14"/>
  <c r="M164" i="14" s="1"/>
  <c r="I164" i="14"/>
  <c r="K164" i="14"/>
  <c r="O164" i="14"/>
  <c r="Q164" i="14"/>
  <c r="T164" i="14"/>
  <c r="G167" i="14"/>
  <c r="I167" i="14"/>
  <c r="K167" i="14"/>
  <c r="M167" i="14"/>
  <c r="O167" i="14"/>
  <c r="Q167" i="14"/>
  <c r="T167" i="14"/>
  <c r="G170" i="14"/>
  <c r="M170" i="14" s="1"/>
  <c r="I170" i="14"/>
  <c r="K170" i="14"/>
  <c r="O170" i="14"/>
  <c r="Q170" i="14"/>
  <c r="T170" i="14"/>
  <c r="G174" i="14"/>
  <c r="G173" i="14" s="1"/>
  <c r="I174" i="14"/>
  <c r="I173" i="14" s="1"/>
  <c r="K174" i="14"/>
  <c r="K173" i="14" s="1"/>
  <c r="O174" i="14"/>
  <c r="O173" i="14" s="1"/>
  <c r="Q174" i="14"/>
  <c r="Q173" i="14" s="1"/>
  <c r="T174" i="14"/>
  <c r="T173" i="14" s="1"/>
  <c r="G176" i="14"/>
  <c r="I176" i="14"/>
  <c r="K176" i="14"/>
  <c r="O176" i="14"/>
  <c r="Q176" i="14"/>
  <c r="T176" i="14"/>
  <c r="G177" i="14"/>
  <c r="M177" i="14" s="1"/>
  <c r="I177" i="14"/>
  <c r="K177" i="14"/>
  <c r="O177" i="14"/>
  <c r="Q177" i="14"/>
  <c r="Q175" i="14" s="1"/>
  <c r="T177" i="14"/>
  <c r="AC179" i="14"/>
  <c r="F44" i="1" s="1"/>
  <c r="G9" i="13"/>
  <c r="M9" i="13" s="1"/>
  <c r="I9" i="13"/>
  <c r="K9" i="13"/>
  <c r="O9" i="13"/>
  <c r="Q9" i="13"/>
  <c r="T9" i="13"/>
  <c r="G12" i="13"/>
  <c r="I12" i="13"/>
  <c r="K12" i="13"/>
  <c r="O12" i="13"/>
  <c r="Q12" i="13"/>
  <c r="T12" i="13"/>
  <c r="T8" i="13" s="1"/>
  <c r="G15" i="13"/>
  <c r="M15" i="13" s="1"/>
  <c r="I15" i="13"/>
  <c r="K15" i="13"/>
  <c r="O15" i="13"/>
  <c r="Q15" i="13"/>
  <c r="T15" i="13"/>
  <c r="G17" i="13"/>
  <c r="I17" i="13"/>
  <c r="K17" i="13"/>
  <c r="M17" i="13"/>
  <c r="O17" i="13"/>
  <c r="Q17" i="13"/>
  <c r="T17" i="13"/>
  <c r="G20" i="13"/>
  <c r="I20" i="13"/>
  <c r="K20" i="13"/>
  <c r="O20" i="13"/>
  <c r="Q20" i="13"/>
  <c r="T20" i="13"/>
  <c r="G23" i="13"/>
  <c r="M23" i="13" s="1"/>
  <c r="I23" i="13"/>
  <c r="K23" i="13"/>
  <c r="O23" i="13"/>
  <c r="Q23" i="13"/>
  <c r="T23" i="13"/>
  <c r="G26" i="13"/>
  <c r="M26" i="13" s="1"/>
  <c r="I26" i="13"/>
  <c r="K26" i="13"/>
  <c r="O26" i="13"/>
  <c r="Q26" i="13"/>
  <c r="T26" i="13"/>
  <c r="G30" i="13"/>
  <c r="M30" i="13" s="1"/>
  <c r="I30" i="13"/>
  <c r="K30" i="13"/>
  <c r="O30" i="13"/>
  <c r="Q30" i="13"/>
  <c r="T30" i="13"/>
  <c r="G33" i="13"/>
  <c r="M33" i="13" s="1"/>
  <c r="I33" i="13"/>
  <c r="K33" i="13"/>
  <c r="O33" i="13"/>
  <c r="Q33" i="13"/>
  <c r="T33" i="13"/>
  <c r="G36" i="13"/>
  <c r="I36" i="13"/>
  <c r="K36" i="13"/>
  <c r="M36" i="13"/>
  <c r="O36" i="13"/>
  <c r="Q36" i="13"/>
  <c r="T36" i="13"/>
  <c r="G39" i="13"/>
  <c r="M39" i="13" s="1"/>
  <c r="I39" i="13"/>
  <c r="K39" i="13"/>
  <c r="O39" i="13"/>
  <c r="Q39" i="13"/>
  <c r="T39" i="13"/>
  <c r="G42" i="13"/>
  <c r="I42" i="13"/>
  <c r="K42" i="13"/>
  <c r="M42" i="13"/>
  <c r="O42" i="13"/>
  <c r="Q42" i="13"/>
  <c r="T42" i="13"/>
  <c r="G45" i="13"/>
  <c r="M45" i="13" s="1"/>
  <c r="I45" i="13"/>
  <c r="K45" i="13"/>
  <c r="O45" i="13"/>
  <c r="Q45" i="13"/>
  <c r="T45" i="13"/>
  <c r="G48" i="13"/>
  <c r="I48" i="13"/>
  <c r="K48" i="13"/>
  <c r="M48" i="13"/>
  <c r="O48" i="13"/>
  <c r="Q48" i="13"/>
  <c r="T48" i="13"/>
  <c r="G51" i="13"/>
  <c r="M51" i="13" s="1"/>
  <c r="I51" i="13"/>
  <c r="K51" i="13"/>
  <c r="O51" i="13"/>
  <c r="Q51" i="13"/>
  <c r="T51" i="13"/>
  <c r="G55" i="13"/>
  <c r="G54" i="13" s="1"/>
  <c r="I55" i="13"/>
  <c r="K55" i="13"/>
  <c r="O55" i="13"/>
  <c r="Q55" i="13"/>
  <c r="T55" i="13"/>
  <c r="G64" i="13"/>
  <c r="I64" i="13"/>
  <c r="K64" i="13"/>
  <c r="M64" i="13"/>
  <c r="O64" i="13"/>
  <c r="Q64" i="13"/>
  <c r="T64" i="13"/>
  <c r="G68" i="13"/>
  <c r="M68" i="13" s="1"/>
  <c r="I68" i="13"/>
  <c r="K68" i="13"/>
  <c r="O68" i="13"/>
  <c r="Q68" i="13"/>
  <c r="T68" i="13"/>
  <c r="G72" i="13"/>
  <c r="I72" i="13"/>
  <c r="K72" i="13"/>
  <c r="M72" i="13"/>
  <c r="O72" i="13"/>
  <c r="Q72" i="13"/>
  <c r="T72" i="13"/>
  <c r="G76" i="13"/>
  <c r="M76" i="13" s="1"/>
  <c r="I76" i="13"/>
  <c r="K76" i="13"/>
  <c r="O76" i="13"/>
  <c r="Q76" i="13"/>
  <c r="T76" i="13"/>
  <c r="G80" i="13"/>
  <c r="M80" i="13" s="1"/>
  <c r="I80" i="13"/>
  <c r="K80" i="13"/>
  <c r="O80" i="13"/>
  <c r="Q80" i="13"/>
  <c r="T80" i="13"/>
  <c r="G84" i="13"/>
  <c r="M84" i="13" s="1"/>
  <c r="I84" i="13"/>
  <c r="K84" i="13"/>
  <c r="O84" i="13"/>
  <c r="Q84" i="13"/>
  <c r="T84" i="13"/>
  <c r="G87" i="13"/>
  <c r="I87" i="13"/>
  <c r="K87" i="13"/>
  <c r="M87" i="13"/>
  <c r="O87" i="13"/>
  <c r="Q87" i="13"/>
  <c r="T87" i="13"/>
  <c r="G91" i="13"/>
  <c r="M91" i="13" s="1"/>
  <c r="I91" i="13"/>
  <c r="K91" i="13"/>
  <c r="O91" i="13"/>
  <c r="Q91" i="13"/>
  <c r="T91" i="13"/>
  <c r="G95" i="13"/>
  <c r="I95" i="13"/>
  <c r="K95" i="13"/>
  <c r="O95" i="13"/>
  <c r="Q95" i="13"/>
  <c r="T95" i="13"/>
  <c r="G98" i="13"/>
  <c r="M98" i="13" s="1"/>
  <c r="I98" i="13"/>
  <c r="K98" i="13"/>
  <c r="O98" i="13"/>
  <c r="Q98" i="13"/>
  <c r="T98" i="13"/>
  <c r="G101" i="13"/>
  <c r="M101" i="13" s="1"/>
  <c r="I101" i="13"/>
  <c r="K101" i="13"/>
  <c r="O101" i="13"/>
  <c r="Q101" i="13"/>
  <c r="T101" i="13"/>
  <c r="G104" i="13"/>
  <c r="M104" i="13" s="1"/>
  <c r="I104" i="13"/>
  <c r="K104" i="13"/>
  <c r="O104" i="13"/>
  <c r="Q104" i="13"/>
  <c r="T104" i="13"/>
  <c r="G107" i="13"/>
  <c r="M107" i="13" s="1"/>
  <c r="I107" i="13"/>
  <c r="K107" i="13"/>
  <c r="O107" i="13"/>
  <c r="Q107" i="13"/>
  <c r="T107" i="13"/>
  <c r="G112" i="13"/>
  <c r="G111" i="13" s="1"/>
  <c r="I112" i="13"/>
  <c r="I111" i="13" s="1"/>
  <c r="K112" i="13"/>
  <c r="K111" i="13" s="1"/>
  <c r="O112" i="13"/>
  <c r="O111" i="13" s="1"/>
  <c r="Q112" i="13"/>
  <c r="Q111" i="13" s="1"/>
  <c r="T112" i="13"/>
  <c r="T111" i="13" s="1"/>
  <c r="G117" i="13"/>
  <c r="I117" i="13"/>
  <c r="K117" i="13"/>
  <c r="O117" i="13"/>
  <c r="Q117" i="13"/>
  <c r="T117" i="13"/>
  <c r="G120" i="13"/>
  <c r="I120" i="13"/>
  <c r="K120" i="13"/>
  <c r="M120" i="13"/>
  <c r="O120" i="13"/>
  <c r="Q120" i="13"/>
  <c r="T120" i="13"/>
  <c r="G123" i="13"/>
  <c r="M123" i="13" s="1"/>
  <c r="I123" i="13"/>
  <c r="K123" i="13"/>
  <c r="O123" i="13"/>
  <c r="Q123" i="13"/>
  <c r="T123" i="13"/>
  <c r="G127" i="13"/>
  <c r="I127" i="13"/>
  <c r="K127" i="13"/>
  <c r="M127" i="13"/>
  <c r="O127" i="13"/>
  <c r="Q127" i="13"/>
  <c r="T127" i="13"/>
  <c r="G130" i="13"/>
  <c r="M130" i="13" s="1"/>
  <c r="I130" i="13"/>
  <c r="K130" i="13"/>
  <c r="O130" i="13"/>
  <c r="Q130" i="13"/>
  <c r="T130" i="13"/>
  <c r="G134" i="13"/>
  <c r="G133" i="13" s="1"/>
  <c r="I134" i="13"/>
  <c r="I133" i="13" s="1"/>
  <c r="K134" i="13"/>
  <c r="K133" i="13" s="1"/>
  <c r="O134" i="13"/>
  <c r="O133" i="13" s="1"/>
  <c r="Q134" i="13"/>
  <c r="Q133" i="13" s="1"/>
  <c r="T134" i="13"/>
  <c r="T133" i="13" s="1"/>
  <c r="G136" i="13"/>
  <c r="I136" i="13"/>
  <c r="K136" i="13"/>
  <c r="M136" i="13"/>
  <c r="O136" i="13"/>
  <c r="Q136" i="13"/>
  <c r="T136" i="13"/>
  <c r="G137" i="13"/>
  <c r="M137" i="13" s="1"/>
  <c r="I137" i="13"/>
  <c r="K137" i="13"/>
  <c r="O137" i="13"/>
  <c r="Q137" i="13"/>
  <c r="T137" i="13"/>
  <c r="AC139" i="13"/>
  <c r="F42" i="1" s="1"/>
  <c r="G9" i="12"/>
  <c r="M9" i="12" s="1"/>
  <c r="I9" i="12"/>
  <c r="K9" i="12"/>
  <c r="O9" i="12"/>
  <c r="Q9" i="12"/>
  <c r="Q8" i="12" s="1"/>
  <c r="T9" i="12"/>
  <c r="G12" i="12"/>
  <c r="G8" i="12" s="1"/>
  <c r="I12" i="12"/>
  <c r="K12" i="12"/>
  <c r="O12" i="12"/>
  <c r="Q12" i="12"/>
  <c r="T12" i="12"/>
  <c r="G15" i="12"/>
  <c r="I15" i="12"/>
  <c r="K15" i="12"/>
  <c r="M15" i="12"/>
  <c r="O15" i="12"/>
  <c r="Q15" i="12"/>
  <c r="T15" i="12"/>
  <c r="G17" i="12"/>
  <c r="I17" i="12"/>
  <c r="K17" i="12"/>
  <c r="M17" i="12"/>
  <c r="O17" i="12"/>
  <c r="Q17" i="12"/>
  <c r="T17" i="12"/>
  <c r="G20" i="12"/>
  <c r="I20" i="12"/>
  <c r="K20" i="12"/>
  <c r="O20" i="12"/>
  <c r="Q20" i="12"/>
  <c r="T20" i="12"/>
  <c r="G23" i="12"/>
  <c r="I23" i="12"/>
  <c r="K23" i="12"/>
  <c r="M23" i="12"/>
  <c r="O23" i="12"/>
  <c r="Q23" i="12"/>
  <c r="T23" i="12"/>
  <c r="G26" i="12"/>
  <c r="M26" i="12" s="1"/>
  <c r="I26" i="12"/>
  <c r="K26" i="12"/>
  <c r="O26" i="12"/>
  <c r="Q26" i="12"/>
  <c r="T26" i="12"/>
  <c r="G30" i="12"/>
  <c r="M30" i="12" s="1"/>
  <c r="I30" i="12"/>
  <c r="K30" i="12"/>
  <c r="O30" i="12"/>
  <c r="Q30" i="12"/>
  <c r="T30" i="12"/>
  <c r="G33" i="12"/>
  <c r="M33" i="12" s="1"/>
  <c r="I33" i="12"/>
  <c r="K33" i="12"/>
  <c r="O33" i="12"/>
  <c r="Q33" i="12"/>
  <c r="T33" i="12"/>
  <c r="G36" i="12"/>
  <c r="I36" i="12"/>
  <c r="K36" i="12"/>
  <c r="M36" i="12"/>
  <c r="O36" i="12"/>
  <c r="Q36" i="12"/>
  <c r="T36" i="12"/>
  <c r="G39" i="12"/>
  <c r="M39" i="12" s="1"/>
  <c r="I39" i="12"/>
  <c r="K39" i="12"/>
  <c r="O39" i="12"/>
  <c r="Q39" i="12"/>
  <c r="T39" i="12"/>
  <c r="G42" i="12"/>
  <c r="M42" i="12" s="1"/>
  <c r="I42" i="12"/>
  <c r="K42" i="12"/>
  <c r="O42" i="12"/>
  <c r="Q42" i="12"/>
  <c r="T42" i="12"/>
  <c r="G45" i="12"/>
  <c r="M45" i="12" s="1"/>
  <c r="I45" i="12"/>
  <c r="K45" i="12"/>
  <c r="O45" i="12"/>
  <c r="Q45" i="12"/>
  <c r="T45" i="12"/>
  <c r="G48" i="12"/>
  <c r="M48" i="12" s="1"/>
  <c r="I48" i="12"/>
  <c r="K48" i="12"/>
  <c r="O48" i="12"/>
  <c r="Q48" i="12"/>
  <c r="T48" i="12"/>
  <c r="G52" i="12"/>
  <c r="I52" i="12"/>
  <c r="K52" i="12"/>
  <c r="M52" i="12"/>
  <c r="O52" i="12"/>
  <c r="Q52" i="12"/>
  <c r="T52" i="12"/>
  <c r="G57" i="12"/>
  <c r="I57" i="12"/>
  <c r="K57" i="12"/>
  <c r="O57" i="12"/>
  <c r="Q57" i="12"/>
  <c r="T57" i="12"/>
  <c r="G60" i="12"/>
  <c r="M60" i="12" s="1"/>
  <c r="I60" i="12"/>
  <c r="K60" i="12"/>
  <c r="O60" i="12"/>
  <c r="Q60" i="12"/>
  <c r="T60" i="12"/>
  <c r="G63" i="12"/>
  <c r="M63" i="12" s="1"/>
  <c r="I63" i="12"/>
  <c r="K63" i="12"/>
  <c r="O63" i="12"/>
  <c r="Q63" i="12"/>
  <c r="T63" i="12"/>
  <c r="G66" i="12"/>
  <c r="M66" i="12" s="1"/>
  <c r="I66" i="12"/>
  <c r="K66" i="12"/>
  <c r="O66" i="12"/>
  <c r="Q66" i="12"/>
  <c r="T66" i="12"/>
  <c r="G69" i="12"/>
  <c r="M69" i="12" s="1"/>
  <c r="I69" i="12"/>
  <c r="K69" i="12"/>
  <c r="O69" i="12"/>
  <c r="Q69" i="12"/>
  <c r="T69" i="12"/>
  <c r="G72" i="12"/>
  <c r="I72" i="12"/>
  <c r="K72" i="12"/>
  <c r="M72" i="12"/>
  <c r="O72" i="12"/>
  <c r="Q72" i="12"/>
  <c r="T72" i="12"/>
  <c r="G77" i="12"/>
  <c r="M77" i="12" s="1"/>
  <c r="I77" i="12"/>
  <c r="K77" i="12"/>
  <c r="O77" i="12"/>
  <c r="Q77" i="12"/>
  <c r="T77" i="12"/>
  <c r="G80" i="12"/>
  <c r="I80" i="12"/>
  <c r="K80" i="12"/>
  <c r="O80" i="12"/>
  <c r="Q80" i="12"/>
  <c r="T80" i="12"/>
  <c r="G83" i="12"/>
  <c r="M83" i="12" s="1"/>
  <c r="I83" i="12"/>
  <c r="K83" i="12"/>
  <c r="O83" i="12"/>
  <c r="Q83" i="12"/>
  <c r="T83" i="12"/>
  <c r="G86" i="12"/>
  <c r="M86" i="12" s="1"/>
  <c r="I86" i="12"/>
  <c r="K86" i="12"/>
  <c r="O86" i="12"/>
  <c r="Q86" i="12"/>
  <c r="T86" i="12"/>
  <c r="G90" i="12"/>
  <c r="I90" i="12"/>
  <c r="K90" i="12"/>
  <c r="O90" i="12"/>
  <c r="Q90" i="12"/>
  <c r="T90" i="12"/>
  <c r="G93" i="12"/>
  <c r="M93" i="12" s="1"/>
  <c r="I93" i="12"/>
  <c r="K93" i="12"/>
  <c r="O93" i="12"/>
  <c r="Q93" i="12"/>
  <c r="T93" i="12"/>
  <c r="G96" i="12"/>
  <c r="M96" i="12" s="1"/>
  <c r="I96" i="12"/>
  <c r="K96" i="12"/>
  <c r="O96" i="12"/>
  <c r="Q96" i="12"/>
  <c r="T96" i="12"/>
  <c r="G99" i="12"/>
  <c r="M99" i="12" s="1"/>
  <c r="I99" i="12"/>
  <c r="K99" i="12"/>
  <c r="O99" i="12"/>
  <c r="Q99" i="12"/>
  <c r="T99" i="12"/>
  <c r="G102" i="12"/>
  <c r="M102" i="12" s="1"/>
  <c r="I102" i="12"/>
  <c r="K102" i="12"/>
  <c r="O102" i="12"/>
  <c r="Q102" i="12"/>
  <c r="T102" i="12"/>
  <c r="G106" i="12"/>
  <c r="M106" i="12" s="1"/>
  <c r="I106" i="12"/>
  <c r="K106" i="12"/>
  <c r="O106" i="12"/>
  <c r="Q106" i="12"/>
  <c r="T106" i="12"/>
  <c r="G109" i="12"/>
  <c r="M109" i="12" s="1"/>
  <c r="I109" i="12"/>
  <c r="K109" i="12"/>
  <c r="O109" i="12"/>
  <c r="Q109" i="12"/>
  <c r="T109" i="12"/>
  <c r="G112" i="12"/>
  <c r="I112" i="12"/>
  <c r="K112" i="12"/>
  <c r="M112" i="12"/>
  <c r="O112" i="12"/>
  <c r="Q112" i="12"/>
  <c r="T112" i="12"/>
  <c r="G115" i="12"/>
  <c r="M115" i="12" s="1"/>
  <c r="I115" i="12"/>
  <c r="K115" i="12"/>
  <c r="O115" i="12"/>
  <c r="Q115" i="12"/>
  <c r="T115" i="12"/>
  <c r="G119" i="12"/>
  <c r="G118" i="12" s="1"/>
  <c r="I119" i="12"/>
  <c r="I118" i="12" s="1"/>
  <c r="K119" i="12"/>
  <c r="K118" i="12" s="1"/>
  <c r="O119" i="12"/>
  <c r="O118" i="12" s="1"/>
  <c r="Q119" i="12"/>
  <c r="Q118" i="12" s="1"/>
  <c r="T119" i="12"/>
  <c r="T118" i="12" s="1"/>
  <c r="I122" i="12"/>
  <c r="G123" i="12"/>
  <c r="G122" i="12" s="1"/>
  <c r="I123" i="12"/>
  <c r="K123" i="12"/>
  <c r="K122" i="12" s="1"/>
  <c r="O123" i="12"/>
  <c r="O122" i="12" s="1"/>
  <c r="Q123" i="12"/>
  <c r="Q122" i="12" s="1"/>
  <c r="T123" i="12"/>
  <c r="T122" i="12" s="1"/>
  <c r="G125" i="12"/>
  <c r="I125" i="12"/>
  <c r="K125" i="12"/>
  <c r="O125" i="12"/>
  <c r="Q125" i="12"/>
  <c r="T125" i="12"/>
  <c r="T124" i="12" s="1"/>
  <c r="G126" i="12"/>
  <c r="M126" i="12" s="1"/>
  <c r="I126" i="12"/>
  <c r="I124" i="12" s="1"/>
  <c r="K126" i="12"/>
  <c r="O126" i="12"/>
  <c r="Q126" i="12"/>
  <c r="T126" i="12"/>
  <c r="AC128" i="12"/>
  <c r="F41" i="1" s="1"/>
  <c r="I20" i="1"/>
  <c r="I19" i="1"/>
  <c r="I18" i="1"/>
  <c r="G27" i="1"/>
  <c r="I63" i="1" l="1"/>
  <c r="T28" i="15"/>
  <c r="T14" i="15"/>
  <c r="AD146" i="15"/>
  <c r="G45" i="1" s="1"/>
  <c r="K28" i="15"/>
  <c r="K115" i="15"/>
  <c r="O8" i="15"/>
  <c r="O142" i="15"/>
  <c r="K142" i="15"/>
  <c r="AD179" i="14"/>
  <c r="G73" i="14"/>
  <c r="O122" i="14"/>
  <c r="G175" i="14"/>
  <c r="K175" i="14"/>
  <c r="K140" i="14"/>
  <c r="O94" i="13"/>
  <c r="Q135" i="13"/>
  <c r="I135" i="13"/>
  <c r="M134" i="13"/>
  <c r="M133" i="13" s="1"/>
  <c r="I8" i="13"/>
  <c r="T94" i="13"/>
  <c r="O89" i="12"/>
  <c r="T76" i="12"/>
  <c r="K89" i="12"/>
  <c r="O76" i="12"/>
  <c r="K76" i="12"/>
  <c r="I8" i="12"/>
  <c r="AD128" i="12"/>
  <c r="G41" i="1" s="1"/>
  <c r="H41" i="1" s="1"/>
  <c r="I41" i="1" s="1"/>
  <c r="F39" i="1"/>
  <c r="F49" i="1" s="1"/>
  <c r="G23" i="1" s="1"/>
  <c r="O124" i="12"/>
  <c r="F40" i="1"/>
  <c r="G46" i="1"/>
  <c r="H46" i="1" s="1"/>
  <c r="I46" i="1" s="1"/>
  <c r="G44" i="1"/>
  <c r="H44" i="1" s="1"/>
  <c r="I44" i="1" s="1"/>
  <c r="G43" i="1"/>
  <c r="K51" i="12"/>
  <c r="T16" i="13"/>
  <c r="I99" i="14"/>
  <c r="O28" i="15"/>
  <c r="G99" i="14"/>
  <c r="G51" i="12"/>
  <c r="I59" i="1" s="1"/>
  <c r="K94" i="13"/>
  <c r="O16" i="13"/>
  <c r="G140" i="14"/>
  <c r="T115" i="15"/>
  <c r="K14" i="15"/>
  <c r="G122" i="14"/>
  <c r="I61" i="1" s="1"/>
  <c r="Q73" i="14"/>
  <c r="Q115" i="15"/>
  <c r="G28" i="15"/>
  <c r="I21" i="16"/>
  <c r="G22" i="14"/>
  <c r="G179" i="14" s="1"/>
  <c r="I16" i="12"/>
  <c r="Q51" i="12"/>
  <c r="G94" i="13"/>
  <c r="Q140" i="14"/>
  <c r="Q22" i="14"/>
  <c r="Q8" i="14"/>
  <c r="Q142" i="15"/>
  <c r="G140" i="15"/>
  <c r="I64" i="1" s="1"/>
  <c r="O115" i="15"/>
  <c r="Q91" i="15"/>
  <c r="G14" i="15"/>
  <c r="T16" i="12"/>
  <c r="I116" i="13"/>
  <c r="G16" i="13"/>
  <c r="Q122" i="14"/>
  <c r="I67" i="15"/>
  <c r="Q28" i="15"/>
  <c r="V21" i="16"/>
  <c r="V8" i="16"/>
  <c r="O8" i="13"/>
  <c r="F43" i="1"/>
  <c r="O140" i="14"/>
  <c r="AD139" i="13"/>
  <c r="G42" i="1" s="1"/>
  <c r="H42" i="1" s="1"/>
  <c r="I42" i="1" s="1"/>
  <c r="T116" i="13"/>
  <c r="I54" i="13"/>
  <c r="Q16" i="13"/>
  <c r="K8" i="13"/>
  <c r="I73" i="14"/>
  <c r="I115" i="15"/>
  <c r="T67" i="15"/>
  <c r="O21" i="16"/>
  <c r="O8" i="16"/>
  <c r="K16" i="12"/>
  <c r="I140" i="14"/>
  <c r="I22" i="14"/>
  <c r="I8" i="14"/>
  <c r="I142" i="15"/>
  <c r="G115" i="15"/>
  <c r="I91" i="15"/>
  <c r="K8" i="15"/>
  <c r="K21" i="16"/>
  <c r="K8" i="16"/>
  <c r="T135" i="13"/>
  <c r="T54" i="13"/>
  <c r="I175" i="14"/>
  <c r="I122" i="14"/>
  <c r="T73" i="14"/>
  <c r="O67" i="15"/>
  <c r="I28" i="15"/>
  <c r="Q14" i="15"/>
  <c r="O51" i="12"/>
  <c r="K99" i="14"/>
  <c r="G89" i="12"/>
  <c r="K122" i="14"/>
  <c r="G76" i="12"/>
  <c r="K124" i="12"/>
  <c r="Q76" i="12"/>
  <c r="O16" i="12"/>
  <c r="T8" i="12"/>
  <c r="Q94" i="13"/>
  <c r="I76" i="12"/>
  <c r="G16" i="12"/>
  <c r="G128" i="12" s="1"/>
  <c r="K116" i="13"/>
  <c r="T22" i="14"/>
  <c r="T91" i="15"/>
  <c r="K67" i="15"/>
  <c r="G8" i="15"/>
  <c r="G21" i="16"/>
  <c r="I66" i="1" s="1"/>
  <c r="F45" i="1"/>
  <c r="I8" i="16"/>
  <c r="Q89" i="12"/>
  <c r="I51" i="12"/>
  <c r="O116" i="13"/>
  <c r="O8" i="12"/>
  <c r="O135" i="13"/>
  <c r="O54" i="13"/>
  <c r="I16" i="13"/>
  <c r="Q8" i="13"/>
  <c r="T175" i="14"/>
  <c r="T99" i="14"/>
  <c r="O73" i="14"/>
  <c r="Q67" i="15"/>
  <c r="Q54" i="13"/>
  <c r="Q124" i="12"/>
  <c r="K8" i="12"/>
  <c r="K135" i="13"/>
  <c r="G116" i="13"/>
  <c r="K54" i="13"/>
  <c r="Q99" i="14"/>
  <c r="K73" i="14"/>
  <c r="O22" i="14"/>
  <c r="O91" i="15"/>
  <c r="G67" i="15"/>
  <c r="Q8" i="15"/>
  <c r="Q8" i="16"/>
  <c r="Q116" i="13"/>
  <c r="K16" i="13"/>
  <c r="G124" i="12"/>
  <c r="G8" i="13"/>
  <c r="I89" i="12"/>
  <c r="T89" i="12"/>
  <c r="Q16" i="12"/>
  <c r="T51" i="12"/>
  <c r="I94" i="13"/>
  <c r="O175" i="14"/>
  <c r="T140" i="14"/>
  <c r="O99" i="14"/>
  <c r="K22" i="14"/>
  <c r="T8" i="14"/>
  <c r="T142" i="15"/>
  <c r="K91" i="15"/>
  <c r="I14" i="15"/>
  <c r="M8" i="16"/>
  <c r="G8" i="16"/>
  <c r="AF36" i="16"/>
  <c r="M22" i="16"/>
  <c r="M21" i="16" s="1"/>
  <c r="M115" i="15"/>
  <c r="M144" i="15"/>
  <c r="M142" i="15" s="1"/>
  <c r="M111" i="15"/>
  <c r="M110" i="15" s="1"/>
  <c r="M92" i="15"/>
  <c r="M91" i="15" s="1"/>
  <c r="M68" i="15"/>
  <c r="M67" i="15" s="1"/>
  <c r="M32" i="15"/>
  <c r="M28" i="15" s="1"/>
  <c r="M15" i="15"/>
  <c r="M14" i="15" s="1"/>
  <c r="M13" i="15"/>
  <c r="M8" i="15" s="1"/>
  <c r="M99" i="14"/>
  <c r="M176" i="14"/>
  <c r="M175" i="14" s="1"/>
  <c r="M174" i="14"/>
  <c r="M173" i="14" s="1"/>
  <c r="M144" i="14"/>
  <c r="M140" i="14" s="1"/>
  <c r="M127" i="14"/>
  <c r="M122" i="14" s="1"/>
  <c r="M74" i="14"/>
  <c r="M73" i="14" s="1"/>
  <c r="M23" i="14"/>
  <c r="M22" i="14" s="1"/>
  <c r="M12" i="14"/>
  <c r="M8" i="14" s="1"/>
  <c r="M135" i="13"/>
  <c r="G135" i="13"/>
  <c r="M117" i="13"/>
  <c r="M116" i="13" s="1"/>
  <c r="M112" i="13"/>
  <c r="M111" i="13" s="1"/>
  <c r="M95" i="13"/>
  <c r="M94" i="13" s="1"/>
  <c r="M55" i="13"/>
  <c r="M54" i="13" s="1"/>
  <c r="M20" i="13"/>
  <c r="M16" i="13" s="1"/>
  <c r="M12" i="13"/>
  <c r="M8" i="13" s="1"/>
  <c r="M125" i="12"/>
  <c r="M124" i="12" s="1"/>
  <c r="M123" i="12"/>
  <c r="M122" i="12" s="1"/>
  <c r="M119" i="12"/>
  <c r="M118" i="12" s="1"/>
  <c r="M90" i="12"/>
  <c r="M89" i="12" s="1"/>
  <c r="M80" i="12"/>
  <c r="M76" i="12" s="1"/>
  <c r="M57" i="12"/>
  <c r="M51" i="12" s="1"/>
  <c r="M20" i="12"/>
  <c r="M16" i="12" s="1"/>
  <c r="M12" i="12"/>
  <c r="M8" i="12" s="1"/>
  <c r="J28" i="1"/>
  <c r="J26" i="1"/>
  <c r="G38" i="1"/>
  <c r="F38" i="1"/>
  <c r="H32" i="1"/>
  <c r="J23" i="1"/>
  <c r="J24" i="1"/>
  <c r="J25" i="1"/>
  <c r="J27" i="1"/>
  <c r="E24" i="1"/>
  <c r="E26" i="1"/>
  <c r="H45" i="1" l="1"/>
  <c r="I45" i="1" s="1"/>
  <c r="H43" i="1"/>
  <c r="I43" i="1" s="1"/>
  <c r="I60" i="1"/>
  <c r="I62" i="1"/>
  <c r="G36" i="16"/>
  <c r="I65" i="1"/>
  <c r="I17" i="1" s="1"/>
  <c r="G40" i="1"/>
  <c r="H40" i="1" s="1"/>
  <c r="I40" i="1" s="1"/>
  <c r="G47" i="1"/>
  <c r="H47" i="1" s="1"/>
  <c r="I47" i="1" s="1"/>
  <c r="G48" i="1"/>
  <c r="H48" i="1" s="1"/>
  <c r="I48" i="1" s="1"/>
  <c r="I67" i="1"/>
  <c r="G39" i="1"/>
  <c r="G139" i="13"/>
  <c r="I56" i="1"/>
  <c r="G146" i="15"/>
  <c r="I57" i="1"/>
  <c r="I58" i="1"/>
  <c r="G24" i="1"/>
  <c r="G49" i="1" l="1"/>
  <c r="H39" i="1"/>
  <c r="I16" i="1"/>
  <c r="I21" i="1" s="1"/>
  <c r="I68" i="1"/>
  <c r="J62" i="1" l="1"/>
  <c r="J61" i="1"/>
  <c r="J60" i="1"/>
  <c r="J58" i="1"/>
  <c r="J56" i="1"/>
  <c r="J59" i="1"/>
  <c r="J57" i="1"/>
  <c r="J64" i="1"/>
  <c r="J63" i="1"/>
  <c r="J67" i="1"/>
  <c r="J66" i="1"/>
  <c r="J65" i="1"/>
  <c r="H49" i="1"/>
  <c r="I39" i="1"/>
  <c r="I49" i="1" s="1"/>
  <c r="G25" i="1"/>
  <c r="G28" i="1"/>
  <c r="J48" i="1" l="1"/>
  <c r="J39" i="1"/>
  <c r="J49" i="1" s="1"/>
  <c r="J43" i="1"/>
  <c r="J46" i="1"/>
  <c r="J41" i="1"/>
  <c r="J45" i="1"/>
  <c r="J40" i="1"/>
  <c r="J47" i="1"/>
  <c r="J44" i="1"/>
  <c r="J42" i="1"/>
  <c r="G26" i="1"/>
  <c r="G29" i="1"/>
  <c r="J6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<sst xmlns="http://schemas.openxmlformats.org/spreadsheetml/2006/main" count="1970" uniqueCount="466">
  <si>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</si>
  <si>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</si>
  <si>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</si>
  <si>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</si>
  <si>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</si>
  <si>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</si>
  <si>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</si>
  <si>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</si>
  <si>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</si>
  <si>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</si>
  <si>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</si>
  <si>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</si>
  <si>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</si>
  <si>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</si>
  <si>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</si>
  <si>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</si>
  <si>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</si>
  <si>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</si>
  <si>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</si>
  <si>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</si>
  <si>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</si>
  <si>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</si>
  <si>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</si>
  <si>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</si>
  <si>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</si>
  <si>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</si>
  <si>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</si>
  <si>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</si>
  <si>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</si>
  <si>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</si>
  <si>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</si>
  <si>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</si>
  <si>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</si>
  <si>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</si>
  <si>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</si>
  <si>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</si>
  <si>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</si>
  <si>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</si>
  <si>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</si>
  <si>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</si>
  <si>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</si>
  <si>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</si>
  <si>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</si>
  <si>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ZV203018</t>
  </si>
  <si>
    <t>POLOPROP.PARKOVIŠTĚ MOČIDLA Uh.Brod</t>
  </si>
  <si>
    <t>Stavba</t>
  </si>
  <si>
    <t>SO 101</t>
  </si>
  <si>
    <t>PARKOVIŠTĚ</t>
  </si>
  <si>
    <t>SO 101 n</t>
  </si>
  <si>
    <t>PARKOVIŠTĚ - NEUZNATELNÉ NÁKLADY</t>
  </si>
  <si>
    <t>SO 101 u</t>
  </si>
  <si>
    <t>PARKOVIŠTĚ - UZNATELNÉ NÁKLADY</t>
  </si>
  <si>
    <t>SO 102</t>
  </si>
  <si>
    <t>PŘÍJEZDOVÁ KOMUNIKACE</t>
  </si>
  <si>
    <t>SO 103</t>
  </si>
  <si>
    <t>CHODNÍK PRO PĚŠÍ</t>
  </si>
  <si>
    <t>VNON</t>
  </si>
  <si>
    <t>Vedlejší a Ostatní náklady</t>
  </si>
  <si>
    <t>Celkem za stavbu</t>
  </si>
  <si>
    <t>CZK</t>
  </si>
  <si>
    <t>Rekapitulace dílů</t>
  </si>
  <si>
    <t>Typ dílu</t>
  </si>
  <si>
    <t>01</t>
  </si>
  <si>
    <t>Zemní práce</t>
  </si>
  <si>
    <t>01a</t>
  </si>
  <si>
    <t>1</t>
  </si>
  <si>
    <t>21</t>
  </si>
  <si>
    <t>Úprava podloží a základ.spáry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</si>
  <si>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</si>
  <si>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</si>
  <si>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</si>
  <si>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</si>
  <si>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</si>
  <si>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</si>
  <si>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</si>
  <si>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</si>
  <si>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</si>
  <si>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</si>
  <si>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ON</t>
  </si>
  <si>
    <t>Ostatní nákldy</t>
  </si>
  <si>
    <t>VN</t>
  </si>
  <si>
    <t>D96</t>
  </si>
  <si>
    <t>Přesuny suti a vybouraných hmot</t>
  </si>
  <si>
    <t>PSU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</si>
  <si>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</si>
  <si>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</si>
  <si>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</si>
  <si>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</si>
  <si>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</si>
  <si>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</si>
  <si>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</si>
  <si>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</si>
  <si>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</si>
  <si>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</si>
  <si>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</si>
  <si>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</si>
  <si>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</si>
  <si>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</si>
  <si>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</si>
  <si>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</si>
  <si>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</si>
  <si>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</si>
  <si>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</si>
  <si>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</si>
  <si>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</si>
  <si>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</si>
  <si>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</si>
  <si>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</si>
  <si>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</si>
  <si>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</si>
  <si>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113109415R00</t>
  </si>
  <si>
    <t>Odstranění podkladu pl.nad 50 m2, beton, tl. 15 cm</t>
  </si>
  <si>
    <t>m2</t>
  </si>
  <si>
    <t>POL1_1</t>
  </si>
  <si>
    <t>VYBOURÁNÍ BETONU TL. 150mm : 30</t>
  </si>
  <si>
    <t>VV</t>
  </si>
  <si>
    <t xml:space="preserve">viz situace, zpráva : </t>
  </si>
  <si>
    <t>113202111R00</t>
  </si>
  <si>
    <t>Vytrhání obrub obrubníků silničních</t>
  </si>
  <si>
    <t>m</t>
  </si>
  <si>
    <t>VYTRHÁNÍ SILNIČNÍHO OBRUBNÍKU : 1</t>
  </si>
  <si>
    <t>979081111RT3</t>
  </si>
  <si>
    <t>Odvoz suti a vybour. hmot na skládku do 1 km, kontejnerem 7 t</t>
  </si>
  <si>
    <t>t</t>
  </si>
  <si>
    <t>POL8_</t>
  </si>
  <si>
    <t>113107610R00</t>
  </si>
  <si>
    <t>Odstranění podkladu nad 50 m2,kam.drcené tl.10 cm</t>
  </si>
  <si>
    <t>PODKLAD VYBOUR. BETONU : 30</t>
  </si>
  <si>
    <t>122202201R00</t>
  </si>
  <si>
    <t>Odkopávky pro silnice v hor. 3 do 100 m3</t>
  </si>
  <si>
    <t>m3</t>
  </si>
  <si>
    <t>VÝKOP : 5</t>
  </si>
  <si>
    <t xml:space="preserve">viz situace, řezy, zpráva : </t>
  </si>
  <si>
    <t>122202209R00</t>
  </si>
  <si>
    <t>Příplatek za lepivost - odkop. pro silnice v hor.3</t>
  </si>
  <si>
    <t>162701105R00</t>
  </si>
  <si>
    <t>Vodorovné přemístění výkopku z hor.1-4, na skládku zhotovitele</t>
  </si>
  <si>
    <t>ODVOZ PŘEBYTEČNÉHO ODKOPKU VÝKOP-NÁSYP : 5-1</t>
  </si>
  <si>
    <t>DOVOZ ornice pro ohumusování : 30*0,15</t>
  </si>
  <si>
    <t>162702199R00</t>
  </si>
  <si>
    <t>Poplatek za skládku zeminy</t>
  </si>
  <si>
    <t>PŘEBYTEK ODKOPKU : 5-1</t>
  </si>
  <si>
    <t>171101101R00</t>
  </si>
  <si>
    <t>Uložení sypaniny do násypů zhutněných na 95% PS</t>
  </si>
  <si>
    <t>KONEČNÉ TERÉNNÍ ÚPRAVY- dosypání za obrubou : 1</t>
  </si>
  <si>
    <t>171201201R00</t>
  </si>
  <si>
    <t>Uložení sypaniny na skl.-sypanina na výšku přes 2m</t>
  </si>
  <si>
    <t>181101102R00</t>
  </si>
  <si>
    <t>Úprava pláně v zářezech v hor. 1-4, se zhutněním</t>
  </si>
  <si>
    <t>PARKOVACÍ STÁNÍ - PRO IMOBILNÍ OSOBY - BETONOVÁ DLAŽBA 200x200x80mm  : 17*1,05</t>
  </si>
  <si>
    <t>181300010RAC</t>
  </si>
  <si>
    <t>Rozprostření ornice v rovině tloušťka 15 cm, dovoz ornice ze vzdálenosti 5km, osetí trávou</t>
  </si>
  <si>
    <t>POL2_1</t>
  </si>
  <si>
    <t>HUMUSOVÁNÍ TL. 150mm A ZATRAVNĚNÍ : 30</t>
  </si>
  <si>
    <t>183400010RAA</t>
  </si>
  <si>
    <t>Příprava půdy pro výsadbu v rovině, ruční, chemické odplevelení, rytí, hnojení</t>
  </si>
  <si>
    <t>příprava pro HUMUSOVÁNÍ a ZATRAVNĚNÍ : 30</t>
  </si>
  <si>
    <t>10364200</t>
  </si>
  <si>
    <t>Ornice pro pozemkové úpravy</t>
  </si>
  <si>
    <t>SPCM</t>
  </si>
  <si>
    <t>POL3_1</t>
  </si>
  <si>
    <t>ornice pro ohumusování : 30*0,15</t>
  </si>
  <si>
    <t xml:space="preserve">viz sejmutí a rozprostření : </t>
  </si>
  <si>
    <t>VÝMĚNA ZEMINY V AKTIVNÍ ZÓNĚ, TL. 400mm - pojížd.plochy : 17*1,05*0,4</t>
  </si>
  <si>
    <t xml:space="preserve">(ZEMINA V AKTIVNÍ  ZÓNĚ, KTERÁ NEVYHOVÍ, BUDE NAHRAZENÁ ŠTĚRKODRTÍ)  : </t>
  </si>
  <si>
    <t/>
  </si>
  <si>
    <t xml:space="preserve">plocha planimetrací  viz situace, řezy, zpráva : </t>
  </si>
  <si>
    <t xml:space="preserve">viz odkop : </t>
  </si>
  <si>
    <t xml:space="preserve">viz odkop  : </t>
  </si>
  <si>
    <t>VÝMĚNA ZEMINY V AKTIVNÍ ZÓNĚ, TL. 400mm - pojížd.plochy : 17*1,05</t>
  </si>
  <si>
    <t>564861111R00</t>
  </si>
  <si>
    <t>Podklad ze štěrkodrti po zhutnění tloušťky 20 cm</t>
  </si>
  <si>
    <t>VÝMĚNA ZEMINY V AKTIVNÍ ZÓNĚ, TL. 400mm - pojížd.plochy : 17*1,05*2</t>
  </si>
  <si>
    <t>289970111R00</t>
  </si>
  <si>
    <t>Vrstva geotextilie Geofiltex 300g/m2</t>
  </si>
  <si>
    <t>564851111R00</t>
  </si>
  <si>
    <t>Podklad ze štěrkodrti po zhutnění tloušťky 15 cm</t>
  </si>
  <si>
    <t>PARKOVACÍ STÁNÍ - PRO IMOBILNÍ OSOBY - BETONOVÁ DLAŽBA 200x200x80mm  : 17*1,05+17</t>
  </si>
  <si>
    <t>596215040R00</t>
  </si>
  <si>
    <t>Kladení zámkové dlažby tl. 8 cm do drtě tl. 4 cm</t>
  </si>
  <si>
    <t>PARKOVACÍ STÁNÍ - PRO IMOBILNÍ OSOBY - BETONOVÁ DLAŽBA 200x200x80mm  : 17</t>
  </si>
  <si>
    <t>5924511910</t>
  </si>
  <si>
    <t>Dlažba bet. 20x20x8 cm přírodní</t>
  </si>
  <si>
    <t>PARKOVACÍ STÁNÍ - PRO IMOBILNÍ OSOBY - BETONOVÁ DLAŽBA 200x200x80mm  : 17*1,02</t>
  </si>
  <si>
    <t>914001111R00</t>
  </si>
  <si>
    <t>Osazení sloupků dopr.značky vč. beton. základu</t>
  </si>
  <si>
    <t>kus</t>
  </si>
  <si>
    <t>PŘESUNUTÍ SVISLÉHO DOPRAVNÍHO ZNAČENÍ  : 1</t>
  </si>
  <si>
    <t>914001125R00</t>
  </si>
  <si>
    <t>Osazení svislé dopr.značky na sloupek nebo konzolu</t>
  </si>
  <si>
    <t>915721111R00</t>
  </si>
  <si>
    <t>Vodorovné značení střík.barvou stopčar,zeber atd.</t>
  </si>
  <si>
    <t>V10f  : 2,5</t>
  </si>
  <si>
    <t>915791112R00</t>
  </si>
  <si>
    <t>Předznačení pro značení stopčáry, zebry, nápisů</t>
  </si>
  <si>
    <t>917862111R00</t>
  </si>
  <si>
    <t>Osazení stojat. obrub.bet. s opěrou,lože z C 12/15</t>
  </si>
  <si>
    <t>SILNIČNÍ OBRUBNÍK BO 15/25 (150/250/1000mm) - NÁŠLAP 100mm : 9</t>
  </si>
  <si>
    <t>NÁJEZDOVÝ OBRUBNÍK BO 15/15 (150/150/1000mm) - NÁŠLAP 20mm : 5</t>
  </si>
  <si>
    <t>40445962.A</t>
  </si>
  <si>
    <t>Dopravní příslušenství, patka AL 4 ks kot šroubů</t>
  </si>
  <si>
    <t>40450215</t>
  </si>
  <si>
    <t>Dopravní příslušenství, sloupek Zn 60-300</t>
  </si>
  <si>
    <t>59217010</t>
  </si>
  <si>
    <t>Obrubník silniční betonový 150x250x1000 mm</t>
  </si>
  <si>
    <t>SILNIČNÍ OBRUBNÍK BO 15/25 (150/250/1000mm) - NÁŠLAP 100mm : 9*1,02</t>
  </si>
  <si>
    <t>59217476</t>
  </si>
  <si>
    <t>Obrubník silniční nájezdový 1000/150/150 šedý</t>
  </si>
  <si>
    <t>NÁJEZDOVÝ OBRUBNÍK BO 15/15 (150/150/1000mm) - NÁŠLAP 20mm : 5*1,02</t>
  </si>
  <si>
    <t>966006132R00</t>
  </si>
  <si>
    <t>Odstranění doprav.značek se sloupky, s bet.patkami</t>
  </si>
  <si>
    <t>998223011R00</t>
  </si>
  <si>
    <t>Přesun hmot, pozemní komunikace, kryt dlážděný</t>
  </si>
  <si>
    <t>POL7_</t>
  </si>
  <si>
    <t>979081111R00</t>
  </si>
  <si>
    <t>Odvoz suti a vybour. hmot na skládku do 1 km</t>
  </si>
  <si>
    <t>979990001R00</t>
  </si>
  <si>
    <t>Poplatek za skládku stavební suti</t>
  </si>
  <si>
    <t>SUM</t>
  </si>
  <si>
    <t>Poznámky uchazeče k zadání</t>
  </si>
  <si>
    <t>POPUZIV</t>
  </si>
  <si>
    <t>END</t>
  </si>
  <si>
    <t>VYBOURÁNÍ BETONU TL. 150mm : 212</t>
  </si>
  <si>
    <t>VYTRHÁNÍ SILNIČNÍHO OBRUBNÍKU : 49</t>
  </si>
  <si>
    <t>PODKLAD VYBOUR. BETONU : 212</t>
  </si>
  <si>
    <t>VÝKOP : 47</t>
  </si>
  <si>
    <t>ODVOZ PŘEBYTEČNÉHO ODKOPKU VÝKOP-NÁSYP : 47-8</t>
  </si>
  <si>
    <t>DOVOZ ornice pro ohumusování : (30-4)*0,15</t>
  </si>
  <si>
    <t>PŘEBYTEK ODKOPKU : 47-8</t>
  </si>
  <si>
    <t>KONEČNÉ TERÉNNÍ ÚPRAVY- dosypání za obrubou : 8</t>
  </si>
  <si>
    <t>PARKOVACÍ STÁNÍ - BETONOVÁ ZATRAVŇOVACÍ DLAŽBA 200x200x80mm  : 171*1,05</t>
  </si>
  <si>
    <t>121100002RA0</t>
  </si>
  <si>
    <t>Sejmutí ornice a uložení na deponii</t>
  </si>
  <si>
    <t>ODHUMUSOVÁNÍ TL. 150mm   : 4*0,15</t>
  </si>
  <si>
    <t>ornice pro ohumusování : (30-4)*0,15</t>
  </si>
  <si>
    <t>VÝMĚNA ZEMINY V AKTIVNÍ ZÓNĚ, TL. 400mm - pojížd.plochy : 171*1,05*0,4</t>
  </si>
  <si>
    <t>VÝMĚNA ZEMINY V ZÓNĚ ZASAKOVÁNÍ : 171*1,05*0,28</t>
  </si>
  <si>
    <t xml:space="preserve">Pro vsakování zajistit do hloubky min. 1,10m od nivelety nové plochy propustné půdní a horninové prostředí.  : </t>
  </si>
  <si>
    <t xml:space="preserve">V případě potřeby bude nevyhovující vrstva nahrazena novou propustnou zeminou. : </t>
  </si>
  <si>
    <t>VÝMĚNA ZEMINY V ZÓNĚ ZASAKOVÁNÍ - odvezení odtěžené nevhodné, dovoz propustné sypaniny : 171*1,05*0,28 *2</t>
  </si>
  <si>
    <t>VÝMĚNA ZEMINY V AKTIVNÍ ZÓNĚ, TL. 400mm - pojížd.plochy : 171*1,05</t>
  </si>
  <si>
    <t>VÝMĚNA ZEMINY V ZÓNĚ ZASAKOVÁNÍ : 171*1,05</t>
  </si>
  <si>
    <t>564571114R00</t>
  </si>
  <si>
    <t>Zřízení podsypu/podkladu ze sypaniny tl. 28 cm</t>
  </si>
  <si>
    <t>VÝMĚNA ZEMINY V AKTIVNÍ ZÓNĚ, TL. 400mm - pojížd.plochy : 171*1,05*2</t>
  </si>
  <si>
    <t>59691018.A</t>
  </si>
  <si>
    <t>Stabilizační zemina</t>
  </si>
  <si>
    <t>VÝMĚNA ZEMINY V ZÓNĚ ZASAKOVÁNÍ : 171*1,05*0,28*1,02</t>
  </si>
  <si>
    <t>PARKOVACÍ STÁNÍ - BETONOVÁ ZATRAVŇOVACÍ DLAŽBA 200x200x80mm   : 171*1,05</t>
  </si>
  <si>
    <t>PARKOVACÍ STÁNÍ - BETONOVÁ ZATRAVŇOVACÍ DLAŽBA 200x200x80mm   : 171*1,05+171</t>
  </si>
  <si>
    <t>PARKOVACÍ STÁNÍ - BETONOVÁ ZATRAVŇOVACÍ DLAŽBA 200x200x80mm   : 171</t>
  </si>
  <si>
    <t>5924511911</t>
  </si>
  <si>
    <t>Dlažba bet. 20x20x8 cm červená</t>
  </si>
  <si>
    <t>ODDĚLUJÍCÍ LAJNY PARKOVIŠTĚ Z DLAŽBY 200/200/80mm - ČERVENÁ BARVA : 68*0,2*1,02</t>
  </si>
  <si>
    <t>59248280</t>
  </si>
  <si>
    <t>Dlažba zatrav. 200x200x80 mm šedá</t>
  </si>
  <si>
    <t>PARKOVACÍ STÁNÍ - BETONOVÁ ZATRAVŇOVACÍ DLAŽBA 200x200x80mm   : 171*1,02</t>
  </si>
  <si>
    <t>ODDĚLUJÍCÍ LAJNY PARKOVIŠTĚ Z DLAŽBY 200/200/80mm - ČERVENÁ BARVA : -68*0,2</t>
  </si>
  <si>
    <t>899331111R00</t>
  </si>
  <si>
    <t>Výšková úprava vstupu do 20 cm, zvýšení poklopu</t>
  </si>
  <si>
    <t xml:space="preserve">VÝŠKOVÁ ÚPRAVA POVRCHOVÝCH ZNAKŮ : </t>
  </si>
  <si>
    <t>kanalizační šachta : 1</t>
  </si>
  <si>
    <t>915711111R00</t>
  </si>
  <si>
    <t>Vodorovné značení dělících čar 12 cm střík.barvou</t>
  </si>
  <si>
    <t>DĚLÍCÍ ČÁRY PARKOV.  : 68</t>
  </si>
  <si>
    <t>915791111R00</t>
  </si>
  <si>
    <t>Předznačení pro značení dělící čáry,vodící proužky</t>
  </si>
  <si>
    <t>SILNIČNÍ OBRUBNÍK BO 15/25 (150/250/1000mm) - NÁŠLAP 100mm : 44</t>
  </si>
  <si>
    <t>NÁJEZDOVÝ OBRUBNÍK BO 15/15 (150/150/1000mm) - NÁŠLAP 20mm : 40</t>
  </si>
  <si>
    <t>SILNIČNÍ OBRUBNÍK BO 15/25 (150/250/1000mm) - NÁŠLAP 100mm : 44*1,02</t>
  </si>
  <si>
    <t>NÁJEZDOVÝ OBRUBNÍK BO 15/15 (150/150/1000mm) - NÁŠLAP 20mm : 40*1,02</t>
  </si>
  <si>
    <t>113106121R00</t>
  </si>
  <si>
    <t>Rozebrání dlažeb z betonových dlaždic na sucho</t>
  </si>
  <si>
    <t>ROZEBRÁNÍ BETONOVÉ DLAŽBY  : 3</t>
  </si>
  <si>
    <t>VYBOURÁNÍ BETONU TL. 150mm  : 462</t>
  </si>
  <si>
    <t>VYTRHÁNÍ SILNIČNÍHO OBRUBNÍKU : 70</t>
  </si>
  <si>
    <t xml:space="preserve">VYTRHÁNÍ ZÁHONOVÉHO OBRUBNÍKU : </t>
  </si>
  <si>
    <t>VYTRHÁNÍ BETONOVÉHO OBRUBNÍKU : 2</t>
  </si>
  <si>
    <t>VYTRHÁNÍ DVOUŘÁDKU ZE ŽULOVÉ KOSTKY : 11</t>
  </si>
  <si>
    <t>Odvoz suti a vybour. hmot na skládku investora</t>
  </si>
  <si>
    <t>POL1_0</t>
  </si>
  <si>
    <t>113107515R00</t>
  </si>
  <si>
    <t>Odstranění podkladu pl. 50 m2,kam.drcené tl.15 cm</t>
  </si>
  <si>
    <t>ODTĚŽENÍ ŠTĚRKU TL. 150mm  : 4</t>
  </si>
  <si>
    <t xml:space="preserve">VYTĚŽENÍ PODKLADU VYBOURANÝCH ZP.PLOCH : </t>
  </si>
  <si>
    <t>VYBOUr. BETONU  : 462</t>
  </si>
  <si>
    <t>ROZEBR. BETONOVÉ DLAŽBY  : 3</t>
  </si>
  <si>
    <t>113151113R00</t>
  </si>
  <si>
    <t>Fréz.živič.krytu pl.do 500 m2,pruh do 75 cm,tl.4cm</t>
  </si>
  <si>
    <t>FRÉZOVÁNÍ ASFALTOBETONU TL. 40mm   : 11</t>
  </si>
  <si>
    <t>VÝKOP  : 114</t>
  </si>
  <si>
    <t xml:space="preserve">viz odkopávky : </t>
  </si>
  <si>
    <t>132201210R00</t>
  </si>
  <si>
    <t>Hloubení rýh š.do 200 cm hor.3 do 50 m3,STROJNĚ</t>
  </si>
  <si>
    <t>DRENÁŽ  : 70*0,4*0,5</t>
  </si>
  <si>
    <t>VPUSTI  : 2*2</t>
  </si>
  <si>
    <t>132201219R00</t>
  </si>
  <si>
    <t>Příplatek za lepivost - hloubení rýh 200cm v hor.3</t>
  </si>
  <si>
    <t>viz hloubení rýh  : 18</t>
  </si>
  <si>
    <t xml:space="preserve">přebytek odkopku : </t>
  </si>
  <si>
    <t>ODKOP-NÁSYP : 114-6</t>
  </si>
  <si>
    <t>RÝHY-OBSYP : 18-2</t>
  </si>
  <si>
    <t>přebytek drnu SEJMUTÍ-ROZPROSTŘENÍ  : (25-22)*0,15</t>
  </si>
  <si>
    <t xml:space="preserve">viz odkop násyp sejmtí a rozprostření : </t>
  </si>
  <si>
    <t>přebytek odkopku a drnu  : 124,45</t>
  </si>
  <si>
    <t xml:space="preserve">viz vodorovné přemístění  : </t>
  </si>
  <si>
    <t>KONEČNÉ TERÉNNÍ ÚPRAVY- dosypání za obrubou : 6</t>
  </si>
  <si>
    <t>PŘÍJEZDOVÁ KOMUNIKACE - ASFALTOBETON  : 462</t>
  </si>
  <si>
    <t>ODHUMUSOVÁNÍ TL. 150mm   : 25*0,5</t>
  </si>
  <si>
    <t>175200010RA0</t>
  </si>
  <si>
    <t>Obsyp objektu prohozenou zeminou</t>
  </si>
  <si>
    <t>VPUSTI  : 2*1</t>
  </si>
  <si>
    <t>HUMUSOVÁNÍ TL. 150mm A ZATRAVNĚNÍ  : 22</t>
  </si>
  <si>
    <t>PRO HUMUSOVÁNÍ A ZATRAVNĚNÍ  : 22</t>
  </si>
  <si>
    <t>VÝMĚNA ZEMINY V AKTIVNÍ ZÓNĚ, TL. 400mm - pojížd.plochy  : 462*1,05*0,4</t>
  </si>
  <si>
    <t xml:space="preserve">(ZEMINA V AKTIVNÍ  ZÓNĚ, KTERÁ NEVYHOVÍ,  : </t>
  </si>
  <si>
    <t xml:space="preserve">BUDE NAHRAZENÁ ŠTĚRKODRTÍ) : </t>
  </si>
  <si>
    <t>VÝMĚNA ZEMINY V AKTIVNÍ ZÓNĚ, TL. 400mm - pojížd.plochy  : 194</t>
  </si>
  <si>
    <t>VÝMĚNA ZEMINY V AKTIVNÍ ZÓNĚ, TL. 400mm - pojížd.plochy  : 462*1,05</t>
  </si>
  <si>
    <t>VÝMĚNA ZEMINY V AKTIVNÍ ZÓNĚ, TL. 400mm - pojížd.plochy  : 462*1,05*2</t>
  </si>
  <si>
    <t>PŘÍJEZDOVÁ KOMUNIKACE - ASFALTOBETON  : 462*1,05+462</t>
  </si>
  <si>
    <t>ZAPRAVENÍ BETONOVÉ ZPEVNĚNÉ PLOCHY : 11</t>
  </si>
  <si>
    <t>565131111R00</t>
  </si>
  <si>
    <t>Podklad z obal kamen. ACP 16+, š. do 3 m, tl. 5 cm</t>
  </si>
  <si>
    <t>573111112R00</t>
  </si>
  <si>
    <t>Postřik živičný infiltr.+ posyp,z asfaltu 1 kg/m2</t>
  </si>
  <si>
    <t>573211111R00</t>
  </si>
  <si>
    <t>Postřik živičný spojovací z asfaltu 0,5-0,7 kg/m2</t>
  </si>
  <si>
    <t>KOMUNIKACE - ASFALTOBETON - NOVÁ OBRUSNÁ VRSTVA : 11</t>
  </si>
  <si>
    <t>577131111R00</t>
  </si>
  <si>
    <t>Beton asfalt. ACO 11+ obrusný, š. do 3 m, tl. 4 cm</t>
  </si>
  <si>
    <t>581121111R00</t>
  </si>
  <si>
    <t>Kryt cementobeton. komunikací skup.3 a 4 tl. 15 cm</t>
  </si>
  <si>
    <t xml:space="preserve">BETON C16/20 XC2  : </t>
  </si>
  <si>
    <t>ZAPRAVENÍ BETONOVÉ ZPEVNĚNÉ PLOCHY -   : 11</t>
  </si>
  <si>
    <t>8944-NC</t>
  </si>
  <si>
    <t>Vybourání vpusti uliční</t>
  </si>
  <si>
    <t>Vlastní</t>
  </si>
  <si>
    <t>Indiv</t>
  </si>
  <si>
    <t>ODSTRANĚNÍ ULIČNÍ VPUSTI  : 3</t>
  </si>
  <si>
    <t xml:space="preserve">včetně přípojky 3m : </t>
  </si>
  <si>
    <t>kanalizační šachty : 3</t>
  </si>
  <si>
    <t>212810010RAC</t>
  </si>
  <si>
    <t>Trativody z PVC drenážních flexibilních trubek, lože štěrkopísek a obsyp kamenivo, trubky d 100 mm</t>
  </si>
  <si>
    <t>DRENÁŽ DN 100  : 70</t>
  </si>
  <si>
    <t>831350113RA0</t>
  </si>
  <si>
    <t>Kanalizační přípojka z trub PVC, D 160 mm</t>
  </si>
  <si>
    <t>ULIČNÍ VPUST, KANALIZAČNÍ PŘÍPOJKA PVC DN 150  : 5</t>
  </si>
  <si>
    <t>894411010RAF</t>
  </si>
  <si>
    <t>Vpusť uliční z dílců DN 450,s odkalištěm,napojení, DN 150, mříž litina 500x500 40 t, hl. 1,67 m</t>
  </si>
  <si>
    <t>ULIČNÍ VPUST  : 2</t>
  </si>
  <si>
    <t>916231111RT1</t>
  </si>
  <si>
    <t>Osazení obruby z kostek drobných, bez boční opěry, včetně kostek drobných 12 cm, lože C 12/15</t>
  </si>
  <si>
    <t>DVOUŘÁDEK ZE ŽULOVÉ KOSTKY  do betonového lože  : 22*2</t>
  </si>
  <si>
    <t>SILNIČNÍ OBRUBNÍK BO 15/25 (150/250/1000mm) - NÁŠLAP 100mm   : 90</t>
  </si>
  <si>
    <t>NÁJEZDOVÝ OBRUBNÍK BO 15/15 (150/150/1000mm) - NÁŠLAP 20mm  : 15</t>
  </si>
  <si>
    <t>PŘECHODOVÝ KUS DL. 1,0m : 8</t>
  </si>
  <si>
    <t>919722212R00</t>
  </si>
  <si>
    <t>Dilatační spáry řezané příčné,zalití za tepla</t>
  </si>
  <si>
    <t>ZAŘEZÁNÍ STYČNÉ SPÁRY ASFALTU + ZALITÍ  BITUMENOVOU ZÁLIVKOU   : 23</t>
  </si>
  <si>
    <t>919735112R00</t>
  </si>
  <si>
    <t>Řezání stávajícího živičného krytu tl. 5 - 10 cm</t>
  </si>
  <si>
    <t>ZAŘEZÁNÍ STYČNÉ SPÁRY ASFALTU  : 23</t>
  </si>
  <si>
    <t>919735122R00</t>
  </si>
  <si>
    <t>Řezání stávajícího betonového krytu tl. 5 - 10 cm</t>
  </si>
  <si>
    <t>ZAŘEZÁNÍ STYČNÉ SPÁRY ASFALTU A BETONU  : 14</t>
  </si>
  <si>
    <t>11163611</t>
  </si>
  <si>
    <t>Zálivka asfaltová AZ  B1 bubny</t>
  </si>
  <si>
    <t>ZAŘEZÁNÍ STYČNÉ SPÁRY ASFALTU + ZALITÍ  BITUMENOVOU ZÁLIVKOU   : 23*0,00025</t>
  </si>
  <si>
    <t xml:space="preserve">viz zařezání : </t>
  </si>
  <si>
    <t>POL3_0</t>
  </si>
  <si>
    <t>SILNIČNÍ OBRUBNÍK BO 15/25 (150/250/1000mm) - NÁŠLAP 100mm   : 90*1,02</t>
  </si>
  <si>
    <t>NÁJEZDOVÝ OBRUBNÍK BO 15/15 (150/150/1000mm) - NÁŠLAP 20mm  : 15*1,02</t>
  </si>
  <si>
    <t>59217480</t>
  </si>
  <si>
    <t>Obrubník silniční přechodový L 1000/150/150-250</t>
  </si>
  <si>
    <t>PŘECHODOVÝ KUS DL. 1,0m : 4</t>
  </si>
  <si>
    <t>59217481</t>
  </si>
  <si>
    <t>Obrubník silniční přechodový P 1000/150/150-250</t>
  </si>
  <si>
    <t>998225111R00</t>
  </si>
  <si>
    <t>Přesun hmot, pozemní komunikace, kryt živičný</t>
  </si>
  <si>
    <t>Odvoz suti a vybour. hmot na skládku zhotovitele</t>
  </si>
  <si>
    <t>113106231R00</t>
  </si>
  <si>
    <t>Rozebrání dlažeb ze zámkové dlažby v kamenivu</t>
  </si>
  <si>
    <t>ROZEBRÁNÍ BETONOVÉ DLAŽBY - H PROFIL : 25*0,8</t>
  </si>
  <si>
    <t xml:space="preserve">20% na skládku,  80% na meziskládku - znovu použít : </t>
  </si>
  <si>
    <t>ROZEBRÁNÍ BETONOVÉ DLAŽBY - H PROFIL : 25*0,2</t>
  </si>
  <si>
    <t>113109315R00</t>
  </si>
  <si>
    <t>Odstranění podkladu pl.50 m2, bet.prostý tl.15 cm</t>
  </si>
  <si>
    <t>VYBOURÁNÍ BETONU TL. 150mm  : 10</t>
  </si>
  <si>
    <t>VYTRHÁNÍ SILNIČNÍHO OBRUBNÍKU : 18</t>
  </si>
  <si>
    <t>VYTRHÁNÍ ZÁHONOVÉHO OBRUBNÍKU : 15</t>
  </si>
  <si>
    <t>VYTRHÁNÍ BETONOVÉHO OBRUBNÍKU : 4</t>
  </si>
  <si>
    <t>113107510R00</t>
  </si>
  <si>
    <t>Odstranění podkladu pl. 50 m2,kam.drcené tl.10 cm</t>
  </si>
  <si>
    <t>PODKLAD VYBOUr. BETONU  : 10</t>
  </si>
  <si>
    <t>ODTĚŽENÍ ŠTĚRKU TL. 150mm  : 7</t>
  </si>
  <si>
    <t>VÝKOP  : 15</t>
  </si>
  <si>
    <t>ODVOZ PŘEBYTEČNÉHO ODKOPKU VÝKOP-NÁSYP  : 15-2</t>
  </si>
  <si>
    <t>PŘEBYTEK DRNU : (35-12)*0,15</t>
  </si>
  <si>
    <t>PŘEBYTEK ODKOPKU A DRNU  : 16,45</t>
  </si>
  <si>
    <t>KONEČNÉ TERÉNNÍ ÚPRAVY- dosypání za obrubou  : 2</t>
  </si>
  <si>
    <t>CHODNÍK - BETONOVÁ DLAŽBA H - PROFIL TL. 60mm  : 58*1,05</t>
  </si>
  <si>
    <t>VAROVNÝ PÁS - RELIÉFNÍ DLAŽBA - ČERVENÁ BARVA : 6</t>
  </si>
  <si>
    <t>ODHUMUSOVÁNÍ TL. 150mm   : 35*0,15</t>
  </si>
  <si>
    <t>HUMUSOVÁNÍ TL. 150mm A ZATRAVNĚNÍ   : 12</t>
  </si>
  <si>
    <t>příprava pro HUMUSOVÁNÍ a ZATRAVNĚNÍ   : 12</t>
  </si>
  <si>
    <t>VÝMĚNA ZEMINY V AKTIVNÍ ZÓNĚ, TL. 150mm  : 64*1,05*0,15</t>
  </si>
  <si>
    <t>VÝMĚNA ZEMINY V AKTIVNÍ ZÓNĚ, TL. 150mm  : 64*1,05</t>
  </si>
  <si>
    <t>564831111R00</t>
  </si>
  <si>
    <t>Podklad ze štěrkodrti po zhutnění tloušťky 10 cm</t>
  </si>
  <si>
    <t>CHODNÍK - BETONOVÁ DLAŽBA H - PROFIL TL. 60mm  : 58</t>
  </si>
  <si>
    <t>596215021R00</t>
  </si>
  <si>
    <t>Kladení zámkové dlažby tl. 6 cm do drtě tl. 4 cm</t>
  </si>
  <si>
    <t>59245020</t>
  </si>
  <si>
    <t>Dlažba zámková H-PROFIL 20x16,5x6 cm přírodní</t>
  </si>
  <si>
    <t>CHODNÍK - BETONOVÁ DLAŽBA H - PROFIL TL. 60mm  : 58*1,02</t>
  </si>
  <si>
    <t>59245267</t>
  </si>
  <si>
    <t>Dlažba červená pro nevidomé 20x10x6</t>
  </si>
  <si>
    <t>VAROVNÝ PÁS - RELIÉFNÍ DLAŽBA - ČERVENÁ BARVA : 6*1,02</t>
  </si>
  <si>
    <t>ODSTRANĚNÍ ULIČNÍ VPUSTI  : 1</t>
  </si>
  <si>
    <t xml:space="preserve">včetně přípojky 1m : </t>
  </si>
  <si>
    <t>ZÁHONOVÝ OBRUBNÍK BO 5/20 (50/200/500mm) - PŘEVÝŠENÝ 60mm : 35</t>
  </si>
  <si>
    <t>ZÁHONOVÝ OBRUBNÍK BO 5/20 (50/200/500mm) - ZAPUŠTĚNÝ : 5</t>
  </si>
  <si>
    <t>592173360</t>
  </si>
  <si>
    <t>Obrubník zahradní ABO 4-20 500/50/200 mm</t>
  </si>
  <si>
    <t>ZÁHONOVÝ OBRUBNÍK BO 5/20 (50/200/500mm) - PŘEVÝŠENÝ 60mm : 35*2*1,02</t>
  </si>
  <si>
    <t>ZÁHONOVÝ OBRUBNÍK BO 5/20 (50/200/500mm) - ZAPUŠTĚNÝ : 5*2*1,02</t>
  </si>
  <si>
    <t>ON1</t>
  </si>
  <si>
    <t>Vytyčení stávajících podzemních inženýrských sítí, před zahájením zemních prací</t>
  </si>
  <si>
    <t>soubor</t>
  </si>
  <si>
    <t>Dotčené podzemní inženýrské sítě v zájmovém území stavby</t>
  </si>
  <si>
    <t>POP</t>
  </si>
  <si>
    <t>ON2</t>
  </si>
  <si>
    <t>Dočasná dopravní opatření</t>
  </si>
  <si>
    <t>D + M dočasného dopravního značení, vč. pronájmu po dobu stavby. Zajištění vydání stanovení přechodné i místní úpravy provozu na pozemních komunikaci a vydání rozhodnutí o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t>
  </si>
  <si>
    <t>ON3</t>
  </si>
  <si>
    <t>Zkoušky a revize, kontrolní měření kvality prací, zkoušky únosnosti</t>
  </si>
  <si>
    <t>Náklady na provedení veškerých predepsaných zkoušek a revizí použitých materiálu a provedených konstrukcí nebo stavebních prací, doložení zkoušek objednateli. V rozsahu dle platných ČSN a TP a dalších potřebných zkoušek prováděných prostřednictvím akreditovaných zkušeben.</t>
  </si>
  <si>
    <t>ON4</t>
  </si>
  <si>
    <t>Dokumentace skutečného provedení stavby, uvedení do provozu.</t>
  </si>
  <si>
    <t>Náklady na vyhotovení dokumentace skutečného provedení stavby a její předání objednateli. Vyhotovení dokumentace 4 x v listinné a 2 x na CD digitální formě (v 1x v PDF a 1x v otevřeném formátu), zakreslení změn PD, vč. Revizí, prohlášení o schodě, likvidace odpadů apod.</t>
  </si>
  <si>
    <t>Příprava všech dalších podkladů pro projednání a uvedení stavby a jejích dílčích částí do provozu a užívání.</t>
  </si>
  <si>
    <t>ON5</t>
  </si>
  <si>
    <t>Opravy, údržba a průběžné čištění kropení komunik, užívaných v průběhu stavby</t>
  </si>
  <si>
    <t>ON6</t>
  </si>
  <si>
    <t>Ostatní nákldy z obchodních podmínek smlouvy, o dílo</t>
  </si>
  <si>
    <t>Náklady spojené s dodržením podmínek uvedených dokumentech vyhlášené soutěže a dalších především obchodních podmínek smlouvy včetně vyměřených poplatků  (např.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t>
  </si>
  <si>
    <t>005111010R</t>
  </si>
  <si>
    <t>Geodetické práce po dobu výstavby</t>
  </si>
  <si>
    <t>Geodetické vytyčení staveniště, vytyčení výškových a polohových bodů stavby, zaměření inženýrských sití  vč. zaměření skutečného provedení stavby se zákresem do katastrální mapy (jednotlivé AZ po 4 x vyhotoveních v tištěné formě  a 2 x v digitální formě na CD).</t>
  </si>
  <si>
    <t>005111015R</t>
  </si>
  <si>
    <t>Geometrický plán na rozdělení pozemků</t>
  </si>
  <si>
    <t>Vyhotovení geometrického plánu pro majetkoprávní vypořádání nově realizovaných zpevněných ploch na základě skutečného provedení stavby –  6 ks GP ověřené úředně oprávněným zeměměřičským inženýrem.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</si>
  <si>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</si>
  <si>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</si>
  <si>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t>
  </si>
  <si>
    <t>ochrany sousedních pozemků a objektů vč.stromů ap., objektů a zařízení pro zajištění organizace a bezpečnosti provozu sídliště vozidel i pěších v průběhu stavby, bezpečnost a ochranu zdraví na staveništi, ap.</t>
  </si>
  <si>
    <t>005121020R</t>
  </si>
  <si>
    <t>Provoz zařízení staveniště</t>
  </si>
  <si>
    <t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t>
  </si>
  <si>
    <t>005121030R</t>
  </si>
  <si>
    <t>Odstranění zařízení staveniště</t>
  </si>
  <si>
    <t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t>
  </si>
  <si>
    <t>0054500R</t>
  </si>
  <si>
    <t>Kompletační, koordinační, ostatní inženýrská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</si>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</sst>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0" borderId="0" xfId="0" applyNumberFormat="1" applyFont="1" applyAlignment="1">
      <alignment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2" t="s">
        <v>41</v>
      </c>
      <c r="B2" s="192"/>
      <c r="C2" s="192"/>
      <c r="D2" s="192"/>
      <c r="E2" s="192"/>
      <c r="F2" s="192"/>
      <c r="G2" s="192"/>
    </row>
  </sheetData>
  <sheetProtection password="DCC5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36" customHeight="1" x14ac:dyDescent="0.2">
      <c r="A2" s="3"/>
      <c r="B2" s="79" t="s">
        <v>24</v>
      </c>
      <c r="C2" s="80"/>
      <c r="D2" s="81" t="s">
        <v>43</v>
      </c>
      <c r="E2" s="224" t="s">
        <v>44</v>
      </c>
      <c r="F2" s="225"/>
      <c r="G2" s="225"/>
      <c r="H2" s="225"/>
      <c r="I2" s="225"/>
      <c r="J2" s="226"/>
      <c r="O2" s="2"/>
    </row>
    <row r="3" spans="1:15" ht="27" hidden="1" customHeight="1" x14ac:dyDescent="0.2">
      <c r="A3" s="3"/>
      <c r="B3" s="82"/>
      <c r="C3" s="80"/>
      <c r="D3" s="83"/>
      <c r="E3" s="227"/>
      <c r="F3" s="228"/>
      <c r="G3" s="228"/>
      <c r="H3" s="228"/>
      <c r="I3" s="228"/>
      <c r="J3" s="229"/>
    </row>
    <row r="4" spans="1:15" ht="23.25" customHeight="1" x14ac:dyDescent="0.2">
      <c r="A4" s="3"/>
      <c r="B4" s="84"/>
      <c r="C4" s="85"/>
      <c r="D4" s="86"/>
      <c r="E4" s="216"/>
      <c r="F4" s="216"/>
      <c r="G4" s="216"/>
      <c r="H4" s="216"/>
      <c r="I4" s="216"/>
      <c r="J4" s="21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1"/>
      <c r="E11" s="231"/>
      <c r="F11" s="231"/>
      <c r="G11" s="231"/>
      <c r="H11" s="27" t="s">
        <v>42</v>
      </c>
      <c r="I11" s="88"/>
      <c r="J11" s="10"/>
    </row>
    <row r="12" spans="1:15" ht="15.75" customHeight="1" x14ac:dyDescent="0.2">
      <c r="A12" s="3"/>
      <c r="B12" s="41"/>
      <c r="C12" s="25"/>
      <c r="D12" s="214"/>
      <c r="E12" s="214"/>
      <c r="F12" s="214"/>
      <c r="G12" s="214"/>
      <c r="H12" s="27" t="s">
        <v>36</v>
      </c>
      <c r="I12" s="88"/>
      <c r="J12" s="10"/>
    </row>
    <row r="13" spans="1:15" ht="15.75" customHeight="1" x14ac:dyDescent="0.2">
      <c r="A13" s="3"/>
      <c r="B13" s="42"/>
      <c r="C13" s="87"/>
      <c r="D13" s="215"/>
      <c r="E13" s="215"/>
      <c r="F13" s="215"/>
      <c r="G13" s="215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0"/>
      <c r="F15" s="230"/>
      <c r="G15" s="232"/>
      <c r="H15" s="232"/>
      <c r="I15" s="232" t="s">
        <v>31</v>
      </c>
      <c r="J15" s="233"/>
    </row>
    <row r="16" spans="1:15" ht="23.25" customHeight="1" x14ac:dyDescent="0.2">
      <c r="A16" s="140" t="s">
        <v>26</v>
      </c>
      <c r="B16" s="57" t="s">
        <v>26</v>
      </c>
      <c r="C16" s="58"/>
      <c r="D16" s="59"/>
      <c r="E16" s="207"/>
      <c r="F16" s="208"/>
      <c r="G16" s="207"/>
      <c r="H16" s="208"/>
      <c r="I16" s="207">
        <f>SUMIF(F56:F67,A16,I56:I67)+SUMIF(F56:F67,"PSU",I56:I67)</f>
        <v>0</v>
      </c>
      <c r="J16" s="209"/>
    </row>
    <row r="17" spans="1:10" ht="23.25" customHeight="1" x14ac:dyDescent="0.2">
      <c r="A17" s="140" t="s">
        <v>27</v>
      </c>
      <c r="B17" s="57" t="s">
        <v>27</v>
      </c>
      <c r="C17" s="58"/>
      <c r="D17" s="59"/>
      <c r="E17" s="207"/>
      <c r="F17" s="208"/>
      <c r="G17" s="207"/>
      <c r="H17" s="208"/>
      <c r="I17" s="207">
        <f>SUMIF(F56:F67,A17,I56:I67)</f>
        <v>0</v>
      </c>
      <c r="J17" s="209"/>
    </row>
    <row r="18" spans="1:10" ht="23.25" customHeight="1" x14ac:dyDescent="0.2">
      <c r="A18" s="140" t="s">
        <v>28</v>
      </c>
      <c r="B18" s="57" t="s">
        <v>28</v>
      </c>
      <c r="C18" s="58"/>
      <c r="D18" s="59"/>
      <c r="E18" s="207"/>
      <c r="F18" s="208"/>
      <c r="G18" s="207"/>
      <c r="H18" s="208"/>
      <c r="I18" s="207">
        <f>SUMIF(F56:F67,A18,I56:I67)</f>
        <v>0</v>
      </c>
      <c r="J18" s="209"/>
    </row>
    <row r="19" spans="1:10" ht="23.25" customHeight="1" x14ac:dyDescent="0.2">
      <c r="A19" s="140" t="s">
        <v>80</v>
      </c>
      <c r="B19" s="57" t="s">
        <v>29</v>
      </c>
      <c r="C19" s="58"/>
      <c r="D19" s="59"/>
      <c r="E19" s="207"/>
      <c r="F19" s="208"/>
      <c r="G19" s="207"/>
      <c r="H19" s="208"/>
      <c r="I19" s="207">
        <f>SUMIF(F56:F67,A19,I56:I67)</f>
        <v>0</v>
      </c>
      <c r="J19" s="209"/>
    </row>
    <row r="20" spans="1:10" ht="23.25" customHeight="1" x14ac:dyDescent="0.2">
      <c r="A20" s="140" t="s">
        <v>78</v>
      </c>
      <c r="B20" s="57" t="s">
        <v>30</v>
      </c>
      <c r="C20" s="58"/>
      <c r="D20" s="59"/>
      <c r="E20" s="207"/>
      <c r="F20" s="208"/>
      <c r="G20" s="207"/>
      <c r="H20" s="208"/>
      <c r="I20" s="207">
        <f>SUMIF(F56:F67,A20,I56:I67)</f>
        <v>0</v>
      </c>
      <c r="J20" s="209"/>
    </row>
    <row r="21" spans="1:10" ht="23.25" customHeight="1" x14ac:dyDescent="0.2">
      <c r="A21" s="3"/>
      <c r="B21" s="74" t="s">
        <v>31</v>
      </c>
      <c r="C21" s="75"/>
      <c r="D21" s="76"/>
      <c r="E21" s="210"/>
      <c r="F21" s="234"/>
      <c r="G21" s="210"/>
      <c r="H21" s="234"/>
      <c r="I21" s="210">
        <f>SUM(I16:J20)</f>
        <v>0</v>
      </c>
      <c r="J21" s="211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13</v>
      </c>
      <c r="C23" s="58"/>
      <c r="D23" s="59"/>
      <c r="E23" s="60">
        <v>15</v>
      </c>
      <c r="F23" s="61" t="s">
        <v>0</v>
      </c>
      <c r="G23" s="205">
        <f>ZakladDPHSniVypocet</f>
        <v>0</v>
      </c>
      <c r="H23" s="206"/>
      <c r="I23" s="206"/>
      <c r="J23" s="62" t="str">
        <f t="shared" ref="J23:J28" si="0">Mena</f>
        <v>CZK</v>
      </c>
    </row>
    <row r="24" spans="1:10" ht="23.25" customHeight="1" x14ac:dyDescent="0.2">
      <c r="A24" s="3"/>
      <c r="B24" s="57" t="s">
        <v>14</v>
      </c>
      <c r="C24" s="58"/>
      <c r="D24" s="59"/>
      <c r="E24" s="60">
        <f>SazbaDPH1</f>
        <v>15</v>
      </c>
      <c r="F24" s="61" t="s">
        <v>0</v>
      </c>
      <c r="G24" s="203">
        <f>ZakladDPHSni*SazbaDPH1/100</f>
        <v>0</v>
      </c>
      <c r="H24" s="204"/>
      <c r="I24" s="204"/>
      <c r="J24" s="62" t="str">
        <f t="shared" si="0"/>
        <v>CZK</v>
      </c>
    </row>
    <row r="25" spans="1:10" ht="23.25" customHeight="1" x14ac:dyDescent="0.2">
      <c r="A25" s="3"/>
      <c r="B25" s="57" t="s">
        <v>15</v>
      </c>
      <c r="C25" s="58"/>
      <c r="D25" s="59"/>
      <c r="E25" s="60">
        <v>21</v>
      </c>
      <c r="F25" s="61" t="s">
        <v>0</v>
      </c>
      <c r="G25" s="205">
        <f>ZakladDPHZaklVypocet</f>
        <v>0</v>
      </c>
      <c r="H25" s="206"/>
      <c r="I25" s="206"/>
      <c r="J25" s="62" t="str">
        <f t="shared" si="0"/>
        <v>CZK</v>
      </c>
    </row>
    <row r="26" spans="1:10" ht="23.25" customHeight="1" x14ac:dyDescent="0.2">
      <c r="A26" s="3"/>
      <c r="B26" s="49" t="s">
        <v>16</v>
      </c>
      <c r="C26" s="21"/>
      <c r="D26" s="17"/>
      <c r="E26" s="43">
        <f>SazbaDPH2</f>
        <v>21</v>
      </c>
      <c r="F26" s="44" t="s">
        <v>0</v>
      </c>
      <c r="G26" s="221">
        <f>ZakladDPHZakl*SazbaDPH2/100</f>
        <v>0</v>
      </c>
      <c r="H26" s="222"/>
      <c r="I26" s="222"/>
      <c r="J26" s="56" t="str">
        <f t="shared" si="0"/>
        <v>CZK</v>
      </c>
    </row>
    <row r="27" spans="1:10" ht="23.25" customHeight="1" thickBot="1" x14ac:dyDescent="0.25">
      <c r="A27" s="3"/>
      <c r="B27" s="48" t="s">
        <v>5</v>
      </c>
      <c r="C27" s="19"/>
      <c r="D27" s="22"/>
      <c r="E27" s="19"/>
      <c r="F27" s="20"/>
      <c r="G27" s="223">
        <f>0</f>
        <v>0</v>
      </c>
      <c r="H27" s="223"/>
      <c r="I27" s="223"/>
      <c r="J27" s="63" t="str">
        <f t="shared" si="0"/>
        <v>CZK</v>
      </c>
    </row>
    <row r="28" spans="1:10" ht="27.75" hidden="1" customHeight="1" thickBot="1" x14ac:dyDescent="0.25">
      <c r="A28" s="3"/>
      <c r="B28" s="117" t="s">
        <v>25</v>
      </c>
      <c r="C28" s="118"/>
      <c r="D28" s="118"/>
      <c r="E28" s="119"/>
      <c r="F28" s="120"/>
      <c r="G28" s="213">
        <f>ZakladDPHSniVypocet+ZakladDPHZaklVypocet</f>
        <v>0</v>
      </c>
      <c r="H28" s="213"/>
      <c r="I28" s="213"/>
      <c r="J28" s="121" t="str">
        <f t="shared" si="0"/>
        <v>CZK</v>
      </c>
    </row>
    <row r="29" spans="1:10" ht="27.75" customHeight="1" thickBot="1" x14ac:dyDescent="0.25">
      <c r="A29" s="3"/>
      <c r="B29" s="117" t="s">
        <v>37</v>
      </c>
      <c r="C29" s="122"/>
      <c r="D29" s="122"/>
      <c r="E29" s="122"/>
      <c r="F29" s="122"/>
      <c r="G29" s="212">
        <f>ZakladDPHSni+DPHSni+ZakladDPHZakl+DPHZakl+Zaokrouhleni</f>
        <v>0</v>
      </c>
      <c r="H29" s="212"/>
      <c r="I29" s="212"/>
      <c r="J29" s="123" t="s">
        <v>59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43510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2" t="s">
        <v>2</v>
      </c>
      <c r="E35" s="202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17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39</v>
      </c>
      <c r="B38" s="97" t="s">
        <v>18</v>
      </c>
      <c r="C38" s="98" t="s">
        <v>6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19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45</v>
      </c>
      <c r="C39" s="198"/>
      <c r="D39" s="199"/>
      <c r="E39" s="199"/>
      <c r="F39" s="104">
        <f>'SO 101 SO 101 n Pol'!AC128+'SO 101 SO 101 u Pol'!AC139+'SO 102 SO 102 Pol'!AC179+'SO 103 SO 103 Pol'!AC146+'VNON VNON Pol'!AE36</f>
        <v>0</v>
      </c>
      <c r="G39" s="105">
        <f>'SO 101 SO 101 n Pol'!AD128+'SO 101 SO 101 u Pol'!AD139+'SO 102 SO 102 Pol'!AD179+'SO 103 SO 103 Pol'!AD146+'VNON VNON Pol'!AF36</f>
        <v>0</v>
      </c>
      <c r="H39" s="106">
        <f t="shared" ref="H39:H48" si="1">(F39*SazbaDPH1/100)+(G39*SazbaDPH2/100)</f>
        <v>0</v>
      </c>
      <c r="I39" s="106">
        <f t="shared" ref="I39:I48" si="2">F39+G39+H39</f>
        <v>0</v>
      </c>
      <c r="J39" s="107" t="str">
        <f t="shared" ref="J39:J48" si="3">IF(CenaCelkemVypocet=0,"",I39/CenaCelkemVypocet*100)</f>
        <v/>
      </c>
    </row>
    <row r="40" spans="1:10" ht="25.5" customHeight="1" x14ac:dyDescent="0.2">
      <c r="A40" s="93">
        <v>2</v>
      </c>
      <c r="B40" s="108" t="s">
        <v>46</v>
      </c>
      <c r="C40" s="200" t="s">
        <v>47</v>
      </c>
      <c r="D40" s="201"/>
      <c r="E40" s="201"/>
      <c r="F40" s="109">
        <f>'SO 101 SO 101 n Pol'!AC128+'SO 101 SO 101 u Pol'!AC139</f>
        <v>0</v>
      </c>
      <c r="G40" s="110">
        <f>'SO 101 SO 101 n Pol'!AD128+'SO 101 SO 101 u Pol'!AD139</f>
        <v>0</v>
      </c>
      <c r="H40" s="110">
        <f t="shared" si="1"/>
        <v>0</v>
      </c>
      <c r="I40" s="110">
        <f t="shared" si="2"/>
        <v>0</v>
      </c>
      <c r="J40" s="111" t="str">
        <f t="shared" si="3"/>
        <v/>
      </c>
    </row>
    <row r="41" spans="1:10" ht="25.5" customHeight="1" x14ac:dyDescent="0.2">
      <c r="A41" s="93">
        <v>3</v>
      </c>
      <c r="B41" s="112" t="s">
        <v>48</v>
      </c>
      <c r="C41" s="198" t="s">
        <v>49</v>
      </c>
      <c r="D41" s="199"/>
      <c r="E41" s="199"/>
      <c r="F41" s="113">
        <f>'SO 101 SO 101 n Pol'!AC128</f>
        <v>0</v>
      </c>
      <c r="G41" s="106">
        <f>'SO 101 SO 101 n Pol'!AD128</f>
        <v>0</v>
      </c>
      <c r="H41" s="106">
        <f t="shared" si="1"/>
        <v>0</v>
      </c>
      <c r="I41" s="106">
        <f t="shared" si="2"/>
        <v>0</v>
      </c>
      <c r="J41" s="107" t="str">
        <f t="shared" si="3"/>
        <v/>
      </c>
    </row>
    <row r="42" spans="1:10" ht="25.5" customHeight="1" x14ac:dyDescent="0.2">
      <c r="A42" s="93">
        <v>3</v>
      </c>
      <c r="B42" s="112" t="s">
        <v>50</v>
      </c>
      <c r="C42" s="198" t="s">
        <v>51</v>
      </c>
      <c r="D42" s="199"/>
      <c r="E42" s="199"/>
      <c r="F42" s="113">
        <f>'SO 101 SO 101 u Pol'!AC139</f>
        <v>0</v>
      </c>
      <c r="G42" s="106">
        <f>'SO 101 SO 101 u Pol'!AD139</f>
        <v>0</v>
      </c>
      <c r="H42" s="106">
        <f t="shared" si="1"/>
        <v>0</v>
      </c>
      <c r="I42" s="106">
        <f t="shared" si="2"/>
        <v>0</v>
      </c>
      <c r="J42" s="107" t="str">
        <f t="shared" si="3"/>
        <v/>
      </c>
    </row>
    <row r="43" spans="1:10" ht="25.5" customHeight="1" x14ac:dyDescent="0.2">
      <c r="A43" s="93">
        <v>2</v>
      </c>
      <c r="B43" s="108" t="s">
        <v>52</v>
      </c>
      <c r="C43" s="200" t="s">
        <v>53</v>
      </c>
      <c r="D43" s="201"/>
      <c r="E43" s="201"/>
      <c r="F43" s="109">
        <f>'SO 102 SO 102 Pol'!AC179</f>
        <v>0</v>
      </c>
      <c r="G43" s="110">
        <f>'SO 102 SO 102 Pol'!AD179</f>
        <v>0</v>
      </c>
      <c r="H43" s="110">
        <f t="shared" si="1"/>
        <v>0</v>
      </c>
      <c r="I43" s="110">
        <f t="shared" si="2"/>
        <v>0</v>
      </c>
      <c r="J43" s="111" t="str">
        <f t="shared" si="3"/>
        <v/>
      </c>
    </row>
    <row r="44" spans="1:10" ht="25.5" customHeight="1" x14ac:dyDescent="0.2">
      <c r="A44" s="93">
        <v>3</v>
      </c>
      <c r="B44" s="112" t="s">
        <v>52</v>
      </c>
      <c r="C44" s="198" t="s">
        <v>53</v>
      </c>
      <c r="D44" s="199"/>
      <c r="E44" s="199"/>
      <c r="F44" s="113">
        <f>'SO 102 SO 102 Pol'!AC179</f>
        <v>0</v>
      </c>
      <c r="G44" s="106">
        <f>'SO 102 SO 102 Pol'!AD179</f>
        <v>0</v>
      </c>
      <c r="H44" s="106">
        <f t="shared" si="1"/>
        <v>0</v>
      </c>
      <c r="I44" s="106">
        <f t="shared" si="2"/>
        <v>0</v>
      </c>
      <c r="J44" s="107" t="str">
        <f t="shared" si="3"/>
        <v/>
      </c>
    </row>
    <row r="45" spans="1:10" ht="25.5" customHeight="1" x14ac:dyDescent="0.2">
      <c r="A45" s="93">
        <v>2</v>
      </c>
      <c r="B45" s="108" t="s">
        <v>54</v>
      </c>
      <c r="C45" s="200" t="s">
        <v>55</v>
      </c>
      <c r="D45" s="201"/>
      <c r="E45" s="201"/>
      <c r="F45" s="109">
        <f>'SO 103 SO 103 Pol'!AC146</f>
        <v>0</v>
      </c>
      <c r="G45" s="110">
        <f>'SO 103 SO 103 Pol'!AD146</f>
        <v>0</v>
      </c>
      <c r="H45" s="110">
        <f t="shared" si="1"/>
        <v>0</v>
      </c>
      <c r="I45" s="110">
        <f t="shared" si="2"/>
        <v>0</v>
      </c>
      <c r="J45" s="111" t="str">
        <f t="shared" si="3"/>
        <v/>
      </c>
    </row>
    <row r="46" spans="1:10" ht="25.5" customHeight="1" x14ac:dyDescent="0.2">
      <c r="A46" s="93">
        <v>3</v>
      </c>
      <c r="B46" s="112" t="s">
        <v>54</v>
      </c>
      <c r="C46" s="198" t="s">
        <v>55</v>
      </c>
      <c r="D46" s="199"/>
      <c r="E46" s="199"/>
      <c r="F46" s="113">
        <f>'SO 103 SO 103 Pol'!AC146</f>
        <v>0</v>
      </c>
      <c r="G46" s="106">
        <f>'SO 103 SO 103 Pol'!AD146</f>
        <v>0</v>
      </c>
      <c r="H46" s="106">
        <f t="shared" si="1"/>
        <v>0</v>
      </c>
      <c r="I46" s="106">
        <f t="shared" si="2"/>
        <v>0</v>
      </c>
      <c r="J46" s="107" t="str">
        <f t="shared" si="3"/>
        <v/>
      </c>
    </row>
    <row r="47" spans="1:10" ht="25.5" customHeight="1" x14ac:dyDescent="0.2">
      <c r="A47" s="93">
        <v>2</v>
      </c>
      <c r="B47" s="108" t="s">
        <v>56</v>
      </c>
      <c r="C47" s="200" t="s">
        <v>57</v>
      </c>
      <c r="D47" s="201"/>
      <c r="E47" s="201"/>
      <c r="F47" s="109">
        <f>'VNON VNON Pol'!AE36</f>
        <v>0</v>
      </c>
      <c r="G47" s="110">
        <f>'VNON VNON Pol'!AF36</f>
        <v>0</v>
      </c>
      <c r="H47" s="110">
        <f t="shared" si="1"/>
        <v>0</v>
      </c>
      <c r="I47" s="110">
        <f t="shared" si="2"/>
        <v>0</v>
      </c>
      <c r="J47" s="111" t="str">
        <f t="shared" si="3"/>
        <v/>
      </c>
    </row>
    <row r="48" spans="1:10" ht="25.5" customHeight="1" x14ac:dyDescent="0.2">
      <c r="A48" s="93">
        <v>3</v>
      </c>
      <c r="B48" s="112" t="s">
        <v>56</v>
      </c>
      <c r="C48" s="198" t="s">
        <v>57</v>
      </c>
      <c r="D48" s="199"/>
      <c r="E48" s="199"/>
      <c r="F48" s="113">
        <f>'VNON VNON Pol'!AE36</f>
        <v>0</v>
      </c>
      <c r="G48" s="106">
        <f>'VNON VNON Pol'!AF36</f>
        <v>0</v>
      </c>
      <c r="H48" s="106">
        <f t="shared" si="1"/>
        <v>0</v>
      </c>
      <c r="I48" s="106">
        <f t="shared" si="2"/>
        <v>0</v>
      </c>
      <c r="J48" s="107" t="str">
        <f t="shared" si="3"/>
        <v/>
      </c>
    </row>
    <row r="49" spans="1:10" ht="25.5" customHeight="1" x14ac:dyDescent="0.2">
      <c r="A49" s="93"/>
      <c r="B49" s="195" t="s">
        <v>58</v>
      </c>
      <c r="C49" s="196"/>
      <c r="D49" s="196"/>
      <c r="E49" s="197"/>
      <c r="F49" s="114">
        <f>SUMIF(A39:A48,"=1",F39:F48)</f>
        <v>0</v>
      </c>
      <c r="G49" s="115">
        <f>SUMIF(A39:A48,"=1",G39:G48)</f>
        <v>0</v>
      </c>
      <c r="H49" s="115">
        <f>SUMIF(A39:A48,"=1",H39:H48)</f>
        <v>0</v>
      </c>
      <c r="I49" s="115">
        <f>SUMIF(A39:A48,"=1",I39:I48)</f>
        <v>0</v>
      </c>
      <c r="J49" s="116">
        <f>SUMIF(A39:A48,"=1",J39:J48)</f>
        <v>0</v>
      </c>
    </row>
    <row r="53" spans="1:10" ht="15.75" x14ac:dyDescent="0.25">
      <c r="B53" s="124" t="s">
        <v>60</v>
      </c>
    </row>
    <row r="55" spans="1:10" ht="25.5" customHeight="1" x14ac:dyDescent="0.2">
      <c r="A55" s="125"/>
      <c r="B55" s="128" t="s">
        <v>18</v>
      </c>
      <c r="C55" s="128" t="s">
        <v>6</v>
      </c>
      <c r="D55" s="129"/>
      <c r="E55" s="129"/>
      <c r="F55" s="130" t="s">
        <v>61</v>
      </c>
      <c r="G55" s="130"/>
      <c r="H55" s="130"/>
      <c r="I55" s="130" t="s">
        <v>31</v>
      </c>
      <c r="J55" s="130" t="s">
        <v>0</v>
      </c>
    </row>
    <row r="56" spans="1:10" ht="25.5" customHeight="1" x14ac:dyDescent="0.2">
      <c r="A56" s="126"/>
      <c r="B56" s="131" t="s">
        <v>62</v>
      </c>
      <c r="C56" s="193" t="s">
        <v>63</v>
      </c>
      <c r="D56" s="194"/>
      <c r="E56" s="194"/>
      <c r="F56" s="136" t="s">
        <v>26</v>
      </c>
      <c r="G56" s="137"/>
      <c r="H56" s="137"/>
      <c r="I56" s="137">
        <f>'SO 103 SO 103 Pol'!G8</f>
        <v>0</v>
      </c>
      <c r="J56" s="134" t="str">
        <f>IF(I68=0,"",I56/I68*100)</f>
        <v/>
      </c>
    </row>
    <row r="57" spans="1:10" ht="25.5" customHeight="1" x14ac:dyDescent="0.2">
      <c r="A57" s="126"/>
      <c r="B57" s="131" t="s">
        <v>64</v>
      </c>
      <c r="C57" s="193" t="s">
        <v>63</v>
      </c>
      <c r="D57" s="194"/>
      <c r="E57" s="194"/>
      <c r="F57" s="136" t="s">
        <v>26</v>
      </c>
      <c r="G57" s="137"/>
      <c r="H57" s="137"/>
      <c r="I57" s="137">
        <f>'SO 101 SO 101 n Pol'!G8+'SO 101 SO 101 u Pol'!G8+'SO 102 SO 102 Pol'!G8+'SO 103 SO 103 Pol'!G14</f>
        <v>0</v>
      </c>
      <c r="J57" s="134" t="str">
        <f>IF(I68=0,"",I57/I68*100)</f>
        <v/>
      </c>
    </row>
    <row r="58" spans="1:10" ht="25.5" customHeight="1" x14ac:dyDescent="0.2">
      <c r="A58" s="126"/>
      <c r="B58" s="131" t="s">
        <v>65</v>
      </c>
      <c r="C58" s="193" t="s">
        <v>63</v>
      </c>
      <c r="D58" s="194"/>
      <c r="E58" s="194"/>
      <c r="F58" s="136" t="s">
        <v>26</v>
      </c>
      <c r="G58" s="137"/>
      <c r="H58" s="137"/>
      <c r="I58" s="137">
        <f>'SO 101 SO 101 n Pol'!G16+'SO 101 SO 101 u Pol'!G16+'SO 102 SO 102 Pol'!G22+'SO 103 SO 103 Pol'!G28</f>
        <v>0</v>
      </c>
      <c r="J58" s="134" t="str">
        <f>IF(I68=0,"",I58/I68*100)</f>
        <v/>
      </c>
    </row>
    <row r="59" spans="1:10" ht="25.5" customHeight="1" x14ac:dyDescent="0.2">
      <c r="A59" s="126"/>
      <c r="B59" s="131" t="s">
        <v>66</v>
      </c>
      <c r="C59" s="193" t="s">
        <v>67</v>
      </c>
      <c r="D59" s="194"/>
      <c r="E59" s="194"/>
      <c r="F59" s="136" t="s">
        <v>26</v>
      </c>
      <c r="G59" s="137"/>
      <c r="H59" s="137"/>
      <c r="I59" s="137">
        <f>'SO 101 SO 101 n Pol'!G51+'SO 101 SO 101 u Pol'!G54+'SO 102 SO 102 Pol'!G73+'SO 103 SO 103 Pol'!G67</f>
        <v>0</v>
      </c>
      <c r="J59" s="134" t="str">
        <f>IF(I68=0,"",I59/I68*100)</f>
        <v/>
      </c>
    </row>
    <row r="60" spans="1:10" ht="25.5" customHeight="1" x14ac:dyDescent="0.2">
      <c r="A60" s="126"/>
      <c r="B60" s="131" t="s">
        <v>68</v>
      </c>
      <c r="C60" s="193" t="s">
        <v>69</v>
      </c>
      <c r="D60" s="194"/>
      <c r="E60" s="194"/>
      <c r="F60" s="136" t="s">
        <v>26</v>
      </c>
      <c r="G60" s="137"/>
      <c r="H60" s="137"/>
      <c r="I60" s="137">
        <f>'SO 101 SO 101 n Pol'!G76+'SO 101 SO 101 u Pol'!G94+'SO 102 SO 102 Pol'!G99+'SO 103 SO 103 Pol'!G91</f>
        <v>0</v>
      </c>
      <c r="J60" s="134" t="str">
        <f>IF(I68=0,"",I60/I68*100)</f>
        <v/>
      </c>
    </row>
    <row r="61" spans="1:10" ht="25.5" customHeight="1" x14ac:dyDescent="0.2">
      <c r="A61" s="126"/>
      <c r="B61" s="131" t="s">
        <v>70</v>
      </c>
      <c r="C61" s="193" t="s">
        <v>71</v>
      </c>
      <c r="D61" s="194"/>
      <c r="E61" s="194"/>
      <c r="F61" s="136" t="s">
        <v>26</v>
      </c>
      <c r="G61" s="137"/>
      <c r="H61" s="137"/>
      <c r="I61" s="137">
        <f>'SO 101 SO 101 u Pol'!G111+'SO 102 SO 102 Pol'!G122+'SO 103 SO 103 Pol'!G110</f>
        <v>0</v>
      </c>
      <c r="J61" s="134" t="str">
        <f>IF(I68=0,"",I61/I68*100)</f>
        <v/>
      </c>
    </row>
    <row r="62" spans="1:10" ht="25.5" customHeight="1" x14ac:dyDescent="0.2">
      <c r="A62" s="126"/>
      <c r="B62" s="131" t="s">
        <v>72</v>
      </c>
      <c r="C62" s="193" t="s">
        <v>73</v>
      </c>
      <c r="D62" s="194"/>
      <c r="E62" s="194"/>
      <c r="F62" s="136" t="s">
        <v>26</v>
      </c>
      <c r="G62" s="137"/>
      <c r="H62" s="137"/>
      <c r="I62" s="137">
        <f>'SO 101 SO 101 n Pol'!G89+'SO 101 SO 101 u Pol'!G116+'SO 102 SO 102 Pol'!G140+'SO 103 SO 103 Pol'!G115</f>
        <v>0</v>
      </c>
      <c r="J62" s="134" t="str">
        <f>IF(I68=0,"",I62/I68*100)</f>
        <v/>
      </c>
    </row>
    <row r="63" spans="1:10" ht="25.5" customHeight="1" x14ac:dyDescent="0.2">
      <c r="A63" s="126"/>
      <c r="B63" s="131" t="s">
        <v>74</v>
      </c>
      <c r="C63" s="193" t="s">
        <v>75</v>
      </c>
      <c r="D63" s="194"/>
      <c r="E63" s="194"/>
      <c r="F63" s="136" t="s">
        <v>26</v>
      </c>
      <c r="G63" s="137"/>
      <c r="H63" s="137"/>
      <c r="I63" s="137">
        <f>'SO 101 SO 101 n Pol'!G118+'SO 103 SO 103 Pol'!G136</f>
        <v>0</v>
      </c>
      <c r="J63" s="134" t="str">
        <f>IF(I68=0,"",I63/I68*100)</f>
        <v/>
      </c>
    </row>
    <row r="64" spans="1:10" ht="25.5" customHeight="1" x14ac:dyDescent="0.2">
      <c r="A64" s="126"/>
      <c r="B64" s="131" t="s">
        <v>76</v>
      </c>
      <c r="C64" s="193" t="s">
        <v>77</v>
      </c>
      <c r="D64" s="194"/>
      <c r="E64" s="194"/>
      <c r="F64" s="136" t="s">
        <v>26</v>
      </c>
      <c r="G64" s="137"/>
      <c r="H64" s="137"/>
      <c r="I64" s="137">
        <f>'SO 101 SO 101 n Pol'!G122+'SO 101 SO 101 u Pol'!G133+'SO 102 SO 102 Pol'!G173+'SO 103 SO 103 Pol'!G140</f>
        <v>0</v>
      </c>
      <c r="J64" s="134" t="str">
        <f>IF(I68=0,"",I64/I68*100)</f>
        <v/>
      </c>
    </row>
    <row r="65" spans="1:10" ht="25.5" customHeight="1" x14ac:dyDescent="0.2">
      <c r="A65" s="126"/>
      <c r="B65" s="131" t="s">
        <v>78</v>
      </c>
      <c r="C65" s="193" t="s">
        <v>79</v>
      </c>
      <c r="D65" s="194"/>
      <c r="E65" s="194"/>
      <c r="F65" s="136" t="s">
        <v>27</v>
      </c>
      <c r="G65" s="137"/>
      <c r="H65" s="137"/>
      <c r="I65" s="137">
        <f>'VNON VNON Pol'!G8</f>
        <v>0</v>
      </c>
      <c r="J65" s="134" t="str">
        <f>IF(I68=0,"",I65/I68*100)</f>
        <v/>
      </c>
    </row>
    <row r="66" spans="1:10" ht="25.5" customHeight="1" x14ac:dyDescent="0.2">
      <c r="A66" s="126"/>
      <c r="B66" s="131" t="s">
        <v>80</v>
      </c>
      <c r="C66" s="193" t="s">
        <v>29</v>
      </c>
      <c r="D66" s="194"/>
      <c r="E66" s="194"/>
      <c r="F66" s="136" t="s">
        <v>27</v>
      </c>
      <c r="G66" s="137"/>
      <c r="H66" s="137"/>
      <c r="I66" s="137">
        <f>'VNON VNON Pol'!G21</f>
        <v>0</v>
      </c>
      <c r="J66" s="134" t="str">
        <f>IF(I68=0,"",I66/I68*100)</f>
        <v/>
      </c>
    </row>
    <row r="67" spans="1:10" ht="25.5" customHeight="1" x14ac:dyDescent="0.2">
      <c r="A67" s="126"/>
      <c r="B67" s="131" t="s">
        <v>81</v>
      </c>
      <c r="C67" s="193" t="s">
        <v>82</v>
      </c>
      <c r="D67" s="194"/>
      <c r="E67" s="194"/>
      <c r="F67" s="136" t="s">
        <v>83</v>
      </c>
      <c r="G67" s="137"/>
      <c r="H67" s="137"/>
      <c r="I67" s="137">
        <f>'SO 101 SO 101 n Pol'!G124+'SO 101 SO 101 u Pol'!G135+'SO 102 SO 102 Pol'!G175+'SO 103 SO 103 Pol'!G142</f>
        <v>0</v>
      </c>
      <c r="J67" s="134" t="str">
        <f>IF(I68=0,"",I67/I68*100)</f>
        <v/>
      </c>
    </row>
    <row r="68" spans="1:10" ht="25.5" customHeight="1" x14ac:dyDescent="0.2">
      <c r="A68" s="127"/>
      <c r="B68" s="132" t="s">
        <v>1</v>
      </c>
      <c r="C68" s="132"/>
      <c r="D68" s="133"/>
      <c r="E68" s="133"/>
      <c r="F68" s="138"/>
      <c r="G68" s="139"/>
      <c r="H68" s="139"/>
      <c r="I68" s="139">
        <f>SUM(I56:I67)</f>
        <v>0</v>
      </c>
      <c r="J68" s="135">
        <f>SUM(J56:J67)</f>
        <v>0</v>
      </c>
    </row>
    <row r="69" spans="1:10" x14ac:dyDescent="0.2">
      <c r="F69" s="91"/>
      <c r="G69" s="90"/>
      <c r="H69" s="91"/>
      <c r="I69" s="90"/>
      <c r="J69" s="92"/>
    </row>
    <row r="70" spans="1:10" x14ac:dyDescent="0.2">
      <c r="F70" s="91"/>
      <c r="G70" s="90"/>
      <c r="H70" s="91"/>
      <c r="I70" s="90"/>
      <c r="J70" s="92"/>
    </row>
    <row r="71" spans="1:10" x14ac:dyDescent="0.2">
      <c r="F71" s="91"/>
      <c r="G71" s="90"/>
      <c r="H71" s="91"/>
      <c r="I71" s="90"/>
      <c r="J71" s="92"/>
    </row>
  </sheetData>
  <sheetProtection password="DCC5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B49:E49"/>
    <mergeCell ref="C56:E56"/>
    <mergeCell ref="C57:E57"/>
    <mergeCell ref="C58:E58"/>
    <mergeCell ref="C59:E59"/>
    <mergeCell ref="C65:E65"/>
    <mergeCell ref="C66:E66"/>
    <mergeCell ref="C67:E67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5" t="s">
        <v>7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78" t="s">
        <v>8</v>
      </c>
      <c r="B2" s="77"/>
      <c r="C2" s="237"/>
      <c r="D2" s="237"/>
      <c r="E2" s="237"/>
      <c r="F2" s="237"/>
      <c r="G2" s="238"/>
    </row>
    <row r="3" spans="1:7" ht="24.95" customHeight="1" x14ac:dyDescent="0.2">
      <c r="A3" s="78" t="s">
        <v>9</v>
      </c>
      <c r="B3" s="77"/>
      <c r="C3" s="237"/>
      <c r="D3" s="237"/>
      <c r="E3" s="237"/>
      <c r="F3" s="237"/>
      <c r="G3" s="238"/>
    </row>
    <row r="4" spans="1:7" ht="24.95" customHeight="1" x14ac:dyDescent="0.2">
      <c r="A4" s="78" t="s">
        <v>10</v>
      </c>
      <c r="B4" s="77"/>
      <c r="C4" s="237"/>
      <c r="D4" s="237"/>
      <c r="E4" s="237"/>
      <c r="F4" s="237"/>
      <c r="G4" s="23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F5000"/>
  <sheetViews>
    <sheetView zoomScale="130" zoomScaleNormal="130" workbookViewId="0">
      <selection activeCell="F9" sqref="F9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7" max="27" width="0" hidden="1" customWidth="1"/>
    <col min="29" max="39" width="0" hidden="1" customWidth="1"/>
  </cols>
  <sheetData>
    <row r="1" spans="1:58" ht="15.75" customHeight="1" x14ac:dyDescent="0.25">
      <c r="A1" s="239" t="s">
        <v>7</v>
      </c>
      <c r="B1" s="239"/>
      <c r="C1" s="239"/>
      <c r="D1" s="239"/>
      <c r="E1" s="239"/>
      <c r="F1" s="239"/>
      <c r="G1" s="239"/>
      <c r="AE1" t="s">
        <v>84</v>
      </c>
    </row>
    <row r="2" spans="1:58" ht="24.95" customHeight="1" x14ac:dyDescent="0.2">
      <c r="A2" s="142" t="s">
        <v>8</v>
      </c>
      <c r="B2" s="77" t="s">
        <v>43</v>
      </c>
      <c r="C2" s="240" t="s">
        <v>44</v>
      </c>
      <c r="D2" s="241"/>
      <c r="E2" s="241"/>
      <c r="F2" s="241"/>
      <c r="G2" s="242"/>
      <c r="AE2" t="s">
        <v>85</v>
      </c>
    </row>
    <row r="3" spans="1:58" ht="24.95" customHeight="1" x14ac:dyDescent="0.2">
      <c r="A3" s="142" t="s">
        <v>9</v>
      </c>
      <c r="B3" s="77" t="s">
        <v>46</v>
      </c>
      <c r="C3" s="240" t="s">
        <v>47</v>
      </c>
      <c r="D3" s="241"/>
      <c r="E3" s="241"/>
      <c r="F3" s="241"/>
      <c r="G3" s="242"/>
      <c r="AA3" s="89" t="s">
        <v>85</v>
      </c>
      <c r="AE3" t="s">
        <v>86</v>
      </c>
    </row>
    <row r="4" spans="1:58" ht="24.95" customHeight="1" x14ac:dyDescent="0.2">
      <c r="A4" s="143" t="s">
        <v>10</v>
      </c>
      <c r="B4" s="144" t="s">
        <v>48</v>
      </c>
      <c r="C4" s="243" t="s">
        <v>49</v>
      </c>
      <c r="D4" s="244"/>
      <c r="E4" s="244"/>
      <c r="F4" s="244"/>
      <c r="G4" s="245"/>
      <c r="AE4" t="s">
        <v>87</v>
      </c>
    </row>
    <row r="5" spans="1:58" x14ac:dyDescent="0.2">
      <c r="D5" s="141"/>
    </row>
    <row r="6" spans="1:58" ht="38.25" x14ac:dyDescent="0.2">
      <c r="A6" s="146" t="s">
        <v>88</v>
      </c>
      <c r="B6" s="148" t="s">
        <v>89</v>
      </c>
      <c r="C6" s="148" t="s">
        <v>90</v>
      </c>
      <c r="D6" s="147" t="s">
        <v>91</v>
      </c>
      <c r="E6" s="146" t="s">
        <v>92</v>
      </c>
      <c r="F6" s="145" t="s">
        <v>93</v>
      </c>
      <c r="G6" s="146" t="s">
        <v>31</v>
      </c>
      <c r="H6" s="149" t="s">
        <v>32</v>
      </c>
      <c r="I6" s="149" t="s">
        <v>94</v>
      </c>
      <c r="J6" s="149" t="s">
        <v>33</v>
      </c>
      <c r="K6" s="149" t="s">
        <v>95</v>
      </c>
      <c r="L6" s="149" t="s">
        <v>96</v>
      </c>
      <c r="M6" s="149" t="s">
        <v>97</v>
      </c>
      <c r="N6" s="149" t="s">
        <v>98</v>
      </c>
      <c r="O6" s="149" t="s">
        <v>99</v>
      </c>
      <c r="P6" s="149" t="s">
        <v>100</v>
      </c>
      <c r="Q6" s="149" t="s">
        <v>101</v>
      </c>
      <c r="R6" s="149" t="s">
        <v>102</v>
      </c>
      <c r="S6" s="149" t="s">
        <v>105</v>
      </c>
      <c r="T6" s="149" t="s">
        <v>106</v>
      </c>
      <c r="U6" s="149" t="s">
        <v>107</v>
      </c>
    </row>
    <row r="7" spans="1:58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</row>
    <row r="8" spans="1:58" x14ac:dyDescent="0.2">
      <c r="A8" s="163" t="s">
        <v>108</v>
      </c>
      <c r="B8" s="164" t="s">
        <v>64</v>
      </c>
      <c r="C8" s="184" t="s">
        <v>63</v>
      </c>
      <c r="D8" s="165"/>
      <c r="E8" s="166"/>
      <c r="F8" s="167"/>
      <c r="G8" s="167">
        <f>SUMIF(AE9:AE15,"&lt;&gt;NOR",G9:G15)</f>
        <v>0</v>
      </c>
      <c r="H8" s="167"/>
      <c r="I8" s="167">
        <f>SUM(I9:I15)</f>
        <v>0</v>
      </c>
      <c r="J8" s="167"/>
      <c r="K8" s="167">
        <f>SUM(K9:K15)</f>
        <v>0</v>
      </c>
      <c r="L8" s="167"/>
      <c r="M8" s="167">
        <f>SUM(M9:M15)</f>
        <v>0</v>
      </c>
      <c r="N8" s="167"/>
      <c r="O8" s="167">
        <f>SUM(O9:O15)</f>
        <v>0</v>
      </c>
      <c r="P8" s="167"/>
      <c r="Q8" s="167">
        <f>SUM(Q9:Q15)</f>
        <v>11.07</v>
      </c>
      <c r="R8" s="167"/>
      <c r="S8" s="162"/>
      <c r="T8" s="162">
        <f>SUM(T9:T15)</f>
        <v>5.42</v>
      </c>
      <c r="U8" s="162"/>
      <c r="AE8" t="s">
        <v>109</v>
      </c>
    </row>
    <row r="9" spans="1:58" outlineLevel="1" x14ac:dyDescent="0.2">
      <c r="A9" s="169">
        <v>1</v>
      </c>
      <c r="B9" s="170" t="s">
        <v>110</v>
      </c>
      <c r="C9" s="185" t="s">
        <v>111</v>
      </c>
      <c r="D9" s="171" t="s">
        <v>112</v>
      </c>
      <c r="E9" s="172">
        <v>30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0.36</v>
      </c>
      <c r="Q9" s="174">
        <f>ROUND(E9*P9,2)</f>
        <v>10.8</v>
      </c>
      <c r="R9" s="174"/>
      <c r="S9" s="159">
        <v>0</v>
      </c>
      <c r="T9" s="159">
        <f>ROUND(E9*S9,2)</f>
        <v>0</v>
      </c>
      <c r="U9" s="159"/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113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</row>
    <row r="10" spans="1:58" outlineLevel="1" x14ac:dyDescent="0.2">
      <c r="A10" s="157"/>
      <c r="B10" s="158"/>
      <c r="C10" s="186" t="s">
        <v>114</v>
      </c>
      <c r="D10" s="160"/>
      <c r="E10" s="161">
        <v>30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115</v>
      </c>
      <c r="AF10" s="150">
        <v>0</v>
      </c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</row>
    <row r="11" spans="1:58" outlineLevel="1" x14ac:dyDescent="0.2">
      <c r="A11" s="157"/>
      <c r="B11" s="158"/>
      <c r="C11" s="186" t="s">
        <v>116</v>
      </c>
      <c r="D11" s="160"/>
      <c r="E11" s="161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115</v>
      </c>
      <c r="AF11" s="150">
        <v>0</v>
      </c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</row>
    <row r="12" spans="1:58" outlineLevel="1" x14ac:dyDescent="0.2">
      <c r="A12" s="169">
        <v>2</v>
      </c>
      <c r="B12" s="170" t="s">
        <v>117</v>
      </c>
      <c r="C12" s="185" t="s">
        <v>118</v>
      </c>
      <c r="D12" s="171" t="s">
        <v>119</v>
      </c>
      <c r="E12" s="172">
        <v>1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0</v>
      </c>
      <c r="O12" s="174">
        <f>ROUND(E12*N12,2)</f>
        <v>0</v>
      </c>
      <c r="P12" s="174">
        <v>0.27</v>
      </c>
      <c r="Q12" s="174">
        <f>ROUND(E12*P12,2)</f>
        <v>0.27</v>
      </c>
      <c r="R12" s="174"/>
      <c r="S12" s="159">
        <v>0</v>
      </c>
      <c r="T12" s="159">
        <f>ROUND(E12*S12,2)</f>
        <v>0</v>
      </c>
      <c r="U12" s="159"/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113</v>
      </c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</row>
    <row r="13" spans="1:58" outlineLevel="1" x14ac:dyDescent="0.2">
      <c r="A13" s="157"/>
      <c r="B13" s="158"/>
      <c r="C13" s="186" t="s">
        <v>120</v>
      </c>
      <c r="D13" s="160"/>
      <c r="E13" s="161">
        <v>1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115</v>
      </c>
      <c r="AF13" s="150">
        <v>0</v>
      </c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</row>
    <row r="14" spans="1:58" outlineLevel="1" x14ac:dyDescent="0.2">
      <c r="A14" s="157"/>
      <c r="B14" s="158"/>
      <c r="C14" s="186" t="s">
        <v>116</v>
      </c>
      <c r="D14" s="160"/>
      <c r="E14" s="161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115</v>
      </c>
      <c r="AF14" s="150">
        <v>0</v>
      </c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</row>
    <row r="15" spans="1:58" ht="22.5" outlineLevel="1" x14ac:dyDescent="0.2">
      <c r="A15" s="176">
        <v>3</v>
      </c>
      <c r="B15" s="177" t="s">
        <v>121</v>
      </c>
      <c r="C15" s="187" t="s">
        <v>122</v>
      </c>
      <c r="D15" s="178" t="s">
        <v>123</v>
      </c>
      <c r="E15" s="179">
        <v>11.07</v>
      </c>
      <c r="F15" s="180"/>
      <c r="G15" s="181">
        <f>ROUND(E15*F15,2)</f>
        <v>0</v>
      </c>
      <c r="H15" s="180"/>
      <c r="I15" s="181">
        <f>ROUND(E15*H15,2)</f>
        <v>0</v>
      </c>
      <c r="J15" s="180"/>
      <c r="K15" s="181">
        <f>ROUND(E15*J15,2)</f>
        <v>0</v>
      </c>
      <c r="L15" s="181">
        <v>21</v>
      </c>
      <c r="M15" s="181">
        <f>G15*(1+L15/100)</f>
        <v>0</v>
      </c>
      <c r="N15" s="181">
        <v>0</v>
      </c>
      <c r="O15" s="181">
        <f>ROUND(E15*N15,2)</f>
        <v>0</v>
      </c>
      <c r="P15" s="181">
        <v>0</v>
      </c>
      <c r="Q15" s="181">
        <f>ROUND(E15*P15,2)</f>
        <v>0</v>
      </c>
      <c r="R15" s="181"/>
      <c r="S15" s="159">
        <v>0.49</v>
      </c>
      <c r="T15" s="159">
        <f>ROUND(E15*S15,2)</f>
        <v>5.42</v>
      </c>
      <c r="U15" s="159"/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124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</row>
    <row r="16" spans="1:58" x14ac:dyDescent="0.2">
      <c r="A16" s="163" t="s">
        <v>108</v>
      </c>
      <c r="B16" s="164" t="s">
        <v>65</v>
      </c>
      <c r="C16" s="184" t="s">
        <v>63</v>
      </c>
      <c r="D16" s="165"/>
      <c r="E16" s="166"/>
      <c r="F16" s="167"/>
      <c r="G16" s="167">
        <f>SUMIF(AE17:AE50,"&lt;&gt;NOR",G17:G50)</f>
        <v>0</v>
      </c>
      <c r="H16" s="167"/>
      <c r="I16" s="167">
        <f>SUM(I17:I50)</f>
        <v>0</v>
      </c>
      <c r="J16" s="167"/>
      <c r="K16" s="167">
        <f>SUM(K17:K50)</f>
        <v>0</v>
      </c>
      <c r="L16" s="167"/>
      <c r="M16" s="167">
        <f>SUM(M17:M50)</f>
        <v>0</v>
      </c>
      <c r="N16" s="167"/>
      <c r="O16" s="167">
        <f>SUM(O17:O50)</f>
        <v>7.5299999999999994</v>
      </c>
      <c r="P16" s="167"/>
      <c r="Q16" s="167">
        <f>SUM(Q17:Q50)</f>
        <v>6.6</v>
      </c>
      <c r="R16" s="167"/>
      <c r="S16" s="162"/>
      <c r="T16" s="162">
        <f>SUM(T17:T50)</f>
        <v>0</v>
      </c>
      <c r="U16" s="162"/>
      <c r="AE16" t="s">
        <v>109</v>
      </c>
    </row>
    <row r="17" spans="1:58" outlineLevel="1" x14ac:dyDescent="0.2">
      <c r="A17" s="169">
        <v>4</v>
      </c>
      <c r="B17" s="170" t="s">
        <v>125</v>
      </c>
      <c r="C17" s="185" t="s">
        <v>126</v>
      </c>
      <c r="D17" s="171" t="s">
        <v>112</v>
      </c>
      <c r="E17" s="172">
        <v>30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0</v>
      </c>
      <c r="O17" s="174">
        <f>ROUND(E17*N17,2)</f>
        <v>0</v>
      </c>
      <c r="P17" s="174">
        <v>0.22</v>
      </c>
      <c r="Q17" s="174">
        <f>ROUND(E17*P17,2)</f>
        <v>6.6</v>
      </c>
      <c r="R17" s="174"/>
      <c r="S17" s="159">
        <v>0</v>
      </c>
      <c r="T17" s="159">
        <f>ROUND(E17*S17,2)</f>
        <v>0</v>
      </c>
      <c r="U17" s="159"/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113</v>
      </c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</row>
    <row r="18" spans="1:58" outlineLevel="1" x14ac:dyDescent="0.2">
      <c r="A18" s="157"/>
      <c r="B18" s="158"/>
      <c r="C18" s="186" t="s">
        <v>127</v>
      </c>
      <c r="D18" s="160"/>
      <c r="E18" s="161">
        <v>30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115</v>
      </c>
      <c r="AF18" s="150">
        <v>0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</row>
    <row r="19" spans="1:58" outlineLevel="1" x14ac:dyDescent="0.2">
      <c r="A19" s="157"/>
      <c r="B19" s="158"/>
      <c r="C19" s="186" t="s">
        <v>116</v>
      </c>
      <c r="D19" s="160"/>
      <c r="E19" s="161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115</v>
      </c>
      <c r="AF19" s="150">
        <v>0</v>
      </c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</row>
    <row r="20" spans="1:58" outlineLevel="1" x14ac:dyDescent="0.2">
      <c r="A20" s="169">
        <v>5</v>
      </c>
      <c r="B20" s="170" t="s">
        <v>128</v>
      </c>
      <c r="C20" s="185" t="s">
        <v>129</v>
      </c>
      <c r="D20" s="171" t="s">
        <v>130</v>
      </c>
      <c r="E20" s="172">
        <v>5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74">
        <v>0</v>
      </c>
      <c r="O20" s="174">
        <f>ROUND(E20*N20,2)</f>
        <v>0</v>
      </c>
      <c r="P20" s="174">
        <v>0</v>
      </c>
      <c r="Q20" s="174">
        <f>ROUND(E20*P20,2)</f>
        <v>0</v>
      </c>
      <c r="R20" s="174"/>
      <c r="S20" s="159">
        <v>0</v>
      </c>
      <c r="T20" s="159">
        <f>ROUND(E20*S20,2)</f>
        <v>0</v>
      </c>
      <c r="U20" s="159"/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113</v>
      </c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</row>
    <row r="21" spans="1:58" outlineLevel="1" x14ac:dyDescent="0.2">
      <c r="A21" s="157"/>
      <c r="B21" s="158"/>
      <c r="C21" s="186" t="s">
        <v>131</v>
      </c>
      <c r="D21" s="160"/>
      <c r="E21" s="161">
        <v>5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0"/>
      <c r="W21" s="150"/>
      <c r="X21" s="150"/>
      <c r="Y21" s="150"/>
      <c r="Z21" s="150"/>
      <c r="AA21" s="150"/>
      <c r="AB21" s="150"/>
      <c r="AC21" s="150"/>
      <c r="AD21" s="150"/>
      <c r="AE21" s="150" t="s">
        <v>115</v>
      </c>
      <c r="AF21" s="150">
        <v>0</v>
      </c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</row>
    <row r="22" spans="1:58" outlineLevel="1" x14ac:dyDescent="0.2">
      <c r="A22" s="157"/>
      <c r="B22" s="158"/>
      <c r="C22" s="186" t="s">
        <v>132</v>
      </c>
      <c r="D22" s="160"/>
      <c r="E22" s="161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115</v>
      </c>
      <c r="AF22" s="150">
        <v>0</v>
      </c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</row>
    <row r="23" spans="1:58" outlineLevel="1" x14ac:dyDescent="0.2">
      <c r="A23" s="169">
        <v>6</v>
      </c>
      <c r="B23" s="170" t="s">
        <v>133</v>
      </c>
      <c r="C23" s="185" t="s">
        <v>134</v>
      </c>
      <c r="D23" s="171" t="s">
        <v>130</v>
      </c>
      <c r="E23" s="172">
        <v>5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74">
        <v>0</v>
      </c>
      <c r="O23" s="174">
        <f>ROUND(E23*N23,2)</f>
        <v>0</v>
      </c>
      <c r="P23" s="174">
        <v>0</v>
      </c>
      <c r="Q23" s="174">
        <f>ROUND(E23*P23,2)</f>
        <v>0</v>
      </c>
      <c r="R23" s="174"/>
      <c r="S23" s="159">
        <v>0</v>
      </c>
      <c r="T23" s="159">
        <f>ROUND(E23*S23,2)</f>
        <v>0</v>
      </c>
      <c r="U23" s="159"/>
      <c r="V23" s="150"/>
      <c r="W23" s="150"/>
      <c r="X23" s="150"/>
      <c r="Y23" s="150"/>
      <c r="Z23" s="150"/>
      <c r="AA23" s="150"/>
      <c r="AB23" s="150"/>
      <c r="AC23" s="150"/>
      <c r="AD23" s="150"/>
      <c r="AE23" s="150" t="s">
        <v>113</v>
      </c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</row>
    <row r="24" spans="1:58" outlineLevel="1" x14ac:dyDescent="0.2">
      <c r="A24" s="157"/>
      <c r="B24" s="158"/>
      <c r="C24" s="186" t="s">
        <v>131</v>
      </c>
      <c r="D24" s="160"/>
      <c r="E24" s="161">
        <v>5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0"/>
      <c r="W24" s="150"/>
      <c r="X24" s="150"/>
      <c r="Y24" s="150"/>
      <c r="Z24" s="150"/>
      <c r="AA24" s="150"/>
      <c r="AB24" s="150"/>
      <c r="AC24" s="150"/>
      <c r="AD24" s="150"/>
      <c r="AE24" s="150" t="s">
        <v>115</v>
      </c>
      <c r="AF24" s="150">
        <v>0</v>
      </c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</row>
    <row r="25" spans="1:58" outlineLevel="1" x14ac:dyDescent="0.2">
      <c r="A25" s="157"/>
      <c r="B25" s="158"/>
      <c r="C25" s="186" t="s">
        <v>132</v>
      </c>
      <c r="D25" s="160"/>
      <c r="E25" s="161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115</v>
      </c>
      <c r="AF25" s="150">
        <v>0</v>
      </c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</row>
    <row r="26" spans="1:58" ht="22.5" outlineLevel="1" x14ac:dyDescent="0.2">
      <c r="A26" s="169">
        <v>7</v>
      </c>
      <c r="B26" s="170" t="s">
        <v>135</v>
      </c>
      <c r="C26" s="185" t="s">
        <v>136</v>
      </c>
      <c r="D26" s="171" t="s">
        <v>130</v>
      </c>
      <c r="E26" s="172">
        <v>8.5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4">
        <v>0</v>
      </c>
      <c r="O26" s="174">
        <f>ROUND(E26*N26,2)</f>
        <v>0</v>
      </c>
      <c r="P26" s="174">
        <v>0</v>
      </c>
      <c r="Q26" s="174">
        <f>ROUND(E26*P26,2)</f>
        <v>0</v>
      </c>
      <c r="R26" s="174"/>
      <c r="S26" s="159">
        <v>0</v>
      </c>
      <c r="T26" s="159">
        <f>ROUND(E26*S26,2)</f>
        <v>0</v>
      </c>
      <c r="U26" s="159"/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113</v>
      </c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</row>
    <row r="27" spans="1:58" ht="22.5" outlineLevel="1" x14ac:dyDescent="0.2">
      <c r="A27" s="157"/>
      <c r="B27" s="158"/>
      <c r="C27" s="186" t="s">
        <v>137</v>
      </c>
      <c r="D27" s="160"/>
      <c r="E27" s="161">
        <v>4</v>
      </c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115</v>
      </c>
      <c r="AF27" s="150">
        <v>0</v>
      </c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</row>
    <row r="28" spans="1:58" outlineLevel="1" x14ac:dyDescent="0.2">
      <c r="A28" s="157"/>
      <c r="B28" s="158"/>
      <c r="C28" s="186" t="s">
        <v>138</v>
      </c>
      <c r="D28" s="160"/>
      <c r="E28" s="161">
        <v>4.5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115</v>
      </c>
      <c r="AF28" s="150">
        <v>0</v>
      </c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</row>
    <row r="29" spans="1:58" outlineLevel="1" x14ac:dyDescent="0.2">
      <c r="A29" s="157"/>
      <c r="B29" s="158"/>
      <c r="C29" s="186" t="s">
        <v>132</v>
      </c>
      <c r="D29" s="160"/>
      <c r="E29" s="161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115</v>
      </c>
      <c r="AF29" s="150">
        <v>0</v>
      </c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</row>
    <row r="30" spans="1:58" outlineLevel="1" x14ac:dyDescent="0.2">
      <c r="A30" s="169">
        <v>8</v>
      </c>
      <c r="B30" s="170" t="s">
        <v>139</v>
      </c>
      <c r="C30" s="185" t="s">
        <v>140</v>
      </c>
      <c r="D30" s="171" t="s">
        <v>130</v>
      </c>
      <c r="E30" s="172">
        <v>4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21</v>
      </c>
      <c r="M30" s="174">
        <f>G30*(1+L30/100)</f>
        <v>0</v>
      </c>
      <c r="N30" s="174">
        <v>0</v>
      </c>
      <c r="O30" s="174">
        <f>ROUND(E30*N30,2)</f>
        <v>0</v>
      </c>
      <c r="P30" s="174">
        <v>0</v>
      </c>
      <c r="Q30" s="174">
        <f>ROUND(E30*P30,2)</f>
        <v>0</v>
      </c>
      <c r="R30" s="174"/>
      <c r="S30" s="159">
        <v>0</v>
      </c>
      <c r="T30" s="159">
        <f>ROUND(E30*S30,2)</f>
        <v>0</v>
      </c>
      <c r="U30" s="159"/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113</v>
      </c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</row>
    <row r="31" spans="1:58" outlineLevel="1" x14ac:dyDescent="0.2">
      <c r="A31" s="157"/>
      <c r="B31" s="158"/>
      <c r="C31" s="186" t="s">
        <v>141</v>
      </c>
      <c r="D31" s="160"/>
      <c r="E31" s="161">
        <v>4</v>
      </c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115</v>
      </c>
      <c r="AF31" s="150">
        <v>0</v>
      </c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</row>
    <row r="32" spans="1:58" outlineLevel="1" x14ac:dyDescent="0.2">
      <c r="A32" s="157"/>
      <c r="B32" s="158"/>
      <c r="C32" s="186" t="s">
        <v>132</v>
      </c>
      <c r="D32" s="160"/>
      <c r="E32" s="161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115</v>
      </c>
      <c r="AF32" s="150">
        <v>0</v>
      </c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</row>
    <row r="33" spans="1:58" outlineLevel="1" x14ac:dyDescent="0.2">
      <c r="A33" s="169">
        <v>9</v>
      </c>
      <c r="B33" s="170" t="s">
        <v>142</v>
      </c>
      <c r="C33" s="185" t="s">
        <v>143</v>
      </c>
      <c r="D33" s="171" t="s">
        <v>130</v>
      </c>
      <c r="E33" s="172">
        <v>1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74">
        <v>0</v>
      </c>
      <c r="O33" s="174">
        <f>ROUND(E33*N33,2)</f>
        <v>0</v>
      </c>
      <c r="P33" s="174">
        <v>0</v>
      </c>
      <c r="Q33" s="174">
        <f>ROUND(E33*P33,2)</f>
        <v>0</v>
      </c>
      <c r="R33" s="174"/>
      <c r="S33" s="159">
        <v>0</v>
      </c>
      <c r="T33" s="159">
        <f>ROUND(E33*S33,2)</f>
        <v>0</v>
      </c>
      <c r="U33" s="159"/>
      <c r="V33" s="150"/>
      <c r="W33" s="150"/>
      <c r="X33" s="150"/>
      <c r="Y33" s="150"/>
      <c r="Z33" s="150"/>
      <c r="AA33" s="150"/>
      <c r="AB33" s="150"/>
      <c r="AC33" s="150"/>
      <c r="AD33" s="150"/>
      <c r="AE33" s="150" t="s">
        <v>113</v>
      </c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</row>
    <row r="34" spans="1:58" ht="22.5" outlineLevel="1" x14ac:dyDescent="0.2">
      <c r="A34" s="157"/>
      <c r="B34" s="158"/>
      <c r="C34" s="186" t="s">
        <v>144</v>
      </c>
      <c r="D34" s="160"/>
      <c r="E34" s="161">
        <v>1</v>
      </c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115</v>
      </c>
      <c r="AF34" s="150">
        <v>0</v>
      </c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</row>
    <row r="35" spans="1:58" outlineLevel="1" x14ac:dyDescent="0.2">
      <c r="A35" s="157"/>
      <c r="B35" s="158"/>
      <c r="C35" s="186" t="s">
        <v>132</v>
      </c>
      <c r="D35" s="160"/>
      <c r="E35" s="161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0"/>
      <c r="W35" s="150"/>
      <c r="X35" s="150"/>
      <c r="Y35" s="150"/>
      <c r="Z35" s="150"/>
      <c r="AA35" s="150"/>
      <c r="AB35" s="150"/>
      <c r="AC35" s="150"/>
      <c r="AD35" s="150"/>
      <c r="AE35" s="150" t="s">
        <v>115</v>
      </c>
      <c r="AF35" s="150">
        <v>0</v>
      </c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</row>
    <row r="36" spans="1:58" outlineLevel="1" x14ac:dyDescent="0.2">
      <c r="A36" s="169">
        <v>10</v>
      </c>
      <c r="B36" s="170" t="s">
        <v>145</v>
      </c>
      <c r="C36" s="185" t="s">
        <v>146</v>
      </c>
      <c r="D36" s="171" t="s">
        <v>130</v>
      </c>
      <c r="E36" s="172">
        <v>4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4">
        <v>0</v>
      </c>
      <c r="O36" s="174">
        <f>ROUND(E36*N36,2)</f>
        <v>0</v>
      </c>
      <c r="P36" s="174">
        <v>0</v>
      </c>
      <c r="Q36" s="174">
        <f>ROUND(E36*P36,2)</f>
        <v>0</v>
      </c>
      <c r="R36" s="174"/>
      <c r="S36" s="159">
        <v>0</v>
      </c>
      <c r="T36" s="159">
        <f>ROUND(E36*S36,2)</f>
        <v>0</v>
      </c>
      <c r="U36" s="159"/>
      <c r="V36" s="150"/>
      <c r="W36" s="150"/>
      <c r="X36" s="150"/>
      <c r="Y36" s="150"/>
      <c r="Z36" s="150"/>
      <c r="AA36" s="150"/>
      <c r="AB36" s="150"/>
      <c r="AC36" s="150"/>
      <c r="AD36" s="150"/>
      <c r="AE36" s="150" t="s">
        <v>113</v>
      </c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</row>
    <row r="37" spans="1:58" outlineLevel="1" x14ac:dyDescent="0.2">
      <c r="A37" s="157"/>
      <c r="B37" s="158"/>
      <c r="C37" s="186" t="s">
        <v>141</v>
      </c>
      <c r="D37" s="160"/>
      <c r="E37" s="161">
        <v>4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0"/>
      <c r="W37" s="150"/>
      <c r="X37" s="150"/>
      <c r="Y37" s="150"/>
      <c r="Z37" s="150"/>
      <c r="AA37" s="150"/>
      <c r="AB37" s="150"/>
      <c r="AC37" s="150"/>
      <c r="AD37" s="150"/>
      <c r="AE37" s="150" t="s">
        <v>115</v>
      </c>
      <c r="AF37" s="150">
        <v>0</v>
      </c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</row>
    <row r="38" spans="1:58" outlineLevel="1" x14ac:dyDescent="0.2">
      <c r="A38" s="157"/>
      <c r="B38" s="158"/>
      <c r="C38" s="186" t="s">
        <v>132</v>
      </c>
      <c r="D38" s="160"/>
      <c r="E38" s="161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115</v>
      </c>
      <c r="AF38" s="150">
        <v>0</v>
      </c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</row>
    <row r="39" spans="1:58" outlineLevel="1" x14ac:dyDescent="0.2">
      <c r="A39" s="169">
        <v>11</v>
      </c>
      <c r="B39" s="170" t="s">
        <v>147</v>
      </c>
      <c r="C39" s="185" t="s">
        <v>148</v>
      </c>
      <c r="D39" s="171" t="s">
        <v>112</v>
      </c>
      <c r="E39" s="172">
        <v>17.850000000000001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74">
        <v>0</v>
      </c>
      <c r="O39" s="174">
        <f>ROUND(E39*N39,2)</f>
        <v>0</v>
      </c>
      <c r="P39" s="174">
        <v>0</v>
      </c>
      <c r="Q39" s="174">
        <f>ROUND(E39*P39,2)</f>
        <v>0</v>
      </c>
      <c r="R39" s="174"/>
      <c r="S39" s="159">
        <v>0</v>
      </c>
      <c r="T39" s="159">
        <f>ROUND(E39*S39,2)</f>
        <v>0</v>
      </c>
      <c r="U39" s="159"/>
      <c r="V39" s="150"/>
      <c r="W39" s="150"/>
      <c r="X39" s="150"/>
      <c r="Y39" s="150"/>
      <c r="Z39" s="150"/>
      <c r="AA39" s="150"/>
      <c r="AB39" s="150"/>
      <c r="AC39" s="150"/>
      <c r="AD39" s="150"/>
      <c r="AE39" s="150" t="s">
        <v>113</v>
      </c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</row>
    <row r="40" spans="1:58" ht="22.5" outlineLevel="1" x14ac:dyDescent="0.2">
      <c r="A40" s="157"/>
      <c r="B40" s="158"/>
      <c r="C40" s="186" t="s">
        <v>149</v>
      </c>
      <c r="D40" s="160"/>
      <c r="E40" s="161">
        <v>17.850000000000001</v>
      </c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0"/>
      <c r="W40" s="150"/>
      <c r="X40" s="150"/>
      <c r="Y40" s="150"/>
      <c r="Z40" s="150"/>
      <c r="AA40" s="150"/>
      <c r="AB40" s="150"/>
      <c r="AC40" s="150"/>
      <c r="AD40" s="150"/>
      <c r="AE40" s="150" t="s">
        <v>115</v>
      </c>
      <c r="AF40" s="150">
        <v>0</v>
      </c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</row>
    <row r="41" spans="1:58" outlineLevel="1" x14ac:dyDescent="0.2">
      <c r="A41" s="157"/>
      <c r="B41" s="158"/>
      <c r="C41" s="186" t="s">
        <v>132</v>
      </c>
      <c r="D41" s="160"/>
      <c r="E41" s="161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115</v>
      </c>
      <c r="AF41" s="150">
        <v>0</v>
      </c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</row>
    <row r="42" spans="1:58" ht="22.5" outlineLevel="1" x14ac:dyDescent="0.2">
      <c r="A42" s="169">
        <v>12</v>
      </c>
      <c r="B42" s="170" t="s">
        <v>150</v>
      </c>
      <c r="C42" s="185" t="s">
        <v>151</v>
      </c>
      <c r="D42" s="171" t="s">
        <v>112</v>
      </c>
      <c r="E42" s="172">
        <v>30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74">
        <v>3.0000000000000001E-5</v>
      </c>
      <c r="O42" s="174">
        <f>ROUND(E42*N42,2)</f>
        <v>0</v>
      </c>
      <c r="P42" s="174">
        <v>0</v>
      </c>
      <c r="Q42" s="174">
        <f>ROUND(E42*P42,2)</f>
        <v>0</v>
      </c>
      <c r="R42" s="174"/>
      <c r="S42" s="159">
        <v>0</v>
      </c>
      <c r="T42" s="159">
        <f>ROUND(E42*S42,2)</f>
        <v>0</v>
      </c>
      <c r="U42" s="159"/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152</v>
      </c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</row>
    <row r="43" spans="1:58" outlineLevel="1" x14ac:dyDescent="0.2">
      <c r="A43" s="157"/>
      <c r="B43" s="158"/>
      <c r="C43" s="186" t="s">
        <v>153</v>
      </c>
      <c r="D43" s="160"/>
      <c r="E43" s="161">
        <v>30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115</v>
      </c>
      <c r="AF43" s="150">
        <v>0</v>
      </c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</row>
    <row r="44" spans="1:58" outlineLevel="1" x14ac:dyDescent="0.2">
      <c r="A44" s="157"/>
      <c r="B44" s="158"/>
      <c r="C44" s="186" t="s">
        <v>132</v>
      </c>
      <c r="D44" s="160"/>
      <c r="E44" s="161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0"/>
      <c r="W44" s="150"/>
      <c r="X44" s="150"/>
      <c r="Y44" s="150"/>
      <c r="Z44" s="150"/>
      <c r="AA44" s="150"/>
      <c r="AB44" s="150"/>
      <c r="AC44" s="150"/>
      <c r="AD44" s="150"/>
      <c r="AE44" s="150" t="s">
        <v>115</v>
      </c>
      <c r="AF44" s="150">
        <v>0</v>
      </c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</row>
    <row r="45" spans="1:58" ht="22.5" outlineLevel="1" x14ac:dyDescent="0.2">
      <c r="A45" s="169">
        <v>13</v>
      </c>
      <c r="B45" s="170" t="s">
        <v>154</v>
      </c>
      <c r="C45" s="185" t="s">
        <v>155</v>
      </c>
      <c r="D45" s="171" t="s">
        <v>112</v>
      </c>
      <c r="E45" s="172">
        <v>30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4">
        <v>2.0000000000000001E-4</v>
      </c>
      <c r="O45" s="174">
        <f>ROUND(E45*N45,2)</f>
        <v>0.01</v>
      </c>
      <c r="P45" s="174">
        <v>0</v>
      </c>
      <c r="Q45" s="174">
        <f>ROUND(E45*P45,2)</f>
        <v>0</v>
      </c>
      <c r="R45" s="174"/>
      <c r="S45" s="159">
        <v>0</v>
      </c>
      <c r="T45" s="159">
        <f>ROUND(E45*S45,2)</f>
        <v>0</v>
      </c>
      <c r="U45" s="159"/>
      <c r="V45" s="150"/>
      <c r="W45" s="150"/>
      <c r="X45" s="150"/>
      <c r="Y45" s="150"/>
      <c r="Z45" s="150"/>
      <c r="AA45" s="150"/>
      <c r="AB45" s="150"/>
      <c r="AC45" s="150"/>
      <c r="AD45" s="150"/>
      <c r="AE45" s="150" t="s">
        <v>152</v>
      </c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</row>
    <row r="46" spans="1:58" outlineLevel="1" x14ac:dyDescent="0.2">
      <c r="A46" s="157"/>
      <c r="B46" s="158"/>
      <c r="C46" s="186" t="s">
        <v>156</v>
      </c>
      <c r="D46" s="160"/>
      <c r="E46" s="161">
        <v>30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115</v>
      </c>
      <c r="AF46" s="150">
        <v>0</v>
      </c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</row>
    <row r="47" spans="1:58" outlineLevel="1" x14ac:dyDescent="0.2">
      <c r="A47" s="157"/>
      <c r="B47" s="158"/>
      <c r="C47" s="186" t="s">
        <v>132</v>
      </c>
      <c r="D47" s="160"/>
      <c r="E47" s="161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115</v>
      </c>
      <c r="AF47" s="150">
        <v>0</v>
      </c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</row>
    <row r="48" spans="1:58" outlineLevel="1" x14ac:dyDescent="0.2">
      <c r="A48" s="169">
        <v>14</v>
      </c>
      <c r="B48" s="170" t="s">
        <v>157</v>
      </c>
      <c r="C48" s="185" t="s">
        <v>158</v>
      </c>
      <c r="D48" s="171" t="s">
        <v>130</v>
      </c>
      <c r="E48" s="172">
        <v>4.5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21</v>
      </c>
      <c r="M48" s="174">
        <f>G48*(1+L48/100)</f>
        <v>0</v>
      </c>
      <c r="N48" s="174">
        <v>1.67</v>
      </c>
      <c r="O48" s="174">
        <f>ROUND(E48*N48,2)</f>
        <v>7.52</v>
      </c>
      <c r="P48" s="174">
        <v>0</v>
      </c>
      <c r="Q48" s="174">
        <f>ROUND(E48*P48,2)</f>
        <v>0</v>
      </c>
      <c r="R48" s="174" t="s">
        <v>159</v>
      </c>
      <c r="S48" s="159">
        <v>0</v>
      </c>
      <c r="T48" s="159">
        <f>ROUND(E48*S48,2)</f>
        <v>0</v>
      </c>
      <c r="U48" s="159"/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160</v>
      </c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</row>
    <row r="49" spans="1:58" outlineLevel="1" x14ac:dyDescent="0.2">
      <c r="A49" s="157"/>
      <c r="B49" s="158"/>
      <c r="C49" s="186" t="s">
        <v>161</v>
      </c>
      <c r="D49" s="160"/>
      <c r="E49" s="161">
        <v>4.5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0"/>
      <c r="W49" s="150"/>
      <c r="X49" s="150"/>
      <c r="Y49" s="150"/>
      <c r="Z49" s="150"/>
      <c r="AA49" s="150"/>
      <c r="AB49" s="150"/>
      <c r="AC49" s="150"/>
      <c r="AD49" s="150"/>
      <c r="AE49" s="150" t="s">
        <v>115</v>
      </c>
      <c r="AF49" s="150">
        <v>0</v>
      </c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</row>
    <row r="50" spans="1:58" outlineLevel="1" x14ac:dyDescent="0.2">
      <c r="A50" s="157"/>
      <c r="B50" s="158"/>
      <c r="C50" s="186" t="s">
        <v>162</v>
      </c>
      <c r="D50" s="160"/>
      <c r="E50" s="161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0"/>
      <c r="W50" s="150"/>
      <c r="X50" s="150"/>
      <c r="Y50" s="150"/>
      <c r="Z50" s="150"/>
      <c r="AA50" s="150"/>
      <c r="AB50" s="150"/>
      <c r="AC50" s="150"/>
      <c r="AD50" s="150"/>
      <c r="AE50" s="150" t="s">
        <v>115</v>
      </c>
      <c r="AF50" s="150">
        <v>0</v>
      </c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</row>
    <row r="51" spans="1:58" x14ac:dyDescent="0.2">
      <c r="A51" s="163" t="s">
        <v>108</v>
      </c>
      <c r="B51" s="164" t="s">
        <v>66</v>
      </c>
      <c r="C51" s="184" t="s">
        <v>67</v>
      </c>
      <c r="D51" s="165"/>
      <c r="E51" s="166"/>
      <c r="F51" s="167"/>
      <c r="G51" s="167">
        <f>SUMIF(AE52:AE75,"&lt;&gt;NOR",G52:G75)</f>
        <v>0</v>
      </c>
      <c r="H51" s="167"/>
      <c r="I51" s="167">
        <f>SUM(I52:I75)</f>
        <v>0</v>
      </c>
      <c r="J51" s="167"/>
      <c r="K51" s="167">
        <f>SUM(K52:K75)</f>
        <v>0</v>
      </c>
      <c r="L51" s="167"/>
      <c r="M51" s="167">
        <f>SUM(M52:M75)</f>
        <v>0</v>
      </c>
      <c r="N51" s="167"/>
      <c r="O51" s="167">
        <f>SUM(O52:O75)</f>
        <v>15.74</v>
      </c>
      <c r="P51" s="167"/>
      <c r="Q51" s="167">
        <f>SUM(Q52:Q75)</f>
        <v>0</v>
      </c>
      <c r="R51" s="167"/>
      <c r="S51" s="162"/>
      <c r="T51" s="162">
        <f>SUM(T52:T75)</f>
        <v>0</v>
      </c>
      <c r="U51" s="162"/>
      <c r="AE51" t="s">
        <v>109</v>
      </c>
    </row>
    <row r="52" spans="1:58" outlineLevel="1" x14ac:dyDescent="0.2">
      <c r="A52" s="169">
        <v>15</v>
      </c>
      <c r="B52" s="170" t="s">
        <v>128</v>
      </c>
      <c r="C52" s="185" t="s">
        <v>129</v>
      </c>
      <c r="D52" s="171" t="s">
        <v>130</v>
      </c>
      <c r="E52" s="172">
        <v>7.14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4">
        <v>0</v>
      </c>
      <c r="O52" s="174">
        <f>ROUND(E52*N52,2)</f>
        <v>0</v>
      </c>
      <c r="P52" s="174">
        <v>0</v>
      </c>
      <c r="Q52" s="174">
        <f>ROUND(E52*P52,2)</f>
        <v>0</v>
      </c>
      <c r="R52" s="174"/>
      <c r="S52" s="159">
        <v>0</v>
      </c>
      <c r="T52" s="159">
        <f>ROUND(E52*S52,2)</f>
        <v>0</v>
      </c>
      <c r="U52" s="159"/>
      <c r="V52" s="150"/>
      <c r="W52" s="150"/>
      <c r="X52" s="150"/>
      <c r="Y52" s="150"/>
      <c r="Z52" s="150"/>
      <c r="AA52" s="150"/>
      <c r="AB52" s="150"/>
      <c r="AC52" s="150"/>
      <c r="AD52" s="150"/>
      <c r="AE52" s="150" t="s">
        <v>113</v>
      </c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</row>
    <row r="53" spans="1:58" ht="22.5" outlineLevel="1" x14ac:dyDescent="0.2">
      <c r="A53" s="157"/>
      <c r="B53" s="158"/>
      <c r="C53" s="186" t="s">
        <v>163</v>
      </c>
      <c r="D53" s="160"/>
      <c r="E53" s="161">
        <v>7.14</v>
      </c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0"/>
      <c r="W53" s="150"/>
      <c r="X53" s="150"/>
      <c r="Y53" s="150"/>
      <c r="Z53" s="150"/>
      <c r="AA53" s="150"/>
      <c r="AB53" s="150"/>
      <c r="AC53" s="150"/>
      <c r="AD53" s="150"/>
      <c r="AE53" s="150" t="s">
        <v>115</v>
      </c>
      <c r="AF53" s="150">
        <v>0</v>
      </c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</row>
    <row r="54" spans="1:58" ht="22.5" outlineLevel="1" x14ac:dyDescent="0.2">
      <c r="A54" s="157"/>
      <c r="B54" s="158"/>
      <c r="C54" s="186" t="s">
        <v>164</v>
      </c>
      <c r="D54" s="160"/>
      <c r="E54" s="161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0"/>
      <c r="W54" s="150"/>
      <c r="X54" s="150"/>
      <c r="Y54" s="150"/>
      <c r="Z54" s="150"/>
      <c r="AA54" s="150"/>
      <c r="AB54" s="150"/>
      <c r="AC54" s="150"/>
      <c r="AD54" s="150"/>
      <c r="AE54" s="150" t="s">
        <v>115</v>
      </c>
      <c r="AF54" s="150">
        <v>0</v>
      </c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</row>
    <row r="55" spans="1:58" outlineLevel="1" x14ac:dyDescent="0.2">
      <c r="A55" s="157"/>
      <c r="B55" s="158"/>
      <c r="C55" s="186" t="s">
        <v>165</v>
      </c>
      <c r="D55" s="160"/>
      <c r="E55" s="161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0"/>
      <c r="W55" s="150"/>
      <c r="X55" s="150"/>
      <c r="Y55" s="150"/>
      <c r="Z55" s="150"/>
      <c r="AA55" s="150"/>
      <c r="AB55" s="150"/>
      <c r="AC55" s="150"/>
      <c r="AD55" s="150"/>
      <c r="AE55" s="150" t="s">
        <v>115</v>
      </c>
      <c r="AF55" s="150">
        <v>0</v>
      </c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</row>
    <row r="56" spans="1:58" outlineLevel="1" x14ac:dyDescent="0.2">
      <c r="A56" s="157"/>
      <c r="B56" s="158"/>
      <c r="C56" s="186" t="s">
        <v>166</v>
      </c>
      <c r="D56" s="160"/>
      <c r="E56" s="161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0"/>
      <c r="W56" s="150"/>
      <c r="X56" s="150"/>
      <c r="Y56" s="150"/>
      <c r="Z56" s="150"/>
      <c r="AA56" s="150"/>
      <c r="AB56" s="150"/>
      <c r="AC56" s="150"/>
      <c r="AD56" s="150"/>
      <c r="AE56" s="150" t="s">
        <v>115</v>
      </c>
      <c r="AF56" s="150">
        <v>0</v>
      </c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</row>
    <row r="57" spans="1:58" outlineLevel="1" x14ac:dyDescent="0.2">
      <c r="A57" s="169">
        <v>16</v>
      </c>
      <c r="B57" s="170" t="s">
        <v>133</v>
      </c>
      <c r="C57" s="185" t="s">
        <v>134</v>
      </c>
      <c r="D57" s="171" t="s">
        <v>130</v>
      </c>
      <c r="E57" s="172">
        <v>7.14</v>
      </c>
      <c r="F57" s="173"/>
      <c r="G57" s="174">
        <f>ROUND(E57*F57,2)</f>
        <v>0</v>
      </c>
      <c r="H57" s="173"/>
      <c r="I57" s="174">
        <f>ROUND(E57*H57,2)</f>
        <v>0</v>
      </c>
      <c r="J57" s="173"/>
      <c r="K57" s="174">
        <f>ROUND(E57*J57,2)</f>
        <v>0</v>
      </c>
      <c r="L57" s="174">
        <v>21</v>
      </c>
      <c r="M57" s="174">
        <f>G57*(1+L57/100)</f>
        <v>0</v>
      </c>
      <c r="N57" s="174">
        <v>0</v>
      </c>
      <c r="O57" s="174">
        <f>ROUND(E57*N57,2)</f>
        <v>0</v>
      </c>
      <c r="P57" s="174">
        <v>0</v>
      </c>
      <c r="Q57" s="174">
        <f>ROUND(E57*P57,2)</f>
        <v>0</v>
      </c>
      <c r="R57" s="174"/>
      <c r="S57" s="159">
        <v>0</v>
      </c>
      <c r="T57" s="159">
        <f>ROUND(E57*S57,2)</f>
        <v>0</v>
      </c>
      <c r="U57" s="159"/>
      <c r="V57" s="150"/>
      <c r="W57" s="150"/>
      <c r="X57" s="150"/>
      <c r="Y57" s="150"/>
      <c r="Z57" s="150"/>
      <c r="AA57" s="150"/>
      <c r="AB57" s="150"/>
      <c r="AC57" s="150"/>
      <c r="AD57" s="150"/>
      <c r="AE57" s="150" t="s">
        <v>113</v>
      </c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</row>
    <row r="58" spans="1:58" ht="22.5" outlineLevel="1" x14ac:dyDescent="0.2">
      <c r="A58" s="157"/>
      <c r="B58" s="158"/>
      <c r="C58" s="186" t="s">
        <v>163</v>
      </c>
      <c r="D58" s="160"/>
      <c r="E58" s="161">
        <v>7.14</v>
      </c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0"/>
      <c r="W58" s="150"/>
      <c r="X58" s="150"/>
      <c r="Y58" s="150"/>
      <c r="Z58" s="150"/>
      <c r="AA58" s="150"/>
      <c r="AB58" s="150"/>
      <c r="AC58" s="150"/>
      <c r="AD58" s="150"/>
      <c r="AE58" s="150" t="s">
        <v>115</v>
      </c>
      <c r="AF58" s="150">
        <v>0</v>
      </c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</row>
    <row r="59" spans="1:58" outlineLevel="1" x14ac:dyDescent="0.2">
      <c r="A59" s="157"/>
      <c r="B59" s="158"/>
      <c r="C59" s="186" t="s">
        <v>167</v>
      </c>
      <c r="D59" s="160"/>
      <c r="E59" s="161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0"/>
      <c r="W59" s="150"/>
      <c r="X59" s="150"/>
      <c r="Y59" s="150"/>
      <c r="Z59" s="150"/>
      <c r="AA59" s="150"/>
      <c r="AB59" s="150"/>
      <c r="AC59" s="150"/>
      <c r="AD59" s="150"/>
      <c r="AE59" s="150" t="s">
        <v>115</v>
      </c>
      <c r="AF59" s="150">
        <v>0</v>
      </c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</row>
    <row r="60" spans="1:58" ht="22.5" outlineLevel="1" x14ac:dyDescent="0.2">
      <c r="A60" s="169">
        <v>17</v>
      </c>
      <c r="B60" s="170" t="s">
        <v>135</v>
      </c>
      <c r="C60" s="185" t="s">
        <v>136</v>
      </c>
      <c r="D60" s="171" t="s">
        <v>130</v>
      </c>
      <c r="E60" s="172">
        <v>7.14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74">
        <v>0</v>
      </c>
      <c r="O60" s="174">
        <f>ROUND(E60*N60,2)</f>
        <v>0</v>
      </c>
      <c r="P60" s="174">
        <v>0</v>
      </c>
      <c r="Q60" s="174">
        <f>ROUND(E60*P60,2)</f>
        <v>0</v>
      </c>
      <c r="R60" s="174"/>
      <c r="S60" s="159">
        <v>0</v>
      </c>
      <c r="T60" s="159">
        <f>ROUND(E60*S60,2)</f>
        <v>0</v>
      </c>
      <c r="U60" s="159"/>
      <c r="V60" s="150"/>
      <c r="W60" s="150"/>
      <c r="X60" s="150"/>
      <c r="Y60" s="150"/>
      <c r="Z60" s="150"/>
      <c r="AA60" s="150"/>
      <c r="AB60" s="150"/>
      <c r="AC60" s="150"/>
      <c r="AD60" s="150"/>
      <c r="AE60" s="150" t="s">
        <v>113</v>
      </c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</row>
    <row r="61" spans="1:58" ht="22.5" outlineLevel="1" x14ac:dyDescent="0.2">
      <c r="A61" s="157"/>
      <c r="B61" s="158"/>
      <c r="C61" s="186" t="s">
        <v>163</v>
      </c>
      <c r="D61" s="160"/>
      <c r="E61" s="161">
        <v>7.14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0"/>
      <c r="W61" s="150"/>
      <c r="X61" s="150"/>
      <c r="Y61" s="150"/>
      <c r="Z61" s="150"/>
      <c r="AA61" s="150"/>
      <c r="AB61" s="150"/>
      <c r="AC61" s="150"/>
      <c r="AD61" s="150"/>
      <c r="AE61" s="150" t="s">
        <v>115</v>
      </c>
      <c r="AF61" s="150">
        <v>0</v>
      </c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</row>
    <row r="62" spans="1:58" outlineLevel="1" x14ac:dyDescent="0.2">
      <c r="A62" s="157"/>
      <c r="B62" s="158"/>
      <c r="C62" s="186" t="s">
        <v>168</v>
      </c>
      <c r="D62" s="160"/>
      <c r="E62" s="161"/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0"/>
      <c r="W62" s="150"/>
      <c r="X62" s="150"/>
      <c r="Y62" s="150"/>
      <c r="Z62" s="150"/>
      <c r="AA62" s="150"/>
      <c r="AB62" s="150"/>
      <c r="AC62" s="150"/>
      <c r="AD62" s="150"/>
      <c r="AE62" s="150" t="s">
        <v>115</v>
      </c>
      <c r="AF62" s="150">
        <v>0</v>
      </c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</row>
    <row r="63" spans="1:58" outlineLevel="1" x14ac:dyDescent="0.2">
      <c r="A63" s="169">
        <v>18</v>
      </c>
      <c r="B63" s="170" t="s">
        <v>139</v>
      </c>
      <c r="C63" s="185" t="s">
        <v>140</v>
      </c>
      <c r="D63" s="171" t="s">
        <v>130</v>
      </c>
      <c r="E63" s="172">
        <v>7.14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74">
        <v>0</v>
      </c>
      <c r="O63" s="174">
        <f>ROUND(E63*N63,2)</f>
        <v>0</v>
      </c>
      <c r="P63" s="174">
        <v>0</v>
      </c>
      <c r="Q63" s="174">
        <f>ROUND(E63*P63,2)</f>
        <v>0</v>
      </c>
      <c r="R63" s="174"/>
      <c r="S63" s="159">
        <v>0</v>
      </c>
      <c r="T63" s="159">
        <f>ROUND(E63*S63,2)</f>
        <v>0</v>
      </c>
      <c r="U63" s="159"/>
      <c r="V63" s="150"/>
      <c r="W63" s="150"/>
      <c r="X63" s="150"/>
      <c r="Y63" s="150"/>
      <c r="Z63" s="150"/>
      <c r="AA63" s="150"/>
      <c r="AB63" s="150"/>
      <c r="AC63" s="150"/>
      <c r="AD63" s="150"/>
      <c r="AE63" s="150" t="s">
        <v>113</v>
      </c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</row>
    <row r="64" spans="1:58" ht="22.5" outlineLevel="1" x14ac:dyDescent="0.2">
      <c r="A64" s="157"/>
      <c r="B64" s="158"/>
      <c r="C64" s="186" t="s">
        <v>163</v>
      </c>
      <c r="D64" s="160"/>
      <c r="E64" s="161">
        <v>7.14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0"/>
      <c r="W64" s="150"/>
      <c r="X64" s="150"/>
      <c r="Y64" s="150"/>
      <c r="Z64" s="150"/>
      <c r="AA64" s="150"/>
      <c r="AB64" s="150"/>
      <c r="AC64" s="150"/>
      <c r="AD64" s="150"/>
      <c r="AE64" s="150" t="s">
        <v>115</v>
      </c>
      <c r="AF64" s="150">
        <v>0</v>
      </c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</row>
    <row r="65" spans="1:58" outlineLevel="1" x14ac:dyDescent="0.2">
      <c r="A65" s="157"/>
      <c r="B65" s="158"/>
      <c r="C65" s="186" t="s">
        <v>167</v>
      </c>
      <c r="D65" s="160"/>
      <c r="E65" s="161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0"/>
      <c r="W65" s="150"/>
      <c r="X65" s="150"/>
      <c r="Y65" s="150"/>
      <c r="Z65" s="150"/>
      <c r="AA65" s="150"/>
      <c r="AB65" s="150"/>
      <c r="AC65" s="150"/>
      <c r="AD65" s="150"/>
      <c r="AE65" s="150" t="s">
        <v>115</v>
      </c>
      <c r="AF65" s="150">
        <v>0</v>
      </c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</row>
    <row r="66" spans="1:58" outlineLevel="1" x14ac:dyDescent="0.2">
      <c r="A66" s="169">
        <v>19</v>
      </c>
      <c r="B66" s="170" t="s">
        <v>145</v>
      </c>
      <c r="C66" s="185" t="s">
        <v>146</v>
      </c>
      <c r="D66" s="171" t="s">
        <v>130</v>
      </c>
      <c r="E66" s="172">
        <v>7.14</v>
      </c>
      <c r="F66" s="173"/>
      <c r="G66" s="174">
        <f>ROUND(E66*F66,2)</f>
        <v>0</v>
      </c>
      <c r="H66" s="173"/>
      <c r="I66" s="174">
        <f>ROUND(E66*H66,2)</f>
        <v>0</v>
      </c>
      <c r="J66" s="173"/>
      <c r="K66" s="174">
        <f>ROUND(E66*J66,2)</f>
        <v>0</v>
      </c>
      <c r="L66" s="174">
        <v>21</v>
      </c>
      <c r="M66" s="174">
        <f>G66*(1+L66/100)</f>
        <v>0</v>
      </c>
      <c r="N66" s="174">
        <v>0</v>
      </c>
      <c r="O66" s="174">
        <f>ROUND(E66*N66,2)</f>
        <v>0</v>
      </c>
      <c r="P66" s="174">
        <v>0</v>
      </c>
      <c r="Q66" s="174">
        <f>ROUND(E66*P66,2)</f>
        <v>0</v>
      </c>
      <c r="R66" s="174"/>
      <c r="S66" s="159">
        <v>0</v>
      </c>
      <c r="T66" s="159">
        <f>ROUND(E66*S66,2)</f>
        <v>0</v>
      </c>
      <c r="U66" s="159"/>
      <c r="V66" s="150"/>
      <c r="W66" s="150"/>
      <c r="X66" s="150"/>
      <c r="Y66" s="150"/>
      <c r="Z66" s="150"/>
      <c r="AA66" s="150"/>
      <c r="AB66" s="150"/>
      <c r="AC66" s="150"/>
      <c r="AD66" s="150"/>
      <c r="AE66" s="150" t="s">
        <v>113</v>
      </c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</row>
    <row r="67" spans="1:58" ht="22.5" outlineLevel="1" x14ac:dyDescent="0.2">
      <c r="A67" s="157"/>
      <c r="B67" s="158"/>
      <c r="C67" s="186" t="s">
        <v>163</v>
      </c>
      <c r="D67" s="160"/>
      <c r="E67" s="161">
        <v>7.14</v>
      </c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0"/>
      <c r="W67" s="150"/>
      <c r="X67" s="150"/>
      <c r="Y67" s="150"/>
      <c r="Z67" s="150"/>
      <c r="AA67" s="150"/>
      <c r="AB67" s="150"/>
      <c r="AC67" s="150"/>
      <c r="AD67" s="150"/>
      <c r="AE67" s="150" t="s">
        <v>115</v>
      </c>
      <c r="AF67" s="150">
        <v>0</v>
      </c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</row>
    <row r="68" spans="1:58" outlineLevel="1" x14ac:dyDescent="0.2">
      <c r="A68" s="157"/>
      <c r="B68" s="158"/>
      <c r="C68" s="186" t="s">
        <v>167</v>
      </c>
      <c r="D68" s="160"/>
      <c r="E68" s="161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0"/>
      <c r="W68" s="150"/>
      <c r="X68" s="150"/>
      <c r="Y68" s="150"/>
      <c r="Z68" s="150"/>
      <c r="AA68" s="150"/>
      <c r="AB68" s="150"/>
      <c r="AC68" s="150"/>
      <c r="AD68" s="150"/>
      <c r="AE68" s="150" t="s">
        <v>115</v>
      </c>
      <c r="AF68" s="150">
        <v>0</v>
      </c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</row>
    <row r="69" spans="1:58" outlineLevel="1" x14ac:dyDescent="0.2">
      <c r="A69" s="169">
        <v>20</v>
      </c>
      <c r="B69" s="170" t="s">
        <v>147</v>
      </c>
      <c r="C69" s="185" t="s">
        <v>148</v>
      </c>
      <c r="D69" s="171" t="s">
        <v>112</v>
      </c>
      <c r="E69" s="172">
        <v>17.850000000000001</v>
      </c>
      <c r="F69" s="173"/>
      <c r="G69" s="174">
        <f>ROUND(E69*F69,2)</f>
        <v>0</v>
      </c>
      <c r="H69" s="173"/>
      <c r="I69" s="174">
        <f>ROUND(E69*H69,2)</f>
        <v>0</v>
      </c>
      <c r="J69" s="173"/>
      <c r="K69" s="174">
        <f>ROUND(E69*J69,2)</f>
        <v>0</v>
      </c>
      <c r="L69" s="174">
        <v>21</v>
      </c>
      <c r="M69" s="174">
        <f>G69*(1+L69/100)</f>
        <v>0</v>
      </c>
      <c r="N69" s="174">
        <v>0</v>
      </c>
      <c r="O69" s="174">
        <f>ROUND(E69*N69,2)</f>
        <v>0</v>
      </c>
      <c r="P69" s="174">
        <v>0</v>
      </c>
      <c r="Q69" s="174">
        <f>ROUND(E69*P69,2)</f>
        <v>0</v>
      </c>
      <c r="R69" s="174"/>
      <c r="S69" s="159">
        <v>0</v>
      </c>
      <c r="T69" s="159">
        <f>ROUND(E69*S69,2)</f>
        <v>0</v>
      </c>
      <c r="U69" s="159"/>
      <c r="V69" s="150"/>
      <c r="W69" s="150"/>
      <c r="X69" s="150"/>
      <c r="Y69" s="150"/>
      <c r="Z69" s="150"/>
      <c r="AA69" s="150"/>
      <c r="AB69" s="150"/>
      <c r="AC69" s="150"/>
      <c r="AD69" s="150"/>
      <c r="AE69" s="150" t="s">
        <v>113</v>
      </c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</row>
    <row r="70" spans="1:58" ht="22.5" outlineLevel="1" x14ac:dyDescent="0.2">
      <c r="A70" s="157"/>
      <c r="B70" s="158"/>
      <c r="C70" s="186" t="s">
        <v>169</v>
      </c>
      <c r="D70" s="160"/>
      <c r="E70" s="161">
        <v>17.850000000000001</v>
      </c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0"/>
      <c r="W70" s="150"/>
      <c r="X70" s="150"/>
      <c r="Y70" s="150"/>
      <c r="Z70" s="150"/>
      <c r="AA70" s="150"/>
      <c r="AB70" s="150"/>
      <c r="AC70" s="150"/>
      <c r="AD70" s="150"/>
      <c r="AE70" s="150" t="s">
        <v>115</v>
      </c>
      <c r="AF70" s="150">
        <v>0</v>
      </c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</row>
    <row r="71" spans="1:58" outlineLevel="1" x14ac:dyDescent="0.2">
      <c r="A71" s="157"/>
      <c r="B71" s="158"/>
      <c r="C71" s="186" t="s">
        <v>166</v>
      </c>
      <c r="D71" s="160"/>
      <c r="E71" s="161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0"/>
      <c r="W71" s="150"/>
      <c r="X71" s="150"/>
      <c r="Y71" s="150"/>
      <c r="Z71" s="150"/>
      <c r="AA71" s="150"/>
      <c r="AB71" s="150"/>
      <c r="AC71" s="150"/>
      <c r="AD71" s="150"/>
      <c r="AE71" s="150" t="s">
        <v>115</v>
      </c>
      <c r="AF71" s="150">
        <v>0</v>
      </c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</row>
    <row r="72" spans="1:58" outlineLevel="1" x14ac:dyDescent="0.2">
      <c r="A72" s="169">
        <v>21</v>
      </c>
      <c r="B72" s="170" t="s">
        <v>170</v>
      </c>
      <c r="C72" s="185" t="s">
        <v>171</v>
      </c>
      <c r="D72" s="171" t="s">
        <v>112</v>
      </c>
      <c r="E72" s="172">
        <v>35.700000000000003</v>
      </c>
      <c r="F72" s="173"/>
      <c r="G72" s="174">
        <f>ROUND(E72*F72,2)</f>
        <v>0</v>
      </c>
      <c r="H72" s="173"/>
      <c r="I72" s="174">
        <f>ROUND(E72*H72,2)</f>
        <v>0</v>
      </c>
      <c r="J72" s="173"/>
      <c r="K72" s="174">
        <f>ROUND(E72*J72,2)</f>
        <v>0</v>
      </c>
      <c r="L72" s="174">
        <v>21</v>
      </c>
      <c r="M72" s="174">
        <f>G72*(1+L72/100)</f>
        <v>0</v>
      </c>
      <c r="N72" s="174">
        <v>0.441</v>
      </c>
      <c r="O72" s="174">
        <f>ROUND(E72*N72,2)</f>
        <v>15.74</v>
      </c>
      <c r="P72" s="174">
        <v>0</v>
      </c>
      <c r="Q72" s="174">
        <f>ROUND(E72*P72,2)</f>
        <v>0</v>
      </c>
      <c r="R72" s="174"/>
      <c r="S72" s="159">
        <v>0</v>
      </c>
      <c r="T72" s="159">
        <f>ROUND(E72*S72,2)</f>
        <v>0</v>
      </c>
      <c r="U72" s="159"/>
      <c r="V72" s="150"/>
      <c r="W72" s="150"/>
      <c r="X72" s="150"/>
      <c r="Y72" s="150"/>
      <c r="Z72" s="150"/>
      <c r="AA72" s="150"/>
      <c r="AB72" s="150"/>
      <c r="AC72" s="150"/>
      <c r="AD72" s="150"/>
      <c r="AE72" s="150" t="s">
        <v>113</v>
      </c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</row>
    <row r="73" spans="1:58" ht="22.5" outlineLevel="1" x14ac:dyDescent="0.2">
      <c r="A73" s="157"/>
      <c r="B73" s="158"/>
      <c r="C73" s="186" t="s">
        <v>172</v>
      </c>
      <c r="D73" s="160"/>
      <c r="E73" s="161">
        <v>35.700000000000003</v>
      </c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0"/>
      <c r="W73" s="150"/>
      <c r="X73" s="150"/>
      <c r="Y73" s="150"/>
      <c r="Z73" s="150"/>
      <c r="AA73" s="150"/>
      <c r="AB73" s="150"/>
      <c r="AC73" s="150"/>
      <c r="AD73" s="150"/>
      <c r="AE73" s="150" t="s">
        <v>115</v>
      </c>
      <c r="AF73" s="150">
        <v>0</v>
      </c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</row>
    <row r="74" spans="1:58" ht="22.5" outlineLevel="1" x14ac:dyDescent="0.2">
      <c r="A74" s="157"/>
      <c r="B74" s="158"/>
      <c r="C74" s="186" t="s">
        <v>164</v>
      </c>
      <c r="D74" s="160"/>
      <c r="E74" s="161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0"/>
      <c r="W74" s="150"/>
      <c r="X74" s="150"/>
      <c r="Y74" s="150"/>
      <c r="Z74" s="150"/>
      <c r="AA74" s="150"/>
      <c r="AB74" s="150"/>
      <c r="AC74" s="150"/>
      <c r="AD74" s="150"/>
      <c r="AE74" s="150" t="s">
        <v>115</v>
      </c>
      <c r="AF74" s="150">
        <v>0</v>
      </c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</row>
    <row r="75" spans="1:58" outlineLevel="1" x14ac:dyDescent="0.2">
      <c r="A75" s="157"/>
      <c r="B75" s="158"/>
      <c r="C75" s="186" t="s">
        <v>166</v>
      </c>
      <c r="D75" s="160"/>
      <c r="E75" s="161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0"/>
      <c r="W75" s="150"/>
      <c r="X75" s="150"/>
      <c r="Y75" s="150"/>
      <c r="Z75" s="150"/>
      <c r="AA75" s="150"/>
      <c r="AB75" s="150"/>
      <c r="AC75" s="150"/>
      <c r="AD75" s="150"/>
      <c r="AE75" s="150" t="s">
        <v>115</v>
      </c>
      <c r="AF75" s="150">
        <v>0</v>
      </c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</row>
    <row r="76" spans="1:58" x14ac:dyDescent="0.2">
      <c r="A76" s="163" t="s">
        <v>108</v>
      </c>
      <c r="B76" s="164" t="s">
        <v>68</v>
      </c>
      <c r="C76" s="184" t="s">
        <v>69</v>
      </c>
      <c r="D76" s="165"/>
      <c r="E76" s="166"/>
      <c r="F76" s="167"/>
      <c r="G76" s="167">
        <f>SUMIF(AE77:AE88,"&lt;&gt;NOR",G77:G88)</f>
        <v>0</v>
      </c>
      <c r="H76" s="167"/>
      <c r="I76" s="167">
        <f>SUM(I77:I88)</f>
        <v>0</v>
      </c>
      <c r="J76" s="167"/>
      <c r="K76" s="167">
        <f>SUM(K77:K88)</f>
        <v>0</v>
      </c>
      <c r="L76" s="167"/>
      <c r="M76" s="167">
        <f>SUM(M77:M88)</f>
        <v>0</v>
      </c>
      <c r="N76" s="167"/>
      <c r="O76" s="167">
        <f>SUM(O77:O88)</f>
        <v>15.829999999999998</v>
      </c>
      <c r="P76" s="167"/>
      <c r="Q76" s="167">
        <f>SUM(Q77:Q88)</f>
        <v>0</v>
      </c>
      <c r="R76" s="167"/>
      <c r="S76" s="162"/>
      <c r="T76" s="162">
        <f>SUM(T77:T88)</f>
        <v>0</v>
      </c>
      <c r="U76" s="162"/>
      <c r="AE76" t="s">
        <v>109</v>
      </c>
    </row>
    <row r="77" spans="1:58" outlineLevel="1" x14ac:dyDescent="0.2">
      <c r="A77" s="169">
        <v>22</v>
      </c>
      <c r="B77" s="170" t="s">
        <v>173</v>
      </c>
      <c r="C77" s="185" t="s">
        <v>174</v>
      </c>
      <c r="D77" s="171" t="s">
        <v>112</v>
      </c>
      <c r="E77" s="172">
        <v>17.850000000000001</v>
      </c>
      <c r="F77" s="173"/>
      <c r="G77" s="174">
        <f>ROUND(E77*F77,2)</f>
        <v>0</v>
      </c>
      <c r="H77" s="173"/>
      <c r="I77" s="174">
        <f>ROUND(E77*H77,2)</f>
        <v>0</v>
      </c>
      <c r="J77" s="173"/>
      <c r="K77" s="174">
        <f>ROUND(E77*J77,2)</f>
        <v>0</v>
      </c>
      <c r="L77" s="174">
        <v>21</v>
      </c>
      <c r="M77" s="174">
        <f>G77*(1+L77/100)</f>
        <v>0</v>
      </c>
      <c r="N77" s="174">
        <v>5.0000000000000001E-4</v>
      </c>
      <c r="O77" s="174">
        <f>ROUND(E77*N77,2)</f>
        <v>0.01</v>
      </c>
      <c r="P77" s="174">
        <v>0</v>
      </c>
      <c r="Q77" s="174">
        <f>ROUND(E77*P77,2)</f>
        <v>0</v>
      </c>
      <c r="R77" s="174"/>
      <c r="S77" s="159">
        <v>0</v>
      </c>
      <c r="T77" s="159">
        <f>ROUND(E77*S77,2)</f>
        <v>0</v>
      </c>
      <c r="U77" s="159"/>
      <c r="V77" s="150"/>
      <c r="W77" s="150"/>
      <c r="X77" s="150"/>
      <c r="Y77" s="150"/>
      <c r="Z77" s="150"/>
      <c r="AA77" s="150"/>
      <c r="AB77" s="150"/>
      <c r="AC77" s="150"/>
      <c r="AD77" s="150"/>
      <c r="AE77" s="150" t="s">
        <v>113</v>
      </c>
      <c r="AF77" s="150"/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</row>
    <row r="78" spans="1:58" ht="22.5" outlineLevel="1" x14ac:dyDescent="0.2">
      <c r="A78" s="157"/>
      <c r="B78" s="158"/>
      <c r="C78" s="186" t="s">
        <v>149</v>
      </c>
      <c r="D78" s="160"/>
      <c r="E78" s="161">
        <v>17.850000000000001</v>
      </c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0"/>
      <c r="W78" s="150"/>
      <c r="X78" s="150"/>
      <c r="Y78" s="150"/>
      <c r="Z78" s="150"/>
      <c r="AA78" s="150"/>
      <c r="AB78" s="150"/>
      <c r="AC78" s="150"/>
      <c r="AD78" s="150"/>
      <c r="AE78" s="150" t="s">
        <v>115</v>
      </c>
      <c r="AF78" s="150">
        <v>0</v>
      </c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</row>
    <row r="79" spans="1:58" outlineLevel="1" x14ac:dyDescent="0.2">
      <c r="A79" s="157"/>
      <c r="B79" s="158"/>
      <c r="C79" s="186" t="s">
        <v>132</v>
      </c>
      <c r="D79" s="160"/>
      <c r="E79" s="161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0"/>
      <c r="W79" s="150"/>
      <c r="X79" s="150"/>
      <c r="Y79" s="150"/>
      <c r="Z79" s="150"/>
      <c r="AA79" s="150"/>
      <c r="AB79" s="150"/>
      <c r="AC79" s="150"/>
      <c r="AD79" s="150"/>
      <c r="AE79" s="150" t="s">
        <v>115</v>
      </c>
      <c r="AF79" s="150">
        <v>0</v>
      </c>
      <c r="AG79" s="150"/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</row>
    <row r="80" spans="1:58" outlineLevel="1" x14ac:dyDescent="0.2">
      <c r="A80" s="169">
        <v>23</v>
      </c>
      <c r="B80" s="170" t="s">
        <v>175</v>
      </c>
      <c r="C80" s="185" t="s">
        <v>176</v>
      </c>
      <c r="D80" s="171" t="s">
        <v>112</v>
      </c>
      <c r="E80" s="172">
        <v>34.85</v>
      </c>
      <c r="F80" s="173"/>
      <c r="G80" s="174">
        <f>ROUND(E80*F80,2)</f>
        <v>0</v>
      </c>
      <c r="H80" s="173"/>
      <c r="I80" s="174">
        <f>ROUND(E80*H80,2)</f>
        <v>0</v>
      </c>
      <c r="J80" s="173"/>
      <c r="K80" s="174">
        <f>ROUND(E80*J80,2)</f>
        <v>0</v>
      </c>
      <c r="L80" s="174">
        <v>21</v>
      </c>
      <c r="M80" s="174">
        <f>G80*(1+L80/100)</f>
        <v>0</v>
      </c>
      <c r="N80" s="174">
        <v>0.33074999999999999</v>
      </c>
      <c r="O80" s="174">
        <f>ROUND(E80*N80,2)</f>
        <v>11.53</v>
      </c>
      <c r="P80" s="174">
        <v>0</v>
      </c>
      <c r="Q80" s="174">
        <f>ROUND(E80*P80,2)</f>
        <v>0</v>
      </c>
      <c r="R80" s="174"/>
      <c r="S80" s="159">
        <v>0</v>
      </c>
      <c r="T80" s="159">
        <f>ROUND(E80*S80,2)</f>
        <v>0</v>
      </c>
      <c r="U80" s="159"/>
      <c r="V80" s="150"/>
      <c r="W80" s="150"/>
      <c r="X80" s="150"/>
      <c r="Y80" s="150"/>
      <c r="Z80" s="150"/>
      <c r="AA80" s="150"/>
      <c r="AB80" s="150"/>
      <c r="AC80" s="150"/>
      <c r="AD80" s="150"/>
      <c r="AE80" s="150" t="s">
        <v>113</v>
      </c>
      <c r="AF80" s="150"/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</row>
    <row r="81" spans="1:58" ht="22.5" outlineLevel="1" x14ac:dyDescent="0.2">
      <c r="A81" s="157"/>
      <c r="B81" s="158"/>
      <c r="C81" s="186" t="s">
        <v>177</v>
      </c>
      <c r="D81" s="160"/>
      <c r="E81" s="161">
        <v>34.85</v>
      </c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0"/>
      <c r="W81" s="150"/>
      <c r="X81" s="150"/>
      <c r="Y81" s="150"/>
      <c r="Z81" s="150"/>
      <c r="AA81" s="150"/>
      <c r="AB81" s="150"/>
      <c r="AC81" s="150"/>
      <c r="AD81" s="150"/>
      <c r="AE81" s="150" t="s">
        <v>115</v>
      </c>
      <c r="AF81" s="150">
        <v>0</v>
      </c>
      <c r="AG81" s="150"/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</row>
    <row r="82" spans="1:58" outlineLevel="1" x14ac:dyDescent="0.2">
      <c r="A82" s="157"/>
      <c r="B82" s="158"/>
      <c r="C82" s="186" t="s">
        <v>132</v>
      </c>
      <c r="D82" s="160"/>
      <c r="E82" s="161"/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0"/>
      <c r="W82" s="150"/>
      <c r="X82" s="150"/>
      <c r="Y82" s="150"/>
      <c r="Z82" s="150"/>
      <c r="AA82" s="150"/>
      <c r="AB82" s="150"/>
      <c r="AC82" s="150"/>
      <c r="AD82" s="150"/>
      <c r="AE82" s="150" t="s">
        <v>115</v>
      </c>
      <c r="AF82" s="150">
        <v>0</v>
      </c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</row>
    <row r="83" spans="1:58" outlineLevel="1" x14ac:dyDescent="0.2">
      <c r="A83" s="169">
        <v>24</v>
      </c>
      <c r="B83" s="170" t="s">
        <v>178</v>
      </c>
      <c r="C83" s="185" t="s">
        <v>179</v>
      </c>
      <c r="D83" s="171" t="s">
        <v>112</v>
      </c>
      <c r="E83" s="172">
        <v>17</v>
      </c>
      <c r="F83" s="173"/>
      <c r="G83" s="174">
        <f>ROUND(E83*F83,2)</f>
        <v>0</v>
      </c>
      <c r="H83" s="173"/>
      <c r="I83" s="174">
        <f>ROUND(E83*H83,2)</f>
        <v>0</v>
      </c>
      <c r="J83" s="173"/>
      <c r="K83" s="174">
        <f>ROUND(E83*J83,2)</f>
        <v>0</v>
      </c>
      <c r="L83" s="174">
        <v>21</v>
      </c>
      <c r="M83" s="174">
        <f>G83*(1+L83/100)</f>
        <v>0</v>
      </c>
      <c r="N83" s="174">
        <v>7.3899999999999993E-2</v>
      </c>
      <c r="O83" s="174">
        <f>ROUND(E83*N83,2)</f>
        <v>1.26</v>
      </c>
      <c r="P83" s="174">
        <v>0</v>
      </c>
      <c r="Q83" s="174">
        <f>ROUND(E83*P83,2)</f>
        <v>0</v>
      </c>
      <c r="R83" s="174"/>
      <c r="S83" s="159">
        <v>0</v>
      </c>
      <c r="T83" s="159">
        <f>ROUND(E83*S83,2)</f>
        <v>0</v>
      </c>
      <c r="U83" s="159"/>
      <c r="V83" s="150"/>
      <c r="W83" s="150"/>
      <c r="X83" s="150"/>
      <c r="Y83" s="150"/>
      <c r="Z83" s="150"/>
      <c r="AA83" s="150"/>
      <c r="AB83" s="150"/>
      <c r="AC83" s="150"/>
      <c r="AD83" s="150"/>
      <c r="AE83" s="150" t="s">
        <v>113</v>
      </c>
      <c r="AF83" s="150"/>
      <c r="AG83" s="150"/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</row>
    <row r="84" spans="1:58" ht="22.5" outlineLevel="1" x14ac:dyDescent="0.2">
      <c r="A84" s="157"/>
      <c r="B84" s="158"/>
      <c r="C84" s="186" t="s">
        <v>180</v>
      </c>
      <c r="D84" s="160"/>
      <c r="E84" s="161">
        <v>17</v>
      </c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0"/>
      <c r="W84" s="150"/>
      <c r="X84" s="150"/>
      <c r="Y84" s="150"/>
      <c r="Z84" s="150"/>
      <c r="AA84" s="150"/>
      <c r="AB84" s="150"/>
      <c r="AC84" s="150"/>
      <c r="AD84" s="150"/>
      <c r="AE84" s="150" t="s">
        <v>115</v>
      </c>
      <c r="AF84" s="150">
        <v>0</v>
      </c>
      <c r="AG84" s="150"/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</row>
    <row r="85" spans="1:58" outlineLevel="1" x14ac:dyDescent="0.2">
      <c r="A85" s="157"/>
      <c r="B85" s="158"/>
      <c r="C85" s="186" t="s">
        <v>132</v>
      </c>
      <c r="D85" s="160"/>
      <c r="E85" s="161"/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0"/>
      <c r="W85" s="150"/>
      <c r="X85" s="150"/>
      <c r="Y85" s="150"/>
      <c r="Z85" s="150"/>
      <c r="AA85" s="150"/>
      <c r="AB85" s="150"/>
      <c r="AC85" s="150"/>
      <c r="AD85" s="150"/>
      <c r="AE85" s="150" t="s">
        <v>115</v>
      </c>
      <c r="AF85" s="150">
        <v>0</v>
      </c>
      <c r="AG85" s="150"/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</row>
    <row r="86" spans="1:58" outlineLevel="1" x14ac:dyDescent="0.2">
      <c r="A86" s="169">
        <v>25</v>
      </c>
      <c r="B86" s="170" t="s">
        <v>181</v>
      </c>
      <c r="C86" s="185" t="s">
        <v>182</v>
      </c>
      <c r="D86" s="171" t="s">
        <v>112</v>
      </c>
      <c r="E86" s="172">
        <v>17.34</v>
      </c>
      <c r="F86" s="173"/>
      <c r="G86" s="174">
        <f>ROUND(E86*F86,2)</f>
        <v>0</v>
      </c>
      <c r="H86" s="173"/>
      <c r="I86" s="174">
        <f>ROUND(E86*H86,2)</f>
        <v>0</v>
      </c>
      <c r="J86" s="173"/>
      <c r="K86" s="174">
        <f>ROUND(E86*J86,2)</f>
        <v>0</v>
      </c>
      <c r="L86" s="174">
        <v>21</v>
      </c>
      <c r="M86" s="174">
        <f>G86*(1+L86/100)</f>
        <v>0</v>
      </c>
      <c r="N86" s="174">
        <v>0.17499999999999999</v>
      </c>
      <c r="O86" s="174">
        <f>ROUND(E86*N86,2)</f>
        <v>3.03</v>
      </c>
      <c r="P86" s="174">
        <v>0</v>
      </c>
      <c r="Q86" s="174">
        <f>ROUND(E86*P86,2)</f>
        <v>0</v>
      </c>
      <c r="R86" s="174" t="s">
        <v>159</v>
      </c>
      <c r="S86" s="159">
        <v>0</v>
      </c>
      <c r="T86" s="159">
        <f>ROUND(E86*S86,2)</f>
        <v>0</v>
      </c>
      <c r="U86" s="159"/>
      <c r="V86" s="150"/>
      <c r="W86" s="150"/>
      <c r="X86" s="150"/>
      <c r="Y86" s="150"/>
      <c r="Z86" s="150"/>
      <c r="AA86" s="150"/>
      <c r="AB86" s="150"/>
      <c r="AC86" s="150"/>
      <c r="AD86" s="150"/>
      <c r="AE86" s="150" t="s">
        <v>160</v>
      </c>
      <c r="AF86" s="150"/>
      <c r="AG86" s="150"/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</row>
    <row r="87" spans="1:58" ht="22.5" outlineLevel="1" x14ac:dyDescent="0.2">
      <c r="A87" s="157"/>
      <c r="B87" s="158"/>
      <c r="C87" s="186" t="s">
        <v>183</v>
      </c>
      <c r="D87" s="160"/>
      <c r="E87" s="161">
        <v>17.34</v>
      </c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0"/>
      <c r="W87" s="150"/>
      <c r="X87" s="150"/>
      <c r="Y87" s="150"/>
      <c r="Z87" s="150"/>
      <c r="AA87" s="150"/>
      <c r="AB87" s="150"/>
      <c r="AC87" s="150"/>
      <c r="AD87" s="150"/>
      <c r="AE87" s="150" t="s">
        <v>115</v>
      </c>
      <c r="AF87" s="150">
        <v>0</v>
      </c>
      <c r="AG87" s="150"/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</row>
    <row r="88" spans="1:58" outlineLevel="1" x14ac:dyDescent="0.2">
      <c r="A88" s="157"/>
      <c r="B88" s="158"/>
      <c r="C88" s="186" t="s">
        <v>132</v>
      </c>
      <c r="D88" s="160"/>
      <c r="E88" s="161"/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0"/>
      <c r="W88" s="150"/>
      <c r="X88" s="150"/>
      <c r="Y88" s="150"/>
      <c r="Z88" s="150"/>
      <c r="AA88" s="150"/>
      <c r="AB88" s="150"/>
      <c r="AC88" s="150"/>
      <c r="AD88" s="150"/>
      <c r="AE88" s="150" t="s">
        <v>115</v>
      </c>
      <c r="AF88" s="150">
        <v>0</v>
      </c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</row>
    <row r="89" spans="1:58" x14ac:dyDescent="0.2">
      <c r="A89" s="163" t="s">
        <v>108</v>
      </c>
      <c r="B89" s="164" t="s">
        <v>72</v>
      </c>
      <c r="C89" s="184" t="s">
        <v>73</v>
      </c>
      <c r="D89" s="165"/>
      <c r="E89" s="166"/>
      <c r="F89" s="167"/>
      <c r="G89" s="167">
        <f>SUMIF(AE90:AE117,"&lt;&gt;NOR",G90:G117)</f>
        <v>0</v>
      </c>
      <c r="H89" s="167"/>
      <c r="I89" s="167">
        <f>SUM(I90:I117)</f>
        <v>0</v>
      </c>
      <c r="J89" s="167"/>
      <c r="K89" s="167">
        <f>SUM(K90:K117)</f>
        <v>0</v>
      </c>
      <c r="L89" s="167"/>
      <c r="M89" s="167">
        <f>SUM(M90:M117)</f>
        <v>0</v>
      </c>
      <c r="N89" s="167"/>
      <c r="O89" s="167">
        <f>SUM(O90:O117)</f>
        <v>3.8899999999999997</v>
      </c>
      <c r="P89" s="167"/>
      <c r="Q89" s="167">
        <f>SUM(Q90:Q117)</f>
        <v>0</v>
      </c>
      <c r="R89" s="167"/>
      <c r="S89" s="162"/>
      <c r="T89" s="162">
        <f>SUM(T90:T117)</f>
        <v>0</v>
      </c>
      <c r="U89" s="162"/>
      <c r="AE89" t="s">
        <v>109</v>
      </c>
    </row>
    <row r="90" spans="1:58" outlineLevel="1" x14ac:dyDescent="0.2">
      <c r="A90" s="169">
        <v>26</v>
      </c>
      <c r="B90" s="170" t="s">
        <v>184</v>
      </c>
      <c r="C90" s="185" t="s">
        <v>185</v>
      </c>
      <c r="D90" s="171" t="s">
        <v>186</v>
      </c>
      <c r="E90" s="172">
        <v>1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21</v>
      </c>
      <c r="M90" s="174">
        <f>G90*(1+L90/100)</f>
        <v>0</v>
      </c>
      <c r="N90" s="174">
        <v>0.25</v>
      </c>
      <c r="O90" s="174">
        <f>ROUND(E90*N90,2)</f>
        <v>0.25</v>
      </c>
      <c r="P90" s="174">
        <v>0</v>
      </c>
      <c r="Q90" s="174">
        <f>ROUND(E90*P90,2)</f>
        <v>0</v>
      </c>
      <c r="R90" s="174"/>
      <c r="S90" s="159">
        <v>0</v>
      </c>
      <c r="T90" s="159">
        <f>ROUND(E90*S90,2)</f>
        <v>0</v>
      </c>
      <c r="U90" s="159"/>
      <c r="V90" s="150"/>
      <c r="W90" s="150"/>
      <c r="X90" s="150"/>
      <c r="Y90" s="150"/>
      <c r="Z90" s="150"/>
      <c r="AA90" s="150"/>
      <c r="AB90" s="150"/>
      <c r="AC90" s="150"/>
      <c r="AD90" s="150"/>
      <c r="AE90" s="150" t="s">
        <v>113</v>
      </c>
      <c r="AF90" s="150"/>
      <c r="AG90" s="150"/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</row>
    <row r="91" spans="1:58" outlineLevel="1" x14ac:dyDescent="0.2">
      <c r="A91" s="157"/>
      <c r="B91" s="158"/>
      <c r="C91" s="186" t="s">
        <v>187</v>
      </c>
      <c r="D91" s="160"/>
      <c r="E91" s="161">
        <v>1</v>
      </c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0"/>
      <c r="W91" s="150"/>
      <c r="X91" s="150"/>
      <c r="Y91" s="150"/>
      <c r="Z91" s="150"/>
      <c r="AA91" s="150"/>
      <c r="AB91" s="150"/>
      <c r="AC91" s="150"/>
      <c r="AD91" s="150"/>
      <c r="AE91" s="150" t="s">
        <v>115</v>
      </c>
      <c r="AF91" s="150">
        <v>0</v>
      </c>
      <c r="AG91" s="150"/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</row>
    <row r="92" spans="1:58" outlineLevel="1" x14ac:dyDescent="0.2">
      <c r="A92" s="157"/>
      <c r="B92" s="158"/>
      <c r="C92" s="186" t="s">
        <v>116</v>
      </c>
      <c r="D92" s="160"/>
      <c r="E92" s="161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0"/>
      <c r="W92" s="150"/>
      <c r="X92" s="150"/>
      <c r="Y92" s="150"/>
      <c r="Z92" s="150"/>
      <c r="AA92" s="150"/>
      <c r="AB92" s="150"/>
      <c r="AC92" s="150"/>
      <c r="AD92" s="150"/>
      <c r="AE92" s="150" t="s">
        <v>115</v>
      </c>
      <c r="AF92" s="150">
        <v>0</v>
      </c>
      <c r="AG92" s="150"/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</row>
    <row r="93" spans="1:58" outlineLevel="1" x14ac:dyDescent="0.2">
      <c r="A93" s="169">
        <v>27</v>
      </c>
      <c r="B93" s="170" t="s">
        <v>188</v>
      </c>
      <c r="C93" s="185" t="s">
        <v>189</v>
      </c>
      <c r="D93" s="171" t="s">
        <v>186</v>
      </c>
      <c r="E93" s="172">
        <v>1</v>
      </c>
      <c r="F93" s="173"/>
      <c r="G93" s="174">
        <f>ROUND(E93*F93,2)</f>
        <v>0</v>
      </c>
      <c r="H93" s="173"/>
      <c r="I93" s="174">
        <f>ROUND(E93*H93,2)</f>
        <v>0</v>
      </c>
      <c r="J93" s="173"/>
      <c r="K93" s="174">
        <f>ROUND(E93*J93,2)</f>
        <v>0</v>
      </c>
      <c r="L93" s="174">
        <v>21</v>
      </c>
      <c r="M93" s="174">
        <f>G93*(1+L93/100)</f>
        <v>0</v>
      </c>
      <c r="N93" s="174">
        <v>0</v>
      </c>
      <c r="O93" s="174">
        <f>ROUND(E93*N93,2)</f>
        <v>0</v>
      </c>
      <c r="P93" s="174">
        <v>0</v>
      </c>
      <c r="Q93" s="174">
        <f>ROUND(E93*P93,2)</f>
        <v>0</v>
      </c>
      <c r="R93" s="174"/>
      <c r="S93" s="159">
        <v>0</v>
      </c>
      <c r="T93" s="159">
        <f>ROUND(E93*S93,2)</f>
        <v>0</v>
      </c>
      <c r="U93" s="159"/>
      <c r="V93" s="150"/>
      <c r="W93" s="150"/>
      <c r="X93" s="150"/>
      <c r="Y93" s="150"/>
      <c r="Z93" s="150"/>
      <c r="AA93" s="150"/>
      <c r="AB93" s="150"/>
      <c r="AC93" s="150"/>
      <c r="AD93" s="150"/>
      <c r="AE93" s="150" t="s">
        <v>113</v>
      </c>
      <c r="AF93" s="150"/>
      <c r="AG93" s="150"/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</row>
    <row r="94" spans="1:58" outlineLevel="1" x14ac:dyDescent="0.2">
      <c r="A94" s="157"/>
      <c r="B94" s="158"/>
      <c r="C94" s="186" t="s">
        <v>187</v>
      </c>
      <c r="D94" s="160"/>
      <c r="E94" s="161">
        <v>1</v>
      </c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0"/>
      <c r="W94" s="150"/>
      <c r="X94" s="150"/>
      <c r="Y94" s="150"/>
      <c r="Z94" s="150"/>
      <c r="AA94" s="150"/>
      <c r="AB94" s="150"/>
      <c r="AC94" s="150"/>
      <c r="AD94" s="150"/>
      <c r="AE94" s="150" t="s">
        <v>115</v>
      </c>
      <c r="AF94" s="150">
        <v>0</v>
      </c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</row>
    <row r="95" spans="1:58" outlineLevel="1" x14ac:dyDescent="0.2">
      <c r="A95" s="157"/>
      <c r="B95" s="158"/>
      <c r="C95" s="186" t="s">
        <v>116</v>
      </c>
      <c r="D95" s="160"/>
      <c r="E95" s="161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0"/>
      <c r="W95" s="150"/>
      <c r="X95" s="150"/>
      <c r="Y95" s="150"/>
      <c r="Z95" s="150"/>
      <c r="AA95" s="150"/>
      <c r="AB95" s="150"/>
      <c r="AC95" s="150"/>
      <c r="AD95" s="150"/>
      <c r="AE95" s="150" t="s">
        <v>115</v>
      </c>
      <c r="AF95" s="150">
        <v>0</v>
      </c>
      <c r="AG95" s="150"/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</row>
    <row r="96" spans="1:58" outlineLevel="1" x14ac:dyDescent="0.2">
      <c r="A96" s="169">
        <v>28</v>
      </c>
      <c r="B96" s="170" t="s">
        <v>190</v>
      </c>
      <c r="C96" s="185" t="s">
        <v>191</v>
      </c>
      <c r="D96" s="171" t="s">
        <v>112</v>
      </c>
      <c r="E96" s="172">
        <v>2.5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74">
        <v>7.6000000000000004E-4</v>
      </c>
      <c r="O96" s="174">
        <f>ROUND(E96*N96,2)</f>
        <v>0</v>
      </c>
      <c r="P96" s="174">
        <v>0</v>
      </c>
      <c r="Q96" s="174">
        <f>ROUND(E96*P96,2)</f>
        <v>0</v>
      </c>
      <c r="R96" s="174"/>
      <c r="S96" s="159">
        <v>0</v>
      </c>
      <c r="T96" s="159">
        <f>ROUND(E96*S96,2)</f>
        <v>0</v>
      </c>
      <c r="U96" s="159"/>
      <c r="V96" s="150"/>
      <c r="W96" s="150"/>
      <c r="X96" s="150"/>
      <c r="Y96" s="150"/>
      <c r="Z96" s="150"/>
      <c r="AA96" s="150"/>
      <c r="AB96" s="150"/>
      <c r="AC96" s="150"/>
      <c r="AD96" s="150"/>
      <c r="AE96" s="150" t="s">
        <v>113</v>
      </c>
      <c r="AF96" s="150"/>
      <c r="AG96" s="150"/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</row>
    <row r="97" spans="1:58" outlineLevel="1" x14ac:dyDescent="0.2">
      <c r="A97" s="157"/>
      <c r="B97" s="158"/>
      <c r="C97" s="186" t="s">
        <v>192</v>
      </c>
      <c r="D97" s="160"/>
      <c r="E97" s="161">
        <v>2.5</v>
      </c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0"/>
      <c r="W97" s="150"/>
      <c r="X97" s="150"/>
      <c r="Y97" s="150"/>
      <c r="Z97" s="150"/>
      <c r="AA97" s="150"/>
      <c r="AB97" s="150"/>
      <c r="AC97" s="150"/>
      <c r="AD97" s="150"/>
      <c r="AE97" s="150" t="s">
        <v>115</v>
      </c>
      <c r="AF97" s="150">
        <v>0</v>
      </c>
      <c r="AG97" s="150"/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</row>
    <row r="98" spans="1:58" outlineLevel="1" x14ac:dyDescent="0.2">
      <c r="A98" s="157"/>
      <c r="B98" s="158"/>
      <c r="C98" s="186" t="s">
        <v>116</v>
      </c>
      <c r="D98" s="160"/>
      <c r="E98" s="161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0"/>
      <c r="W98" s="150"/>
      <c r="X98" s="150"/>
      <c r="Y98" s="150"/>
      <c r="Z98" s="150"/>
      <c r="AA98" s="150"/>
      <c r="AB98" s="150"/>
      <c r="AC98" s="150"/>
      <c r="AD98" s="150"/>
      <c r="AE98" s="150" t="s">
        <v>115</v>
      </c>
      <c r="AF98" s="150">
        <v>0</v>
      </c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</row>
    <row r="99" spans="1:58" outlineLevel="1" x14ac:dyDescent="0.2">
      <c r="A99" s="169">
        <v>29</v>
      </c>
      <c r="B99" s="170" t="s">
        <v>193</v>
      </c>
      <c r="C99" s="185" t="s">
        <v>194</v>
      </c>
      <c r="D99" s="171" t="s">
        <v>112</v>
      </c>
      <c r="E99" s="172">
        <v>2.5</v>
      </c>
      <c r="F99" s="173"/>
      <c r="G99" s="174">
        <f>ROUND(E99*F99,2)</f>
        <v>0</v>
      </c>
      <c r="H99" s="173"/>
      <c r="I99" s="174">
        <f>ROUND(E99*H99,2)</f>
        <v>0</v>
      </c>
      <c r="J99" s="173"/>
      <c r="K99" s="174">
        <f>ROUND(E99*J99,2)</f>
        <v>0</v>
      </c>
      <c r="L99" s="174">
        <v>21</v>
      </c>
      <c r="M99" s="174">
        <f>G99*(1+L99/100)</f>
        <v>0</v>
      </c>
      <c r="N99" s="174">
        <v>0</v>
      </c>
      <c r="O99" s="174">
        <f>ROUND(E99*N99,2)</f>
        <v>0</v>
      </c>
      <c r="P99" s="174">
        <v>0</v>
      </c>
      <c r="Q99" s="174">
        <f>ROUND(E99*P99,2)</f>
        <v>0</v>
      </c>
      <c r="R99" s="174"/>
      <c r="S99" s="159">
        <v>0</v>
      </c>
      <c r="T99" s="159">
        <f>ROUND(E99*S99,2)</f>
        <v>0</v>
      </c>
      <c r="U99" s="159"/>
      <c r="V99" s="150"/>
      <c r="W99" s="150"/>
      <c r="X99" s="150"/>
      <c r="Y99" s="150"/>
      <c r="Z99" s="150"/>
      <c r="AA99" s="150"/>
      <c r="AB99" s="150"/>
      <c r="AC99" s="150"/>
      <c r="AD99" s="150"/>
      <c r="AE99" s="150" t="s">
        <v>113</v>
      </c>
      <c r="AF99" s="150"/>
      <c r="AG99" s="150"/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</row>
    <row r="100" spans="1:58" outlineLevel="1" x14ac:dyDescent="0.2">
      <c r="A100" s="157"/>
      <c r="B100" s="158"/>
      <c r="C100" s="186" t="s">
        <v>192</v>
      </c>
      <c r="D100" s="160"/>
      <c r="E100" s="161">
        <v>2.5</v>
      </c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0"/>
      <c r="W100" s="150"/>
      <c r="X100" s="150"/>
      <c r="Y100" s="150"/>
      <c r="Z100" s="150"/>
      <c r="AA100" s="150"/>
      <c r="AB100" s="150"/>
      <c r="AC100" s="150"/>
      <c r="AD100" s="150"/>
      <c r="AE100" s="150" t="s">
        <v>115</v>
      </c>
      <c r="AF100" s="150">
        <v>0</v>
      </c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</row>
    <row r="101" spans="1:58" outlineLevel="1" x14ac:dyDescent="0.2">
      <c r="A101" s="157"/>
      <c r="B101" s="158"/>
      <c r="C101" s="186" t="s">
        <v>116</v>
      </c>
      <c r="D101" s="160"/>
      <c r="E101" s="161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0"/>
      <c r="W101" s="150"/>
      <c r="X101" s="150"/>
      <c r="Y101" s="150"/>
      <c r="Z101" s="150"/>
      <c r="AA101" s="150"/>
      <c r="AB101" s="150"/>
      <c r="AC101" s="150"/>
      <c r="AD101" s="150"/>
      <c r="AE101" s="150" t="s">
        <v>115</v>
      </c>
      <c r="AF101" s="150">
        <v>0</v>
      </c>
      <c r="AG101" s="150"/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</row>
    <row r="102" spans="1:58" outlineLevel="1" x14ac:dyDescent="0.2">
      <c r="A102" s="169">
        <v>30</v>
      </c>
      <c r="B102" s="170" t="s">
        <v>195</v>
      </c>
      <c r="C102" s="185" t="s">
        <v>196</v>
      </c>
      <c r="D102" s="171" t="s">
        <v>119</v>
      </c>
      <c r="E102" s="172">
        <v>14</v>
      </c>
      <c r="F102" s="173"/>
      <c r="G102" s="174">
        <f>ROUND(E102*F102,2)</f>
        <v>0</v>
      </c>
      <c r="H102" s="173"/>
      <c r="I102" s="174">
        <f>ROUND(E102*H102,2)</f>
        <v>0</v>
      </c>
      <c r="J102" s="173"/>
      <c r="K102" s="174">
        <f>ROUND(E102*J102,2)</f>
        <v>0</v>
      </c>
      <c r="L102" s="174">
        <v>21</v>
      </c>
      <c r="M102" s="174">
        <f>G102*(1+L102/100)</f>
        <v>0</v>
      </c>
      <c r="N102" s="174">
        <v>0.188</v>
      </c>
      <c r="O102" s="174">
        <f>ROUND(E102*N102,2)</f>
        <v>2.63</v>
      </c>
      <c r="P102" s="174">
        <v>0</v>
      </c>
      <c r="Q102" s="174">
        <f>ROUND(E102*P102,2)</f>
        <v>0</v>
      </c>
      <c r="R102" s="174"/>
      <c r="S102" s="159">
        <v>0</v>
      </c>
      <c r="T102" s="159">
        <f>ROUND(E102*S102,2)</f>
        <v>0</v>
      </c>
      <c r="U102" s="159"/>
      <c r="V102" s="150"/>
      <c r="W102" s="150"/>
      <c r="X102" s="150"/>
      <c r="Y102" s="150"/>
      <c r="Z102" s="150"/>
      <c r="AA102" s="150"/>
      <c r="AB102" s="150"/>
      <c r="AC102" s="150"/>
      <c r="AD102" s="150"/>
      <c r="AE102" s="150" t="s">
        <v>113</v>
      </c>
      <c r="AF102" s="150"/>
      <c r="AG102" s="150"/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</row>
    <row r="103" spans="1:58" ht="22.5" outlineLevel="1" x14ac:dyDescent="0.2">
      <c r="A103" s="157"/>
      <c r="B103" s="158"/>
      <c r="C103" s="186" t="s">
        <v>197</v>
      </c>
      <c r="D103" s="160"/>
      <c r="E103" s="161">
        <v>9</v>
      </c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0"/>
      <c r="W103" s="150"/>
      <c r="X103" s="150"/>
      <c r="Y103" s="150"/>
      <c r="Z103" s="150"/>
      <c r="AA103" s="150"/>
      <c r="AB103" s="150"/>
      <c r="AC103" s="150"/>
      <c r="AD103" s="150"/>
      <c r="AE103" s="150" t="s">
        <v>115</v>
      </c>
      <c r="AF103" s="150">
        <v>0</v>
      </c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</row>
    <row r="104" spans="1:58" ht="22.5" outlineLevel="1" x14ac:dyDescent="0.2">
      <c r="A104" s="157"/>
      <c r="B104" s="158"/>
      <c r="C104" s="186" t="s">
        <v>198</v>
      </c>
      <c r="D104" s="160"/>
      <c r="E104" s="161">
        <v>5</v>
      </c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0"/>
      <c r="W104" s="150"/>
      <c r="X104" s="150"/>
      <c r="Y104" s="150"/>
      <c r="Z104" s="150"/>
      <c r="AA104" s="150"/>
      <c r="AB104" s="150"/>
      <c r="AC104" s="150"/>
      <c r="AD104" s="150"/>
      <c r="AE104" s="150" t="s">
        <v>115</v>
      </c>
      <c r="AF104" s="150">
        <v>0</v>
      </c>
      <c r="AG104" s="150"/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</row>
    <row r="105" spans="1:58" outlineLevel="1" x14ac:dyDescent="0.2">
      <c r="A105" s="157"/>
      <c r="B105" s="158"/>
      <c r="C105" s="186" t="s">
        <v>132</v>
      </c>
      <c r="D105" s="160"/>
      <c r="E105" s="161"/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0"/>
      <c r="W105" s="150"/>
      <c r="X105" s="150"/>
      <c r="Y105" s="150"/>
      <c r="Z105" s="150"/>
      <c r="AA105" s="150"/>
      <c r="AB105" s="150"/>
      <c r="AC105" s="150"/>
      <c r="AD105" s="150"/>
      <c r="AE105" s="150" t="s">
        <v>115</v>
      </c>
      <c r="AF105" s="150">
        <v>0</v>
      </c>
      <c r="AG105" s="150"/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</row>
    <row r="106" spans="1:58" outlineLevel="1" x14ac:dyDescent="0.2">
      <c r="A106" s="169">
        <v>31</v>
      </c>
      <c r="B106" s="170" t="s">
        <v>199</v>
      </c>
      <c r="C106" s="185" t="s">
        <v>200</v>
      </c>
      <c r="D106" s="171" t="s">
        <v>186</v>
      </c>
      <c r="E106" s="172">
        <v>1</v>
      </c>
      <c r="F106" s="173"/>
      <c r="G106" s="174">
        <f>ROUND(E106*F106,2)</f>
        <v>0</v>
      </c>
      <c r="H106" s="173"/>
      <c r="I106" s="174">
        <f>ROUND(E106*H106,2)</f>
        <v>0</v>
      </c>
      <c r="J106" s="173"/>
      <c r="K106" s="174">
        <f>ROUND(E106*J106,2)</f>
        <v>0</v>
      </c>
      <c r="L106" s="174">
        <v>21</v>
      </c>
      <c r="M106" s="174">
        <f>G106*(1+L106/100)</f>
        <v>0</v>
      </c>
      <c r="N106" s="174">
        <v>1.2600000000000001E-3</v>
      </c>
      <c r="O106" s="174">
        <f>ROUND(E106*N106,2)</f>
        <v>0</v>
      </c>
      <c r="P106" s="174">
        <v>0</v>
      </c>
      <c r="Q106" s="174">
        <f>ROUND(E106*P106,2)</f>
        <v>0</v>
      </c>
      <c r="R106" s="174" t="s">
        <v>159</v>
      </c>
      <c r="S106" s="159">
        <v>0</v>
      </c>
      <c r="T106" s="159">
        <f>ROUND(E106*S106,2)</f>
        <v>0</v>
      </c>
      <c r="U106" s="159"/>
      <c r="V106" s="150"/>
      <c r="W106" s="150"/>
      <c r="X106" s="150"/>
      <c r="Y106" s="150"/>
      <c r="Z106" s="150"/>
      <c r="AA106" s="150"/>
      <c r="AB106" s="150"/>
      <c r="AC106" s="150"/>
      <c r="AD106" s="150"/>
      <c r="AE106" s="150" t="s">
        <v>160</v>
      </c>
      <c r="AF106" s="150"/>
      <c r="AG106" s="150"/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</row>
    <row r="107" spans="1:58" outlineLevel="1" x14ac:dyDescent="0.2">
      <c r="A107" s="157"/>
      <c r="B107" s="158"/>
      <c r="C107" s="186" t="s">
        <v>187</v>
      </c>
      <c r="D107" s="160"/>
      <c r="E107" s="161">
        <v>1</v>
      </c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0"/>
      <c r="W107" s="150"/>
      <c r="X107" s="150"/>
      <c r="Y107" s="150"/>
      <c r="Z107" s="150"/>
      <c r="AA107" s="150"/>
      <c r="AB107" s="150"/>
      <c r="AC107" s="150"/>
      <c r="AD107" s="150"/>
      <c r="AE107" s="150" t="s">
        <v>115</v>
      </c>
      <c r="AF107" s="150">
        <v>0</v>
      </c>
      <c r="AG107" s="150"/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</row>
    <row r="108" spans="1:58" outlineLevel="1" x14ac:dyDescent="0.2">
      <c r="A108" s="157"/>
      <c r="B108" s="158"/>
      <c r="C108" s="186" t="s">
        <v>116</v>
      </c>
      <c r="D108" s="160"/>
      <c r="E108" s="161"/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0"/>
      <c r="W108" s="150"/>
      <c r="X108" s="150"/>
      <c r="Y108" s="150"/>
      <c r="Z108" s="150"/>
      <c r="AA108" s="150"/>
      <c r="AB108" s="150"/>
      <c r="AC108" s="150"/>
      <c r="AD108" s="150"/>
      <c r="AE108" s="150" t="s">
        <v>115</v>
      </c>
      <c r="AF108" s="150">
        <v>0</v>
      </c>
      <c r="AG108" s="150"/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</row>
    <row r="109" spans="1:58" outlineLevel="1" x14ac:dyDescent="0.2">
      <c r="A109" s="169">
        <v>32</v>
      </c>
      <c r="B109" s="170" t="s">
        <v>201</v>
      </c>
      <c r="C109" s="185" t="s">
        <v>202</v>
      </c>
      <c r="D109" s="171" t="s">
        <v>186</v>
      </c>
      <c r="E109" s="172">
        <v>1</v>
      </c>
      <c r="F109" s="173"/>
      <c r="G109" s="174">
        <f>ROUND(E109*F109,2)</f>
        <v>0</v>
      </c>
      <c r="H109" s="173"/>
      <c r="I109" s="174">
        <f>ROUND(E109*H109,2)</f>
        <v>0</v>
      </c>
      <c r="J109" s="173"/>
      <c r="K109" s="174">
        <f>ROUND(E109*J109,2)</f>
        <v>0</v>
      </c>
      <c r="L109" s="174">
        <v>21</v>
      </c>
      <c r="M109" s="174">
        <f>G109*(1+L109/100)</f>
        <v>0</v>
      </c>
      <c r="N109" s="174">
        <v>5.4999999999999997E-3</v>
      </c>
      <c r="O109" s="174">
        <f>ROUND(E109*N109,2)</f>
        <v>0.01</v>
      </c>
      <c r="P109" s="174">
        <v>0</v>
      </c>
      <c r="Q109" s="174">
        <f>ROUND(E109*P109,2)</f>
        <v>0</v>
      </c>
      <c r="R109" s="174" t="s">
        <v>159</v>
      </c>
      <c r="S109" s="159">
        <v>0</v>
      </c>
      <c r="T109" s="159">
        <f>ROUND(E109*S109,2)</f>
        <v>0</v>
      </c>
      <c r="U109" s="159"/>
      <c r="V109" s="150"/>
      <c r="W109" s="150"/>
      <c r="X109" s="150"/>
      <c r="Y109" s="150"/>
      <c r="Z109" s="150"/>
      <c r="AA109" s="150"/>
      <c r="AB109" s="150"/>
      <c r="AC109" s="150"/>
      <c r="AD109" s="150"/>
      <c r="AE109" s="150" t="s">
        <v>160</v>
      </c>
      <c r="AF109" s="150"/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</row>
    <row r="110" spans="1:58" outlineLevel="1" x14ac:dyDescent="0.2">
      <c r="A110" s="157"/>
      <c r="B110" s="158"/>
      <c r="C110" s="186" t="s">
        <v>187</v>
      </c>
      <c r="D110" s="160"/>
      <c r="E110" s="161">
        <v>1</v>
      </c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0"/>
      <c r="W110" s="150"/>
      <c r="X110" s="150"/>
      <c r="Y110" s="150"/>
      <c r="Z110" s="150"/>
      <c r="AA110" s="150"/>
      <c r="AB110" s="150"/>
      <c r="AC110" s="150"/>
      <c r="AD110" s="150"/>
      <c r="AE110" s="150" t="s">
        <v>115</v>
      </c>
      <c r="AF110" s="150">
        <v>0</v>
      </c>
      <c r="AG110" s="150"/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</row>
    <row r="111" spans="1:58" outlineLevel="1" x14ac:dyDescent="0.2">
      <c r="A111" s="157"/>
      <c r="B111" s="158"/>
      <c r="C111" s="186" t="s">
        <v>116</v>
      </c>
      <c r="D111" s="160"/>
      <c r="E111" s="161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0"/>
      <c r="W111" s="150"/>
      <c r="X111" s="150"/>
      <c r="Y111" s="150"/>
      <c r="Z111" s="150"/>
      <c r="AA111" s="150"/>
      <c r="AB111" s="150"/>
      <c r="AC111" s="150"/>
      <c r="AD111" s="150"/>
      <c r="AE111" s="150" t="s">
        <v>115</v>
      </c>
      <c r="AF111" s="150">
        <v>0</v>
      </c>
      <c r="AG111" s="150"/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</row>
    <row r="112" spans="1:58" outlineLevel="1" x14ac:dyDescent="0.2">
      <c r="A112" s="169">
        <v>33</v>
      </c>
      <c r="B112" s="170" t="s">
        <v>203</v>
      </c>
      <c r="C112" s="185" t="s">
        <v>204</v>
      </c>
      <c r="D112" s="171" t="s">
        <v>186</v>
      </c>
      <c r="E112" s="172">
        <v>9.18</v>
      </c>
      <c r="F112" s="173"/>
      <c r="G112" s="174">
        <f>ROUND(E112*F112,2)</f>
        <v>0</v>
      </c>
      <c r="H112" s="173"/>
      <c r="I112" s="174">
        <f>ROUND(E112*H112,2)</f>
        <v>0</v>
      </c>
      <c r="J112" s="173"/>
      <c r="K112" s="174">
        <f>ROUND(E112*J112,2)</f>
        <v>0</v>
      </c>
      <c r="L112" s="174">
        <v>21</v>
      </c>
      <c r="M112" s="174">
        <f>G112*(1+L112/100)</f>
        <v>0</v>
      </c>
      <c r="N112" s="174">
        <v>8.1970000000000001E-2</v>
      </c>
      <c r="O112" s="174">
        <f>ROUND(E112*N112,2)</f>
        <v>0.75</v>
      </c>
      <c r="P112" s="174">
        <v>0</v>
      </c>
      <c r="Q112" s="174">
        <f>ROUND(E112*P112,2)</f>
        <v>0</v>
      </c>
      <c r="R112" s="174" t="s">
        <v>159</v>
      </c>
      <c r="S112" s="159">
        <v>0</v>
      </c>
      <c r="T112" s="159">
        <f>ROUND(E112*S112,2)</f>
        <v>0</v>
      </c>
      <c r="U112" s="159"/>
      <c r="V112" s="150"/>
      <c r="W112" s="150"/>
      <c r="X112" s="150"/>
      <c r="Y112" s="150"/>
      <c r="Z112" s="150"/>
      <c r="AA112" s="150"/>
      <c r="AB112" s="150"/>
      <c r="AC112" s="150"/>
      <c r="AD112" s="150"/>
      <c r="AE112" s="150" t="s">
        <v>160</v>
      </c>
      <c r="AF112" s="150"/>
      <c r="AG112" s="150"/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</row>
    <row r="113" spans="1:58" ht="22.5" outlineLevel="1" x14ac:dyDescent="0.2">
      <c r="A113" s="157"/>
      <c r="B113" s="158"/>
      <c r="C113" s="186" t="s">
        <v>205</v>
      </c>
      <c r="D113" s="160"/>
      <c r="E113" s="161">
        <v>9.18</v>
      </c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0"/>
      <c r="W113" s="150"/>
      <c r="X113" s="150"/>
      <c r="Y113" s="150"/>
      <c r="Z113" s="150"/>
      <c r="AA113" s="150"/>
      <c r="AB113" s="150"/>
      <c r="AC113" s="150"/>
      <c r="AD113" s="150"/>
      <c r="AE113" s="150" t="s">
        <v>115</v>
      </c>
      <c r="AF113" s="150">
        <v>0</v>
      </c>
      <c r="AG113" s="150"/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</row>
    <row r="114" spans="1:58" outlineLevel="1" x14ac:dyDescent="0.2">
      <c r="A114" s="157"/>
      <c r="B114" s="158"/>
      <c r="C114" s="186" t="s">
        <v>132</v>
      </c>
      <c r="D114" s="160"/>
      <c r="E114" s="161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0"/>
      <c r="W114" s="150"/>
      <c r="X114" s="150"/>
      <c r="Y114" s="150"/>
      <c r="Z114" s="150"/>
      <c r="AA114" s="150"/>
      <c r="AB114" s="150"/>
      <c r="AC114" s="150"/>
      <c r="AD114" s="150"/>
      <c r="AE114" s="150" t="s">
        <v>115</v>
      </c>
      <c r="AF114" s="150">
        <v>0</v>
      </c>
      <c r="AG114" s="150"/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</row>
    <row r="115" spans="1:58" outlineLevel="1" x14ac:dyDescent="0.2">
      <c r="A115" s="169">
        <v>34</v>
      </c>
      <c r="B115" s="170" t="s">
        <v>206</v>
      </c>
      <c r="C115" s="185" t="s">
        <v>207</v>
      </c>
      <c r="D115" s="171" t="s">
        <v>186</v>
      </c>
      <c r="E115" s="172">
        <v>5.0999999999999996</v>
      </c>
      <c r="F115" s="173"/>
      <c r="G115" s="174">
        <f>ROUND(E115*F115,2)</f>
        <v>0</v>
      </c>
      <c r="H115" s="173"/>
      <c r="I115" s="174">
        <f>ROUND(E115*H115,2)</f>
        <v>0</v>
      </c>
      <c r="J115" s="173"/>
      <c r="K115" s="174">
        <f>ROUND(E115*J115,2)</f>
        <v>0</v>
      </c>
      <c r="L115" s="174">
        <v>21</v>
      </c>
      <c r="M115" s="174">
        <f>G115*(1+L115/100)</f>
        <v>0</v>
      </c>
      <c r="N115" s="174">
        <v>4.8300000000000003E-2</v>
      </c>
      <c r="O115" s="174">
        <f>ROUND(E115*N115,2)</f>
        <v>0.25</v>
      </c>
      <c r="P115" s="174">
        <v>0</v>
      </c>
      <c r="Q115" s="174">
        <f>ROUND(E115*P115,2)</f>
        <v>0</v>
      </c>
      <c r="R115" s="174" t="s">
        <v>159</v>
      </c>
      <c r="S115" s="159">
        <v>0</v>
      </c>
      <c r="T115" s="159">
        <f>ROUND(E115*S115,2)</f>
        <v>0</v>
      </c>
      <c r="U115" s="159"/>
      <c r="V115" s="150"/>
      <c r="W115" s="150"/>
      <c r="X115" s="150"/>
      <c r="Y115" s="150"/>
      <c r="Z115" s="150"/>
      <c r="AA115" s="150"/>
      <c r="AB115" s="150"/>
      <c r="AC115" s="150"/>
      <c r="AD115" s="150"/>
      <c r="AE115" s="150" t="s">
        <v>160</v>
      </c>
      <c r="AF115" s="150"/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</row>
    <row r="116" spans="1:58" ht="22.5" outlineLevel="1" x14ac:dyDescent="0.2">
      <c r="A116" s="157"/>
      <c r="B116" s="158"/>
      <c r="C116" s="186" t="s">
        <v>208</v>
      </c>
      <c r="D116" s="160"/>
      <c r="E116" s="161">
        <v>5.0999999999999996</v>
      </c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 t="s">
        <v>115</v>
      </c>
      <c r="AF116" s="150">
        <v>0</v>
      </c>
      <c r="AG116" s="150"/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</row>
    <row r="117" spans="1:58" outlineLevel="1" x14ac:dyDescent="0.2">
      <c r="A117" s="157"/>
      <c r="B117" s="158"/>
      <c r="C117" s="186" t="s">
        <v>132</v>
      </c>
      <c r="D117" s="160"/>
      <c r="E117" s="161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0"/>
      <c r="W117" s="150"/>
      <c r="X117" s="150"/>
      <c r="Y117" s="150"/>
      <c r="Z117" s="150"/>
      <c r="AA117" s="150"/>
      <c r="AB117" s="150"/>
      <c r="AC117" s="150"/>
      <c r="AD117" s="150"/>
      <c r="AE117" s="150" t="s">
        <v>115</v>
      </c>
      <c r="AF117" s="150">
        <v>0</v>
      </c>
      <c r="AG117" s="150"/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</row>
    <row r="118" spans="1:58" x14ac:dyDescent="0.2">
      <c r="A118" s="163" t="s">
        <v>108</v>
      </c>
      <c r="B118" s="164" t="s">
        <v>74</v>
      </c>
      <c r="C118" s="184" t="s">
        <v>75</v>
      </c>
      <c r="D118" s="165"/>
      <c r="E118" s="166"/>
      <c r="F118" s="167"/>
      <c r="G118" s="167">
        <f>SUMIF(AE119:AE121,"&lt;&gt;NOR",G119:G121)</f>
        <v>0</v>
      </c>
      <c r="H118" s="167"/>
      <c r="I118" s="167">
        <f>SUM(I119:I121)</f>
        <v>0</v>
      </c>
      <c r="J118" s="167"/>
      <c r="K118" s="167">
        <f>SUM(K119:K121)</f>
        <v>0</v>
      </c>
      <c r="L118" s="167"/>
      <c r="M118" s="167">
        <f>SUM(M119:M121)</f>
        <v>0</v>
      </c>
      <c r="N118" s="167"/>
      <c r="O118" s="167">
        <f>SUM(O119:O121)</f>
        <v>0</v>
      </c>
      <c r="P118" s="167"/>
      <c r="Q118" s="167">
        <f>SUM(Q119:Q121)</f>
        <v>0.08</v>
      </c>
      <c r="R118" s="167"/>
      <c r="S118" s="162"/>
      <c r="T118" s="162">
        <f>SUM(T119:T121)</f>
        <v>0</v>
      </c>
      <c r="U118" s="162"/>
      <c r="AE118" t="s">
        <v>109</v>
      </c>
    </row>
    <row r="119" spans="1:58" outlineLevel="1" x14ac:dyDescent="0.2">
      <c r="A119" s="169">
        <v>35</v>
      </c>
      <c r="B119" s="170" t="s">
        <v>209</v>
      </c>
      <c r="C119" s="185" t="s">
        <v>210</v>
      </c>
      <c r="D119" s="171" t="s">
        <v>186</v>
      </c>
      <c r="E119" s="172">
        <v>1</v>
      </c>
      <c r="F119" s="173"/>
      <c r="G119" s="174">
        <f>ROUND(E119*F119,2)</f>
        <v>0</v>
      </c>
      <c r="H119" s="173"/>
      <c r="I119" s="174">
        <f>ROUND(E119*H119,2)</f>
        <v>0</v>
      </c>
      <c r="J119" s="173"/>
      <c r="K119" s="174">
        <f>ROUND(E119*J119,2)</f>
        <v>0</v>
      </c>
      <c r="L119" s="174">
        <v>21</v>
      </c>
      <c r="M119" s="174">
        <f>G119*(1+L119/100)</f>
        <v>0</v>
      </c>
      <c r="N119" s="174">
        <v>0</v>
      </c>
      <c r="O119" s="174">
        <f>ROUND(E119*N119,2)</f>
        <v>0</v>
      </c>
      <c r="P119" s="174">
        <v>8.2000000000000003E-2</v>
      </c>
      <c r="Q119" s="174">
        <f>ROUND(E119*P119,2)</f>
        <v>0.08</v>
      </c>
      <c r="R119" s="174"/>
      <c r="S119" s="159">
        <v>0</v>
      </c>
      <c r="T119" s="159">
        <f>ROUND(E119*S119,2)</f>
        <v>0</v>
      </c>
      <c r="U119" s="159"/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 t="s">
        <v>113</v>
      </c>
      <c r="AF119" s="150"/>
      <c r="AG119" s="150"/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</row>
    <row r="120" spans="1:58" outlineLevel="1" x14ac:dyDescent="0.2">
      <c r="A120" s="157"/>
      <c r="B120" s="158"/>
      <c r="C120" s="186" t="s">
        <v>187</v>
      </c>
      <c r="D120" s="160"/>
      <c r="E120" s="161">
        <v>1</v>
      </c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 t="s">
        <v>115</v>
      </c>
      <c r="AF120" s="150">
        <v>0</v>
      </c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</row>
    <row r="121" spans="1:58" outlineLevel="1" x14ac:dyDescent="0.2">
      <c r="A121" s="157"/>
      <c r="B121" s="158"/>
      <c r="C121" s="186" t="s">
        <v>116</v>
      </c>
      <c r="D121" s="160"/>
      <c r="E121" s="161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 t="s">
        <v>115</v>
      </c>
      <c r="AF121" s="150">
        <v>0</v>
      </c>
      <c r="AG121" s="150"/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</row>
    <row r="122" spans="1:58" x14ac:dyDescent="0.2">
      <c r="A122" s="163" t="s">
        <v>108</v>
      </c>
      <c r="B122" s="164" t="s">
        <v>76</v>
      </c>
      <c r="C122" s="184" t="s">
        <v>77</v>
      </c>
      <c r="D122" s="165"/>
      <c r="E122" s="166"/>
      <c r="F122" s="167"/>
      <c r="G122" s="167">
        <f>SUMIF(AE123:AE123,"&lt;&gt;NOR",G123:G123)</f>
        <v>0</v>
      </c>
      <c r="H122" s="167"/>
      <c r="I122" s="167">
        <f>SUM(I123:I123)</f>
        <v>0</v>
      </c>
      <c r="J122" s="167"/>
      <c r="K122" s="167">
        <f>SUM(K123:K123)</f>
        <v>0</v>
      </c>
      <c r="L122" s="167"/>
      <c r="M122" s="167">
        <f>SUM(M123:M123)</f>
        <v>0</v>
      </c>
      <c r="N122" s="167"/>
      <c r="O122" s="167">
        <f>SUM(O123:O123)</f>
        <v>0</v>
      </c>
      <c r="P122" s="167"/>
      <c r="Q122" s="167">
        <f>SUM(Q123:Q123)</f>
        <v>0</v>
      </c>
      <c r="R122" s="167"/>
      <c r="S122" s="162"/>
      <c r="T122" s="162">
        <f>SUM(T123:T123)</f>
        <v>16.760000000000002</v>
      </c>
      <c r="U122" s="162"/>
      <c r="AE122" t="s">
        <v>109</v>
      </c>
    </row>
    <row r="123" spans="1:58" outlineLevel="1" x14ac:dyDescent="0.2">
      <c r="A123" s="176">
        <v>36</v>
      </c>
      <c r="B123" s="177" t="s">
        <v>211</v>
      </c>
      <c r="C123" s="187" t="s">
        <v>212</v>
      </c>
      <c r="D123" s="178" t="s">
        <v>123</v>
      </c>
      <c r="E123" s="179">
        <v>42.974539999999998</v>
      </c>
      <c r="F123" s="180"/>
      <c r="G123" s="181">
        <f>ROUND(E123*F123,2)</f>
        <v>0</v>
      </c>
      <c r="H123" s="180"/>
      <c r="I123" s="181">
        <f>ROUND(E123*H123,2)</f>
        <v>0</v>
      </c>
      <c r="J123" s="180"/>
      <c r="K123" s="181">
        <f>ROUND(E123*J123,2)</f>
        <v>0</v>
      </c>
      <c r="L123" s="181">
        <v>21</v>
      </c>
      <c r="M123" s="181">
        <f>G123*(1+L123/100)</f>
        <v>0</v>
      </c>
      <c r="N123" s="181">
        <v>0</v>
      </c>
      <c r="O123" s="181">
        <f>ROUND(E123*N123,2)</f>
        <v>0</v>
      </c>
      <c r="P123" s="181">
        <v>0</v>
      </c>
      <c r="Q123" s="181">
        <f>ROUND(E123*P123,2)</f>
        <v>0</v>
      </c>
      <c r="R123" s="181"/>
      <c r="S123" s="159">
        <v>0.39</v>
      </c>
      <c r="T123" s="159">
        <f>ROUND(E123*S123,2)</f>
        <v>16.760000000000002</v>
      </c>
      <c r="U123" s="159"/>
      <c r="V123" s="150"/>
      <c r="W123" s="150"/>
      <c r="X123" s="150"/>
      <c r="Y123" s="150"/>
      <c r="Z123" s="150"/>
      <c r="AA123" s="150"/>
      <c r="AB123" s="150"/>
      <c r="AC123" s="150"/>
      <c r="AD123" s="150"/>
      <c r="AE123" s="150" t="s">
        <v>213</v>
      </c>
      <c r="AF123" s="150"/>
      <c r="AG123" s="150"/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</row>
    <row r="124" spans="1:58" x14ac:dyDescent="0.2">
      <c r="A124" s="163" t="s">
        <v>108</v>
      </c>
      <c r="B124" s="164" t="s">
        <v>81</v>
      </c>
      <c r="C124" s="184" t="s">
        <v>82</v>
      </c>
      <c r="D124" s="165"/>
      <c r="E124" s="166"/>
      <c r="F124" s="167"/>
      <c r="G124" s="167">
        <f>SUMIF(AE125:AE126,"&lt;&gt;NOR",G125:G126)</f>
        <v>0</v>
      </c>
      <c r="H124" s="167"/>
      <c r="I124" s="167">
        <f>SUM(I125:I126)</f>
        <v>0</v>
      </c>
      <c r="J124" s="167"/>
      <c r="K124" s="167">
        <f>SUM(K125:K126)</f>
        <v>0</v>
      </c>
      <c r="L124" s="167"/>
      <c r="M124" s="167">
        <f>SUM(M125:M126)</f>
        <v>0</v>
      </c>
      <c r="N124" s="167"/>
      <c r="O124" s="167">
        <f>SUM(O125:O126)</f>
        <v>0</v>
      </c>
      <c r="P124" s="167"/>
      <c r="Q124" s="167">
        <f>SUM(Q125:Q126)</f>
        <v>0</v>
      </c>
      <c r="R124" s="167"/>
      <c r="S124" s="162"/>
      <c r="T124" s="162">
        <f>SUM(T125:T126)</f>
        <v>3.27</v>
      </c>
      <c r="U124" s="162"/>
      <c r="AE124" t="s">
        <v>109</v>
      </c>
    </row>
    <row r="125" spans="1:58" outlineLevel="1" x14ac:dyDescent="0.2">
      <c r="A125" s="176">
        <v>37</v>
      </c>
      <c r="B125" s="177" t="s">
        <v>214</v>
      </c>
      <c r="C125" s="187" t="s">
        <v>215</v>
      </c>
      <c r="D125" s="178" t="s">
        <v>123</v>
      </c>
      <c r="E125" s="179">
        <v>6.6820000000000004</v>
      </c>
      <c r="F125" s="180"/>
      <c r="G125" s="181">
        <f>ROUND(E125*F125,2)</f>
        <v>0</v>
      </c>
      <c r="H125" s="180"/>
      <c r="I125" s="181">
        <f>ROUND(E125*H125,2)</f>
        <v>0</v>
      </c>
      <c r="J125" s="180"/>
      <c r="K125" s="181">
        <f>ROUND(E125*J125,2)</f>
        <v>0</v>
      </c>
      <c r="L125" s="181">
        <v>21</v>
      </c>
      <c r="M125" s="181">
        <f>G125*(1+L125/100)</f>
        <v>0</v>
      </c>
      <c r="N125" s="181">
        <v>0</v>
      </c>
      <c r="O125" s="181">
        <f>ROUND(E125*N125,2)</f>
        <v>0</v>
      </c>
      <c r="P125" s="181">
        <v>0</v>
      </c>
      <c r="Q125" s="181">
        <f>ROUND(E125*P125,2)</f>
        <v>0</v>
      </c>
      <c r="R125" s="181"/>
      <c r="S125" s="159">
        <v>0.49</v>
      </c>
      <c r="T125" s="159">
        <f>ROUND(E125*S125,2)</f>
        <v>3.27</v>
      </c>
      <c r="U125" s="159"/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 t="s">
        <v>124</v>
      </c>
      <c r="AF125" s="150"/>
      <c r="AG125" s="150"/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</row>
    <row r="126" spans="1:58" outlineLevel="1" x14ac:dyDescent="0.2">
      <c r="A126" s="169">
        <v>38</v>
      </c>
      <c r="B126" s="170" t="s">
        <v>216</v>
      </c>
      <c r="C126" s="185" t="s">
        <v>217</v>
      </c>
      <c r="D126" s="171" t="s">
        <v>123</v>
      </c>
      <c r="E126" s="172">
        <v>6.6820000000000004</v>
      </c>
      <c r="F126" s="173"/>
      <c r="G126" s="174">
        <f>ROUND(E126*F126,2)</f>
        <v>0</v>
      </c>
      <c r="H126" s="173"/>
      <c r="I126" s="174">
        <f>ROUND(E126*H126,2)</f>
        <v>0</v>
      </c>
      <c r="J126" s="173"/>
      <c r="K126" s="174">
        <f>ROUND(E126*J126,2)</f>
        <v>0</v>
      </c>
      <c r="L126" s="174">
        <v>21</v>
      </c>
      <c r="M126" s="174">
        <f>G126*(1+L126/100)</f>
        <v>0</v>
      </c>
      <c r="N126" s="174">
        <v>0</v>
      </c>
      <c r="O126" s="174">
        <f>ROUND(E126*N126,2)</f>
        <v>0</v>
      </c>
      <c r="P126" s="174">
        <v>0</v>
      </c>
      <c r="Q126" s="174">
        <f>ROUND(E126*P126,2)</f>
        <v>0</v>
      </c>
      <c r="R126" s="174"/>
      <c r="S126" s="159">
        <v>0</v>
      </c>
      <c r="T126" s="159">
        <f>ROUND(E126*S126,2)</f>
        <v>0</v>
      </c>
      <c r="U126" s="159"/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 t="s">
        <v>124</v>
      </c>
      <c r="AF126" s="150"/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</row>
    <row r="127" spans="1:58" x14ac:dyDescent="0.2">
      <c r="A127" s="5"/>
      <c r="B127" s="6"/>
      <c r="C127" s="188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AC127">
        <v>15</v>
      </c>
      <c r="AD127">
        <v>21</v>
      </c>
    </row>
    <row r="128" spans="1:58" x14ac:dyDescent="0.2">
      <c r="A128" s="153"/>
      <c r="B128" s="154" t="s">
        <v>31</v>
      </c>
      <c r="C128" s="189"/>
      <c r="D128" s="155"/>
      <c r="E128" s="156"/>
      <c r="F128" s="156"/>
      <c r="G128" s="183">
        <f>G8+G16+G51+G76+G89+G118+G122+G124</f>
        <v>0</v>
      </c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AC128">
        <f>SUMIF(L7:L126,AC127,G7:G126)</f>
        <v>0</v>
      </c>
      <c r="AD128">
        <f>SUMIF(L7:L126,AD127,G7:G126)</f>
        <v>0</v>
      </c>
      <c r="AE128" t="s">
        <v>218</v>
      </c>
    </row>
    <row r="129" spans="1:31" x14ac:dyDescent="0.2">
      <c r="A129" s="5"/>
      <c r="B129" s="6"/>
      <c r="C129" s="188"/>
      <c r="D129" s="8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0" spans="1:31" x14ac:dyDescent="0.2">
      <c r="A130" s="5"/>
      <c r="B130" s="6"/>
      <c r="C130" s="188"/>
      <c r="D130" s="8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</row>
    <row r="131" spans="1:31" x14ac:dyDescent="0.2">
      <c r="A131" s="246" t="s">
        <v>219</v>
      </c>
      <c r="B131" s="246"/>
      <c r="C131" s="247"/>
      <c r="D131" s="8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</row>
    <row r="132" spans="1:31" x14ac:dyDescent="0.2">
      <c r="A132" s="248"/>
      <c r="B132" s="249"/>
      <c r="C132" s="250"/>
      <c r="D132" s="249"/>
      <c r="E132" s="249"/>
      <c r="F132" s="249"/>
      <c r="G132" s="251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AE132" t="s">
        <v>220</v>
      </c>
    </row>
    <row r="133" spans="1:31" x14ac:dyDescent="0.2">
      <c r="A133" s="252"/>
      <c r="B133" s="253"/>
      <c r="C133" s="254"/>
      <c r="D133" s="253"/>
      <c r="E133" s="253"/>
      <c r="F133" s="253"/>
      <c r="G133" s="25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</row>
    <row r="134" spans="1:31" x14ac:dyDescent="0.2">
      <c r="A134" s="252"/>
      <c r="B134" s="253"/>
      <c r="C134" s="254"/>
      <c r="D134" s="253"/>
      <c r="E134" s="253"/>
      <c r="F134" s="253"/>
      <c r="G134" s="25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1:31" x14ac:dyDescent="0.2">
      <c r="A135" s="252"/>
      <c r="B135" s="253"/>
      <c r="C135" s="254"/>
      <c r="D135" s="253"/>
      <c r="E135" s="253"/>
      <c r="F135" s="253"/>
      <c r="G135" s="25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1:31" x14ac:dyDescent="0.2">
      <c r="A136" s="256"/>
      <c r="B136" s="257"/>
      <c r="C136" s="258"/>
      <c r="D136" s="257"/>
      <c r="E136" s="257"/>
      <c r="F136" s="257"/>
      <c r="G136" s="259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1:31" x14ac:dyDescent="0.2">
      <c r="A137" s="5"/>
      <c r="B137" s="6"/>
      <c r="C137" s="188"/>
      <c r="D137" s="8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1:31" x14ac:dyDescent="0.2">
      <c r="C138" s="190"/>
      <c r="D138" s="141"/>
      <c r="AE138" t="s">
        <v>221</v>
      </c>
    </row>
    <row r="139" spans="1:31" x14ac:dyDescent="0.2">
      <c r="D139" s="141"/>
    </row>
    <row r="140" spans="1:31" x14ac:dyDescent="0.2">
      <c r="D140" s="141"/>
    </row>
    <row r="141" spans="1:31" x14ac:dyDescent="0.2">
      <c r="D141" s="141"/>
    </row>
    <row r="142" spans="1:31" x14ac:dyDescent="0.2">
      <c r="D142" s="141"/>
    </row>
    <row r="143" spans="1:31" x14ac:dyDescent="0.2">
      <c r="D143" s="141"/>
    </row>
    <row r="144" spans="1:31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DCC5" sheet="1" objects="1" scenarios="1"/>
  <mergeCells count="6">
    <mergeCell ref="A132:G136"/>
    <mergeCell ref="A1:G1"/>
    <mergeCell ref="C2:G2"/>
    <mergeCell ref="C3:G3"/>
    <mergeCell ref="C4:G4"/>
    <mergeCell ref="A131:C13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F5000"/>
  <sheetViews>
    <sheetView workbookViewId="0">
      <selection activeCell="T1" activeCellId="1" sqref="S1:S1048576 T1:T1048576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7" max="27" width="0" hidden="1" customWidth="1"/>
    <col min="29" max="39" width="0" hidden="1" customWidth="1"/>
  </cols>
  <sheetData>
    <row r="1" spans="1:58" ht="15.75" customHeight="1" x14ac:dyDescent="0.25">
      <c r="A1" s="239" t="s">
        <v>7</v>
      </c>
      <c r="B1" s="239"/>
      <c r="C1" s="239"/>
      <c r="D1" s="239"/>
      <c r="E1" s="239"/>
      <c r="F1" s="239"/>
      <c r="G1" s="239"/>
      <c r="AE1" t="s">
        <v>84</v>
      </c>
    </row>
    <row r="2" spans="1:58" ht="24.95" customHeight="1" x14ac:dyDescent="0.2">
      <c r="A2" s="142" t="s">
        <v>8</v>
      </c>
      <c r="B2" s="77" t="s">
        <v>43</v>
      </c>
      <c r="C2" s="240" t="s">
        <v>44</v>
      </c>
      <c r="D2" s="241"/>
      <c r="E2" s="241"/>
      <c r="F2" s="241"/>
      <c r="G2" s="242"/>
      <c r="AE2" t="s">
        <v>85</v>
      </c>
    </row>
    <row r="3" spans="1:58" ht="24.95" customHeight="1" x14ac:dyDescent="0.2">
      <c r="A3" s="142" t="s">
        <v>9</v>
      </c>
      <c r="B3" s="77" t="s">
        <v>46</v>
      </c>
      <c r="C3" s="240" t="s">
        <v>47</v>
      </c>
      <c r="D3" s="241"/>
      <c r="E3" s="241"/>
      <c r="F3" s="241"/>
      <c r="G3" s="242"/>
      <c r="AA3" s="89" t="s">
        <v>85</v>
      </c>
      <c r="AE3" t="s">
        <v>86</v>
      </c>
    </row>
    <row r="4" spans="1:58" ht="24.95" customHeight="1" x14ac:dyDescent="0.2">
      <c r="A4" s="143" t="s">
        <v>10</v>
      </c>
      <c r="B4" s="144" t="s">
        <v>50</v>
      </c>
      <c r="C4" s="243" t="s">
        <v>51</v>
      </c>
      <c r="D4" s="244"/>
      <c r="E4" s="244"/>
      <c r="F4" s="244"/>
      <c r="G4" s="245"/>
      <c r="AE4" t="s">
        <v>87</v>
      </c>
    </row>
    <row r="5" spans="1:58" x14ac:dyDescent="0.2">
      <c r="D5" s="141"/>
    </row>
    <row r="6" spans="1:58" ht="38.25" x14ac:dyDescent="0.2">
      <c r="A6" s="146" t="s">
        <v>88</v>
      </c>
      <c r="B6" s="148" t="s">
        <v>89</v>
      </c>
      <c r="C6" s="148" t="s">
        <v>90</v>
      </c>
      <c r="D6" s="147" t="s">
        <v>91</v>
      </c>
      <c r="E6" s="146" t="s">
        <v>92</v>
      </c>
      <c r="F6" s="145" t="s">
        <v>93</v>
      </c>
      <c r="G6" s="146" t="s">
        <v>31</v>
      </c>
      <c r="H6" s="149" t="s">
        <v>32</v>
      </c>
      <c r="I6" s="149" t="s">
        <v>94</v>
      </c>
      <c r="J6" s="149" t="s">
        <v>33</v>
      </c>
      <c r="K6" s="149" t="s">
        <v>95</v>
      </c>
      <c r="L6" s="149" t="s">
        <v>96</v>
      </c>
      <c r="M6" s="149" t="s">
        <v>97</v>
      </c>
      <c r="N6" s="149" t="s">
        <v>98</v>
      </c>
      <c r="O6" s="149" t="s">
        <v>99</v>
      </c>
      <c r="P6" s="149" t="s">
        <v>100</v>
      </c>
      <c r="Q6" s="149" t="s">
        <v>101</v>
      </c>
      <c r="R6" s="149" t="s">
        <v>102</v>
      </c>
      <c r="S6" s="149" t="s">
        <v>105</v>
      </c>
      <c r="T6" s="149" t="s">
        <v>106</v>
      </c>
      <c r="U6" s="149" t="s">
        <v>107</v>
      </c>
    </row>
    <row r="7" spans="1:58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</row>
    <row r="8" spans="1:58" x14ac:dyDescent="0.2">
      <c r="A8" s="163" t="s">
        <v>108</v>
      </c>
      <c r="B8" s="164" t="s">
        <v>64</v>
      </c>
      <c r="C8" s="184" t="s">
        <v>63</v>
      </c>
      <c r="D8" s="165"/>
      <c r="E8" s="166"/>
      <c r="F8" s="167"/>
      <c r="G8" s="167">
        <f>SUMIF(AE9:AE15,"&lt;&gt;NOR",G9:G15)</f>
        <v>0</v>
      </c>
      <c r="H8" s="167"/>
      <c r="I8" s="167">
        <f>SUM(I9:I15)</f>
        <v>0</v>
      </c>
      <c r="J8" s="167"/>
      <c r="K8" s="167">
        <f>SUM(K9:K15)</f>
        <v>0</v>
      </c>
      <c r="L8" s="167"/>
      <c r="M8" s="167">
        <f>SUM(M9:M15)</f>
        <v>0</v>
      </c>
      <c r="N8" s="167"/>
      <c r="O8" s="167">
        <f>SUM(O9:O15)</f>
        <v>0</v>
      </c>
      <c r="P8" s="167"/>
      <c r="Q8" s="167">
        <f>SUM(Q9:Q15)</f>
        <v>89.55</v>
      </c>
      <c r="R8" s="167"/>
      <c r="S8" s="162"/>
      <c r="T8" s="162">
        <f>SUM(T9:T15)</f>
        <v>43.88</v>
      </c>
      <c r="U8" s="162"/>
      <c r="AE8" t="s">
        <v>109</v>
      </c>
    </row>
    <row r="9" spans="1:58" outlineLevel="1" x14ac:dyDescent="0.2">
      <c r="A9" s="169">
        <v>1</v>
      </c>
      <c r="B9" s="170" t="s">
        <v>110</v>
      </c>
      <c r="C9" s="185" t="s">
        <v>111</v>
      </c>
      <c r="D9" s="171" t="s">
        <v>112</v>
      </c>
      <c r="E9" s="172">
        <v>212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0.36</v>
      </c>
      <c r="Q9" s="174">
        <f>ROUND(E9*P9,2)</f>
        <v>76.319999999999993</v>
      </c>
      <c r="R9" s="174"/>
      <c r="S9" s="159">
        <v>0</v>
      </c>
      <c r="T9" s="159">
        <f>ROUND(E9*S9,2)</f>
        <v>0</v>
      </c>
      <c r="U9" s="159"/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113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</row>
    <row r="10" spans="1:58" outlineLevel="1" x14ac:dyDescent="0.2">
      <c r="A10" s="157"/>
      <c r="B10" s="158"/>
      <c r="C10" s="186" t="s">
        <v>222</v>
      </c>
      <c r="D10" s="160"/>
      <c r="E10" s="161">
        <v>212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115</v>
      </c>
      <c r="AF10" s="150">
        <v>0</v>
      </c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</row>
    <row r="11" spans="1:58" outlineLevel="1" x14ac:dyDescent="0.2">
      <c r="A11" s="157"/>
      <c r="B11" s="158"/>
      <c r="C11" s="186" t="s">
        <v>116</v>
      </c>
      <c r="D11" s="160"/>
      <c r="E11" s="161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115</v>
      </c>
      <c r="AF11" s="150">
        <v>0</v>
      </c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</row>
    <row r="12" spans="1:58" outlineLevel="1" x14ac:dyDescent="0.2">
      <c r="A12" s="169">
        <v>2</v>
      </c>
      <c r="B12" s="170" t="s">
        <v>117</v>
      </c>
      <c r="C12" s="185" t="s">
        <v>118</v>
      </c>
      <c r="D12" s="171" t="s">
        <v>119</v>
      </c>
      <c r="E12" s="172">
        <v>49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0</v>
      </c>
      <c r="O12" s="174">
        <f>ROUND(E12*N12,2)</f>
        <v>0</v>
      </c>
      <c r="P12" s="174">
        <v>0.27</v>
      </c>
      <c r="Q12" s="174">
        <f>ROUND(E12*P12,2)</f>
        <v>13.23</v>
      </c>
      <c r="R12" s="174"/>
      <c r="S12" s="159">
        <v>0</v>
      </c>
      <c r="T12" s="159">
        <f>ROUND(E12*S12,2)</f>
        <v>0</v>
      </c>
      <c r="U12" s="159"/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113</v>
      </c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</row>
    <row r="13" spans="1:58" outlineLevel="1" x14ac:dyDescent="0.2">
      <c r="A13" s="157"/>
      <c r="B13" s="158"/>
      <c r="C13" s="186" t="s">
        <v>223</v>
      </c>
      <c r="D13" s="160"/>
      <c r="E13" s="161">
        <v>49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115</v>
      </c>
      <c r="AF13" s="150">
        <v>0</v>
      </c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</row>
    <row r="14" spans="1:58" outlineLevel="1" x14ac:dyDescent="0.2">
      <c r="A14" s="157"/>
      <c r="B14" s="158"/>
      <c r="C14" s="186" t="s">
        <v>116</v>
      </c>
      <c r="D14" s="160"/>
      <c r="E14" s="161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115</v>
      </c>
      <c r="AF14" s="150">
        <v>0</v>
      </c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</row>
    <row r="15" spans="1:58" ht="22.5" outlineLevel="1" x14ac:dyDescent="0.2">
      <c r="A15" s="176">
        <v>3</v>
      </c>
      <c r="B15" s="177" t="s">
        <v>121</v>
      </c>
      <c r="C15" s="187" t="s">
        <v>122</v>
      </c>
      <c r="D15" s="178" t="s">
        <v>123</v>
      </c>
      <c r="E15" s="179">
        <v>89.55</v>
      </c>
      <c r="F15" s="180"/>
      <c r="G15" s="181">
        <f>ROUND(E15*F15,2)</f>
        <v>0</v>
      </c>
      <c r="H15" s="180"/>
      <c r="I15" s="181">
        <f>ROUND(E15*H15,2)</f>
        <v>0</v>
      </c>
      <c r="J15" s="180"/>
      <c r="K15" s="181">
        <f>ROUND(E15*J15,2)</f>
        <v>0</v>
      </c>
      <c r="L15" s="181">
        <v>21</v>
      </c>
      <c r="M15" s="181">
        <f>G15*(1+L15/100)</f>
        <v>0</v>
      </c>
      <c r="N15" s="181">
        <v>0</v>
      </c>
      <c r="O15" s="181">
        <f>ROUND(E15*N15,2)</f>
        <v>0</v>
      </c>
      <c r="P15" s="181">
        <v>0</v>
      </c>
      <c r="Q15" s="181">
        <f>ROUND(E15*P15,2)</f>
        <v>0</v>
      </c>
      <c r="R15" s="181"/>
      <c r="S15" s="159">
        <v>0.49</v>
      </c>
      <c r="T15" s="159">
        <f>ROUND(E15*S15,2)</f>
        <v>43.88</v>
      </c>
      <c r="U15" s="159"/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124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</row>
    <row r="16" spans="1:58" x14ac:dyDescent="0.2">
      <c r="A16" s="163" t="s">
        <v>108</v>
      </c>
      <c r="B16" s="164" t="s">
        <v>65</v>
      </c>
      <c r="C16" s="184" t="s">
        <v>63</v>
      </c>
      <c r="D16" s="165"/>
      <c r="E16" s="166"/>
      <c r="F16" s="167"/>
      <c r="G16" s="167">
        <f>SUMIF(AE17:AE53,"&lt;&gt;NOR",G17:G53)</f>
        <v>0</v>
      </c>
      <c r="H16" s="167"/>
      <c r="I16" s="167">
        <f>SUM(I17:I53)</f>
        <v>0</v>
      </c>
      <c r="J16" s="167"/>
      <c r="K16" s="167">
        <f>SUM(K17:K53)</f>
        <v>0</v>
      </c>
      <c r="L16" s="167"/>
      <c r="M16" s="167">
        <f>SUM(M17:M53)</f>
        <v>0</v>
      </c>
      <c r="N16" s="167"/>
      <c r="O16" s="167">
        <f>SUM(O17:O53)</f>
        <v>6.52</v>
      </c>
      <c r="P16" s="167"/>
      <c r="Q16" s="167">
        <f>SUM(Q17:Q53)</f>
        <v>46.64</v>
      </c>
      <c r="R16" s="167"/>
      <c r="S16" s="162"/>
      <c r="T16" s="162">
        <f>SUM(T17:T53)</f>
        <v>0</v>
      </c>
      <c r="U16" s="162"/>
      <c r="AE16" t="s">
        <v>109</v>
      </c>
    </row>
    <row r="17" spans="1:58" outlineLevel="1" x14ac:dyDescent="0.2">
      <c r="A17" s="169">
        <v>4</v>
      </c>
      <c r="B17" s="170" t="s">
        <v>125</v>
      </c>
      <c r="C17" s="185" t="s">
        <v>126</v>
      </c>
      <c r="D17" s="171" t="s">
        <v>112</v>
      </c>
      <c r="E17" s="172">
        <v>212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0</v>
      </c>
      <c r="O17" s="174">
        <f>ROUND(E17*N17,2)</f>
        <v>0</v>
      </c>
      <c r="P17" s="174">
        <v>0.22</v>
      </c>
      <c r="Q17" s="174">
        <f>ROUND(E17*P17,2)</f>
        <v>46.64</v>
      </c>
      <c r="R17" s="174"/>
      <c r="S17" s="159">
        <v>0</v>
      </c>
      <c r="T17" s="159">
        <f>ROUND(E17*S17,2)</f>
        <v>0</v>
      </c>
      <c r="U17" s="159"/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113</v>
      </c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</row>
    <row r="18" spans="1:58" outlineLevel="1" x14ac:dyDescent="0.2">
      <c r="A18" s="157"/>
      <c r="B18" s="158"/>
      <c r="C18" s="186" t="s">
        <v>224</v>
      </c>
      <c r="D18" s="160"/>
      <c r="E18" s="161">
        <v>212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115</v>
      </c>
      <c r="AF18" s="150">
        <v>0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</row>
    <row r="19" spans="1:58" outlineLevel="1" x14ac:dyDescent="0.2">
      <c r="A19" s="157"/>
      <c r="B19" s="158"/>
      <c r="C19" s="186" t="s">
        <v>116</v>
      </c>
      <c r="D19" s="160"/>
      <c r="E19" s="161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115</v>
      </c>
      <c r="AF19" s="150">
        <v>0</v>
      </c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</row>
    <row r="20" spans="1:58" outlineLevel="1" x14ac:dyDescent="0.2">
      <c r="A20" s="169">
        <v>5</v>
      </c>
      <c r="B20" s="170" t="s">
        <v>128</v>
      </c>
      <c r="C20" s="185" t="s">
        <v>129</v>
      </c>
      <c r="D20" s="171" t="s">
        <v>130</v>
      </c>
      <c r="E20" s="172">
        <v>47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74">
        <v>0</v>
      </c>
      <c r="O20" s="174">
        <f>ROUND(E20*N20,2)</f>
        <v>0</v>
      </c>
      <c r="P20" s="174">
        <v>0</v>
      </c>
      <c r="Q20" s="174">
        <f>ROUND(E20*P20,2)</f>
        <v>0</v>
      </c>
      <c r="R20" s="174"/>
      <c r="S20" s="159">
        <v>0</v>
      </c>
      <c r="T20" s="159">
        <f>ROUND(E20*S20,2)</f>
        <v>0</v>
      </c>
      <c r="U20" s="159"/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113</v>
      </c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</row>
    <row r="21" spans="1:58" outlineLevel="1" x14ac:dyDescent="0.2">
      <c r="A21" s="157"/>
      <c r="B21" s="158"/>
      <c r="C21" s="186" t="s">
        <v>225</v>
      </c>
      <c r="D21" s="160"/>
      <c r="E21" s="161">
        <v>47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0"/>
      <c r="W21" s="150"/>
      <c r="X21" s="150"/>
      <c r="Y21" s="150"/>
      <c r="Z21" s="150"/>
      <c r="AA21" s="150"/>
      <c r="AB21" s="150"/>
      <c r="AC21" s="150"/>
      <c r="AD21" s="150"/>
      <c r="AE21" s="150" t="s">
        <v>115</v>
      </c>
      <c r="AF21" s="150">
        <v>0</v>
      </c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</row>
    <row r="22" spans="1:58" outlineLevel="1" x14ac:dyDescent="0.2">
      <c r="A22" s="157"/>
      <c r="B22" s="158"/>
      <c r="C22" s="186" t="s">
        <v>132</v>
      </c>
      <c r="D22" s="160"/>
      <c r="E22" s="161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115</v>
      </c>
      <c r="AF22" s="150">
        <v>0</v>
      </c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</row>
    <row r="23" spans="1:58" outlineLevel="1" x14ac:dyDescent="0.2">
      <c r="A23" s="169">
        <v>6</v>
      </c>
      <c r="B23" s="170" t="s">
        <v>133</v>
      </c>
      <c r="C23" s="185" t="s">
        <v>134</v>
      </c>
      <c r="D23" s="171" t="s">
        <v>130</v>
      </c>
      <c r="E23" s="172">
        <v>47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74">
        <v>0</v>
      </c>
      <c r="O23" s="174">
        <f>ROUND(E23*N23,2)</f>
        <v>0</v>
      </c>
      <c r="P23" s="174">
        <v>0</v>
      </c>
      <c r="Q23" s="174">
        <f>ROUND(E23*P23,2)</f>
        <v>0</v>
      </c>
      <c r="R23" s="174"/>
      <c r="S23" s="159">
        <v>0</v>
      </c>
      <c r="T23" s="159">
        <f>ROUND(E23*S23,2)</f>
        <v>0</v>
      </c>
      <c r="U23" s="159"/>
      <c r="V23" s="150"/>
      <c r="W23" s="150"/>
      <c r="X23" s="150"/>
      <c r="Y23" s="150"/>
      <c r="Z23" s="150"/>
      <c r="AA23" s="150"/>
      <c r="AB23" s="150"/>
      <c r="AC23" s="150"/>
      <c r="AD23" s="150"/>
      <c r="AE23" s="150" t="s">
        <v>113</v>
      </c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</row>
    <row r="24" spans="1:58" outlineLevel="1" x14ac:dyDescent="0.2">
      <c r="A24" s="157"/>
      <c r="B24" s="158"/>
      <c r="C24" s="186" t="s">
        <v>225</v>
      </c>
      <c r="D24" s="160"/>
      <c r="E24" s="161">
        <v>47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0"/>
      <c r="W24" s="150"/>
      <c r="X24" s="150"/>
      <c r="Y24" s="150"/>
      <c r="Z24" s="150"/>
      <c r="AA24" s="150"/>
      <c r="AB24" s="150"/>
      <c r="AC24" s="150"/>
      <c r="AD24" s="150"/>
      <c r="AE24" s="150" t="s">
        <v>115</v>
      </c>
      <c r="AF24" s="150">
        <v>0</v>
      </c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</row>
    <row r="25" spans="1:58" outlineLevel="1" x14ac:dyDescent="0.2">
      <c r="A25" s="157"/>
      <c r="B25" s="158"/>
      <c r="C25" s="186" t="s">
        <v>132</v>
      </c>
      <c r="D25" s="160"/>
      <c r="E25" s="161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115</v>
      </c>
      <c r="AF25" s="150">
        <v>0</v>
      </c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</row>
    <row r="26" spans="1:58" ht="22.5" outlineLevel="1" x14ac:dyDescent="0.2">
      <c r="A26" s="169">
        <v>7</v>
      </c>
      <c r="B26" s="170" t="s">
        <v>135</v>
      </c>
      <c r="C26" s="185" t="s">
        <v>136</v>
      </c>
      <c r="D26" s="171" t="s">
        <v>130</v>
      </c>
      <c r="E26" s="172">
        <v>42.9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4">
        <v>0</v>
      </c>
      <c r="O26" s="174">
        <f>ROUND(E26*N26,2)</f>
        <v>0</v>
      </c>
      <c r="P26" s="174">
        <v>0</v>
      </c>
      <c r="Q26" s="174">
        <f>ROUND(E26*P26,2)</f>
        <v>0</v>
      </c>
      <c r="R26" s="174"/>
      <c r="S26" s="159">
        <v>0</v>
      </c>
      <c r="T26" s="159">
        <f>ROUND(E26*S26,2)</f>
        <v>0</v>
      </c>
      <c r="U26" s="159"/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113</v>
      </c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</row>
    <row r="27" spans="1:58" ht="22.5" outlineLevel="1" x14ac:dyDescent="0.2">
      <c r="A27" s="157"/>
      <c r="B27" s="158"/>
      <c r="C27" s="186" t="s">
        <v>226</v>
      </c>
      <c r="D27" s="160"/>
      <c r="E27" s="161">
        <v>39</v>
      </c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115</v>
      </c>
      <c r="AF27" s="150">
        <v>0</v>
      </c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</row>
    <row r="28" spans="1:58" outlineLevel="1" x14ac:dyDescent="0.2">
      <c r="A28" s="157"/>
      <c r="B28" s="158"/>
      <c r="C28" s="186" t="s">
        <v>227</v>
      </c>
      <c r="D28" s="160"/>
      <c r="E28" s="161">
        <v>3.9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115</v>
      </c>
      <c r="AF28" s="150">
        <v>0</v>
      </c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</row>
    <row r="29" spans="1:58" outlineLevel="1" x14ac:dyDescent="0.2">
      <c r="A29" s="157"/>
      <c r="B29" s="158"/>
      <c r="C29" s="186" t="s">
        <v>132</v>
      </c>
      <c r="D29" s="160"/>
      <c r="E29" s="161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115</v>
      </c>
      <c r="AF29" s="150">
        <v>0</v>
      </c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</row>
    <row r="30" spans="1:58" outlineLevel="1" x14ac:dyDescent="0.2">
      <c r="A30" s="169">
        <v>8</v>
      </c>
      <c r="B30" s="170" t="s">
        <v>139</v>
      </c>
      <c r="C30" s="185" t="s">
        <v>140</v>
      </c>
      <c r="D30" s="171" t="s">
        <v>130</v>
      </c>
      <c r="E30" s="172">
        <v>39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21</v>
      </c>
      <c r="M30" s="174">
        <f>G30*(1+L30/100)</f>
        <v>0</v>
      </c>
      <c r="N30" s="174">
        <v>0</v>
      </c>
      <c r="O30" s="174">
        <f>ROUND(E30*N30,2)</f>
        <v>0</v>
      </c>
      <c r="P30" s="174">
        <v>0</v>
      </c>
      <c r="Q30" s="174">
        <f>ROUND(E30*P30,2)</f>
        <v>0</v>
      </c>
      <c r="R30" s="174"/>
      <c r="S30" s="159">
        <v>0</v>
      </c>
      <c r="T30" s="159">
        <f>ROUND(E30*S30,2)</f>
        <v>0</v>
      </c>
      <c r="U30" s="159"/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113</v>
      </c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</row>
    <row r="31" spans="1:58" outlineLevel="1" x14ac:dyDescent="0.2">
      <c r="A31" s="157"/>
      <c r="B31" s="158"/>
      <c r="C31" s="186" t="s">
        <v>228</v>
      </c>
      <c r="D31" s="160"/>
      <c r="E31" s="161">
        <v>39</v>
      </c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115</v>
      </c>
      <c r="AF31" s="150">
        <v>0</v>
      </c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</row>
    <row r="32" spans="1:58" outlineLevel="1" x14ac:dyDescent="0.2">
      <c r="A32" s="157"/>
      <c r="B32" s="158"/>
      <c r="C32" s="186" t="s">
        <v>132</v>
      </c>
      <c r="D32" s="160"/>
      <c r="E32" s="161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115</v>
      </c>
      <c r="AF32" s="150">
        <v>0</v>
      </c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</row>
    <row r="33" spans="1:58" outlineLevel="1" x14ac:dyDescent="0.2">
      <c r="A33" s="169">
        <v>9</v>
      </c>
      <c r="B33" s="170" t="s">
        <v>142</v>
      </c>
      <c r="C33" s="185" t="s">
        <v>143</v>
      </c>
      <c r="D33" s="171" t="s">
        <v>130</v>
      </c>
      <c r="E33" s="172">
        <v>8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74">
        <v>0</v>
      </c>
      <c r="O33" s="174">
        <f>ROUND(E33*N33,2)</f>
        <v>0</v>
      </c>
      <c r="P33" s="174">
        <v>0</v>
      </c>
      <c r="Q33" s="174">
        <f>ROUND(E33*P33,2)</f>
        <v>0</v>
      </c>
      <c r="R33" s="174"/>
      <c r="S33" s="159">
        <v>0</v>
      </c>
      <c r="T33" s="159">
        <f>ROUND(E33*S33,2)</f>
        <v>0</v>
      </c>
      <c r="U33" s="159"/>
      <c r="V33" s="150"/>
      <c r="W33" s="150"/>
      <c r="X33" s="150"/>
      <c r="Y33" s="150"/>
      <c r="Z33" s="150"/>
      <c r="AA33" s="150"/>
      <c r="AB33" s="150"/>
      <c r="AC33" s="150"/>
      <c r="AD33" s="150"/>
      <c r="AE33" s="150" t="s">
        <v>113</v>
      </c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</row>
    <row r="34" spans="1:58" ht="22.5" outlineLevel="1" x14ac:dyDescent="0.2">
      <c r="A34" s="157"/>
      <c r="B34" s="158"/>
      <c r="C34" s="186" t="s">
        <v>229</v>
      </c>
      <c r="D34" s="160"/>
      <c r="E34" s="161">
        <v>8</v>
      </c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115</v>
      </c>
      <c r="AF34" s="150">
        <v>0</v>
      </c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</row>
    <row r="35" spans="1:58" outlineLevel="1" x14ac:dyDescent="0.2">
      <c r="A35" s="157"/>
      <c r="B35" s="158"/>
      <c r="C35" s="186" t="s">
        <v>132</v>
      </c>
      <c r="D35" s="160"/>
      <c r="E35" s="161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0"/>
      <c r="W35" s="150"/>
      <c r="X35" s="150"/>
      <c r="Y35" s="150"/>
      <c r="Z35" s="150"/>
      <c r="AA35" s="150"/>
      <c r="AB35" s="150"/>
      <c r="AC35" s="150"/>
      <c r="AD35" s="150"/>
      <c r="AE35" s="150" t="s">
        <v>115</v>
      </c>
      <c r="AF35" s="150">
        <v>0</v>
      </c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</row>
    <row r="36" spans="1:58" outlineLevel="1" x14ac:dyDescent="0.2">
      <c r="A36" s="169">
        <v>10</v>
      </c>
      <c r="B36" s="170" t="s">
        <v>145</v>
      </c>
      <c r="C36" s="185" t="s">
        <v>146</v>
      </c>
      <c r="D36" s="171" t="s">
        <v>130</v>
      </c>
      <c r="E36" s="172">
        <v>39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4">
        <v>0</v>
      </c>
      <c r="O36" s="174">
        <f>ROUND(E36*N36,2)</f>
        <v>0</v>
      </c>
      <c r="P36" s="174">
        <v>0</v>
      </c>
      <c r="Q36" s="174">
        <f>ROUND(E36*P36,2)</f>
        <v>0</v>
      </c>
      <c r="R36" s="174"/>
      <c r="S36" s="159">
        <v>0</v>
      </c>
      <c r="T36" s="159">
        <f>ROUND(E36*S36,2)</f>
        <v>0</v>
      </c>
      <c r="U36" s="159"/>
      <c r="V36" s="150"/>
      <c r="W36" s="150"/>
      <c r="X36" s="150"/>
      <c r="Y36" s="150"/>
      <c r="Z36" s="150"/>
      <c r="AA36" s="150"/>
      <c r="AB36" s="150"/>
      <c r="AC36" s="150"/>
      <c r="AD36" s="150"/>
      <c r="AE36" s="150" t="s">
        <v>113</v>
      </c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</row>
    <row r="37" spans="1:58" outlineLevel="1" x14ac:dyDescent="0.2">
      <c r="A37" s="157"/>
      <c r="B37" s="158"/>
      <c r="C37" s="186" t="s">
        <v>228</v>
      </c>
      <c r="D37" s="160"/>
      <c r="E37" s="161">
        <v>39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0"/>
      <c r="W37" s="150"/>
      <c r="X37" s="150"/>
      <c r="Y37" s="150"/>
      <c r="Z37" s="150"/>
      <c r="AA37" s="150"/>
      <c r="AB37" s="150"/>
      <c r="AC37" s="150"/>
      <c r="AD37" s="150"/>
      <c r="AE37" s="150" t="s">
        <v>115</v>
      </c>
      <c r="AF37" s="150">
        <v>0</v>
      </c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</row>
    <row r="38" spans="1:58" outlineLevel="1" x14ac:dyDescent="0.2">
      <c r="A38" s="157"/>
      <c r="B38" s="158"/>
      <c r="C38" s="186" t="s">
        <v>132</v>
      </c>
      <c r="D38" s="160"/>
      <c r="E38" s="161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115</v>
      </c>
      <c r="AF38" s="150">
        <v>0</v>
      </c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</row>
    <row r="39" spans="1:58" outlineLevel="1" x14ac:dyDescent="0.2">
      <c r="A39" s="169">
        <v>11</v>
      </c>
      <c r="B39" s="170" t="s">
        <v>147</v>
      </c>
      <c r="C39" s="185" t="s">
        <v>148</v>
      </c>
      <c r="D39" s="171" t="s">
        <v>112</v>
      </c>
      <c r="E39" s="172">
        <v>179.55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74">
        <v>0</v>
      </c>
      <c r="O39" s="174">
        <f>ROUND(E39*N39,2)</f>
        <v>0</v>
      </c>
      <c r="P39" s="174">
        <v>0</v>
      </c>
      <c r="Q39" s="174">
        <f>ROUND(E39*P39,2)</f>
        <v>0</v>
      </c>
      <c r="R39" s="174"/>
      <c r="S39" s="159">
        <v>0</v>
      </c>
      <c r="T39" s="159">
        <f>ROUND(E39*S39,2)</f>
        <v>0</v>
      </c>
      <c r="U39" s="159"/>
      <c r="V39" s="150"/>
      <c r="W39" s="150"/>
      <c r="X39" s="150"/>
      <c r="Y39" s="150"/>
      <c r="Z39" s="150"/>
      <c r="AA39" s="150"/>
      <c r="AB39" s="150"/>
      <c r="AC39" s="150"/>
      <c r="AD39" s="150"/>
      <c r="AE39" s="150" t="s">
        <v>113</v>
      </c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</row>
    <row r="40" spans="1:58" ht="22.5" outlineLevel="1" x14ac:dyDescent="0.2">
      <c r="A40" s="157"/>
      <c r="B40" s="158"/>
      <c r="C40" s="186" t="s">
        <v>230</v>
      </c>
      <c r="D40" s="160"/>
      <c r="E40" s="161">
        <v>179.55</v>
      </c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0"/>
      <c r="W40" s="150"/>
      <c r="X40" s="150"/>
      <c r="Y40" s="150"/>
      <c r="Z40" s="150"/>
      <c r="AA40" s="150"/>
      <c r="AB40" s="150"/>
      <c r="AC40" s="150"/>
      <c r="AD40" s="150"/>
      <c r="AE40" s="150" t="s">
        <v>115</v>
      </c>
      <c r="AF40" s="150">
        <v>0</v>
      </c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</row>
    <row r="41" spans="1:58" outlineLevel="1" x14ac:dyDescent="0.2">
      <c r="A41" s="157"/>
      <c r="B41" s="158"/>
      <c r="C41" s="186" t="s">
        <v>132</v>
      </c>
      <c r="D41" s="160"/>
      <c r="E41" s="161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115</v>
      </c>
      <c r="AF41" s="150">
        <v>0</v>
      </c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</row>
    <row r="42" spans="1:58" outlineLevel="1" x14ac:dyDescent="0.2">
      <c r="A42" s="169">
        <v>12</v>
      </c>
      <c r="B42" s="170" t="s">
        <v>231</v>
      </c>
      <c r="C42" s="185" t="s">
        <v>232</v>
      </c>
      <c r="D42" s="171" t="s">
        <v>130</v>
      </c>
      <c r="E42" s="172">
        <v>0.6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74">
        <v>0</v>
      </c>
      <c r="O42" s="174">
        <f>ROUND(E42*N42,2)</f>
        <v>0</v>
      </c>
      <c r="P42" s="174">
        <v>0</v>
      </c>
      <c r="Q42" s="174">
        <f>ROUND(E42*P42,2)</f>
        <v>0</v>
      </c>
      <c r="R42" s="174"/>
      <c r="S42" s="159">
        <v>0</v>
      </c>
      <c r="T42" s="159">
        <f>ROUND(E42*S42,2)</f>
        <v>0</v>
      </c>
      <c r="U42" s="159"/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152</v>
      </c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</row>
    <row r="43" spans="1:58" outlineLevel="1" x14ac:dyDescent="0.2">
      <c r="A43" s="157"/>
      <c r="B43" s="158"/>
      <c r="C43" s="186" t="s">
        <v>233</v>
      </c>
      <c r="D43" s="160"/>
      <c r="E43" s="161">
        <v>0.6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115</v>
      </c>
      <c r="AF43" s="150">
        <v>0</v>
      </c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</row>
    <row r="44" spans="1:58" outlineLevel="1" x14ac:dyDescent="0.2">
      <c r="A44" s="157"/>
      <c r="B44" s="158"/>
      <c r="C44" s="186" t="s">
        <v>132</v>
      </c>
      <c r="D44" s="160"/>
      <c r="E44" s="161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0"/>
      <c r="W44" s="150"/>
      <c r="X44" s="150"/>
      <c r="Y44" s="150"/>
      <c r="Z44" s="150"/>
      <c r="AA44" s="150"/>
      <c r="AB44" s="150"/>
      <c r="AC44" s="150"/>
      <c r="AD44" s="150"/>
      <c r="AE44" s="150" t="s">
        <v>115</v>
      </c>
      <c r="AF44" s="150">
        <v>0</v>
      </c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</row>
    <row r="45" spans="1:58" ht="22.5" outlineLevel="1" x14ac:dyDescent="0.2">
      <c r="A45" s="169">
        <v>13</v>
      </c>
      <c r="B45" s="170" t="s">
        <v>150</v>
      </c>
      <c r="C45" s="185" t="s">
        <v>151</v>
      </c>
      <c r="D45" s="171" t="s">
        <v>112</v>
      </c>
      <c r="E45" s="172">
        <v>30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4">
        <v>3.0000000000000001E-5</v>
      </c>
      <c r="O45" s="174">
        <f>ROUND(E45*N45,2)</f>
        <v>0</v>
      </c>
      <c r="P45" s="174">
        <v>0</v>
      </c>
      <c r="Q45" s="174">
        <f>ROUND(E45*P45,2)</f>
        <v>0</v>
      </c>
      <c r="R45" s="174"/>
      <c r="S45" s="159">
        <v>0</v>
      </c>
      <c r="T45" s="159">
        <f>ROUND(E45*S45,2)</f>
        <v>0</v>
      </c>
      <c r="U45" s="159"/>
      <c r="V45" s="150"/>
      <c r="W45" s="150"/>
      <c r="X45" s="150"/>
      <c r="Y45" s="150"/>
      <c r="Z45" s="150"/>
      <c r="AA45" s="150"/>
      <c r="AB45" s="150"/>
      <c r="AC45" s="150"/>
      <c r="AD45" s="150"/>
      <c r="AE45" s="150" t="s">
        <v>152</v>
      </c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</row>
    <row r="46" spans="1:58" outlineLevel="1" x14ac:dyDescent="0.2">
      <c r="A46" s="157"/>
      <c r="B46" s="158"/>
      <c r="C46" s="186" t="s">
        <v>153</v>
      </c>
      <c r="D46" s="160"/>
      <c r="E46" s="161">
        <v>30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115</v>
      </c>
      <c r="AF46" s="150">
        <v>0</v>
      </c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</row>
    <row r="47" spans="1:58" outlineLevel="1" x14ac:dyDescent="0.2">
      <c r="A47" s="157"/>
      <c r="B47" s="158"/>
      <c r="C47" s="186" t="s">
        <v>132</v>
      </c>
      <c r="D47" s="160"/>
      <c r="E47" s="161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115</v>
      </c>
      <c r="AF47" s="150">
        <v>0</v>
      </c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</row>
    <row r="48" spans="1:58" ht="22.5" outlineLevel="1" x14ac:dyDescent="0.2">
      <c r="A48" s="169">
        <v>14</v>
      </c>
      <c r="B48" s="170" t="s">
        <v>154</v>
      </c>
      <c r="C48" s="185" t="s">
        <v>155</v>
      </c>
      <c r="D48" s="171" t="s">
        <v>112</v>
      </c>
      <c r="E48" s="172">
        <v>30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21</v>
      </c>
      <c r="M48" s="174">
        <f>G48*(1+L48/100)</f>
        <v>0</v>
      </c>
      <c r="N48" s="174">
        <v>2.0000000000000001E-4</v>
      </c>
      <c r="O48" s="174">
        <f>ROUND(E48*N48,2)</f>
        <v>0.01</v>
      </c>
      <c r="P48" s="174">
        <v>0</v>
      </c>
      <c r="Q48" s="174">
        <f>ROUND(E48*P48,2)</f>
        <v>0</v>
      </c>
      <c r="R48" s="174"/>
      <c r="S48" s="159">
        <v>0</v>
      </c>
      <c r="T48" s="159">
        <f>ROUND(E48*S48,2)</f>
        <v>0</v>
      </c>
      <c r="U48" s="159"/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152</v>
      </c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</row>
    <row r="49" spans="1:58" outlineLevel="1" x14ac:dyDescent="0.2">
      <c r="A49" s="157"/>
      <c r="B49" s="158"/>
      <c r="C49" s="186" t="s">
        <v>156</v>
      </c>
      <c r="D49" s="160"/>
      <c r="E49" s="161">
        <v>30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0"/>
      <c r="W49" s="150"/>
      <c r="X49" s="150"/>
      <c r="Y49" s="150"/>
      <c r="Z49" s="150"/>
      <c r="AA49" s="150"/>
      <c r="AB49" s="150"/>
      <c r="AC49" s="150"/>
      <c r="AD49" s="150"/>
      <c r="AE49" s="150" t="s">
        <v>115</v>
      </c>
      <c r="AF49" s="150">
        <v>0</v>
      </c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</row>
    <row r="50" spans="1:58" outlineLevel="1" x14ac:dyDescent="0.2">
      <c r="A50" s="157"/>
      <c r="B50" s="158"/>
      <c r="C50" s="186" t="s">
        <v>132</v>
      </c>
      <c r="D50" s="160"/>
      <c r="E50" s="161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0"/>
      <c r="W50" s="150"/>
      <c r="X50" s="150"/>
      <c r="Y50" s="150"/>
      <c r="Z50" s="150"/>
      <c r="AA50" s="150"/>
      <c r="AB50" s="150"/>
      <c r="AC50" s="150"/>
      <c r="AD50" s="150"/>
      <c r="AE50" s="150" t="s">
        <v>115</v>
      </c>
      <c r="AF50" s="150">
        <v>0</v>
      </c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</row>
    <row r="51" spans="1:58" outlineLevel="1" x14ac:dyDescent="0.2">
      <c r="A51" s="169">
        <v>15</v>
      </c>
      <c r="B51" s="170" t="s">
        <v>157</v>
      </c>
      <c r="C51" s="185" t="s">
        <v>158</v>
      </c>
      <c r="D51" s="171" t="s">
        <v>130</v>
      </c>
      <c r="E51" s="172">
        <v>3.9</v>
      </c>
      <c r="F51" s="173"/>
      <c r="G51" s="174">
        <f>ROUND(E51*F51,2)</f>
        <v>0</v>
      </c>
      <c r="H51" s="173"/>
      <c r="I51" s="174">
        <f>ROUND(E51*H51,2)</f>
        <v>0</v>
      </c>
      <c r="J51" s="173"/>
      <c r="K51" s="174">
        <f>ROUND(E51*J51,2)</f>
        <v>0</v>
      </c>
      <c r="L51" s="174">
        <v>21</v>
      </c>
      <c r="M51" s="174">
        <f>G51*(1+L51/100)</f>
        <v>0</v>
      </c>
      <c r="N51" s="174">
        <v>1.67</v>
      </c>
      <c r="O51" s="174">
        <f>ROUND(E51*N51,2)</f>
        <v>6.51</v>
      </c>
      <c r="P51" s="174">
        <v>0</v>
      </c>
      <c r="Q51" s="174">
        <f>ROUND(E51*P51,2)</f>
        <v>0</v>
      </c>
      <c r="R51" s="174" t="s">
        <v>159</v>
      </c>
      <c r="S51" s="159">
        <v>0</v>
      </c>
      <c r="T51" s="159">
        <f>ROUND(E51*S51,2)</f>
        <v>0</v>
      </c>
      <c r="U51" s="159"/>
      <c r="V51" s="150"/>
      <c r="W51" s="150"/>
      <c r="X51" s="150"/>
      <c r="Y51" s="150"/>
      <c r="Z51" s="150"/>
      <c r="AA51" s="150"/>
      <c r="AB51" s="150"/>
      <c r="AC51" s="150"/>
      <c r="AD51" s="150"/>
      <c r="AE51" s="150" t="s">
        <v>160</v>
      </c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</row>
    <row r="52" spans="1:58" outlineLevel="1" x14ac:dyDescent="0.2">
      <c r="A52" s="157"/>
      <c r="B52" s="158"/>
      <c r="C52" s="186" t="s">
        <v>234</v>
      </c>
      <c r="D52" s="160"/>
      <c r="E52" s="161">
        <v>3.9</v>
      </c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0"/>
      <c r="W52" s="150"/>
      <c r="X52" s="150"/>
      <c r="Y52" s="150"/>
      <c r="Z52" s="150"/>
      <c r="AA52" s="150"/>
      <c r="AB52" s="150"/>
      <c r="AC52" s="150"/>
      <c r="AD52" s="150"/>
      <c r="AE52" s="150" t="s">
        <v>115</v>
      </c>
      <c r="AF52" s="150">
        <v>0</v>
      </c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</row>
    <row r="53" spans="1:58" outlineLevel="1" x14ac:dyDescent="0.2">
      <c r="A53" s="157"/>
      <c r="B53" s="158"/>
      <c r="C53" s="186" t="s">
        <v>162</v>
      </c>
      <c r="D53" s="160"/>
      <c r="E53" s="161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0"/>
      <c r="W53" s="150"/>
      <c r="X53" s="150"/>
      <c r="Y53" s="150"/>
      <c r="Z53" s="150"/>
      <c r="AA53" s="150"/>
      <c r="AB53" s="150"/>
      <c r="AC53" s="150"/>
      <c r="AD53" s="150"/>
      <c r="AE53" s="150" t="s">
        <v>115</v>
      </c>
      <c r="AF53" s="150">
        <v>0</v>
      </c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</row>
    <row r="54" spans="1:58" x14ac:dyDescent="0.2">
      <c r="A54" s="163" t="s">
        <v>108</v>
      </c>
      <c r="B54" s="164" t="s">
        <v>66</v>
      </c>
      <c r="C54" s="184" t="s">
        <v>67</v>
      </c>
      <c r="D54" s="165"/>
      <c r="E54" s="166"/>
      <c r="F54" s="167"/>
      <c r="G54" s="167">
        <f>SUMIF(AE55:AE93,"&lt;&gt;NOR",G55:G93)</f>
        <v>0</v>
      </c>
      <c r="H54" s="167"/>
      <c r="I54" s="167">
        <f>SUM(I55:I93)</f>
        <v>0</v>
      </c>
      <c r="J54" s="167"/>
      <c r="K54" s="167">
        <f>SUM(K55:K93)</f>
        <v>0</v>
      </c>
      <c r="L54" s="167"/>
      <c r="M54" s="167">
        <f>SUM(M55:M93)</f>
        <v>0</v>
      </c>
      <c r="N54" s="167"/>
      <c r="O54" s="167">
        <f>SUM(O55:O93)</f>
        <v>209.64000000000001</v>
      </c>
      <c r="P54" s="167"/>
      <c r="Q54" s="167">
        <f>SUM(Q55:Q93)</f>
        <v>0</v>
      </c>
      <c r="R54" s="167"/>
      <c r="S54" s="162"/>
      <c r="T54" s="162">
        <f>SUM(T55:T93)</f>
        <v>0</v>
      </c>
      <c r="U54" s="162"/>
      <c r="AE54" t="s">
        <v>109</v>
      </c>
    </row>
    <row r="55" spans="1:58" outlineLevel="1" x14ac:dyDescent="0.2">
      <c r="A55" s="169">
        <v>16</v>
      </c>
      <c r="B55" s="170" t="s">
        <v>128</v>
      </c>
      <c r="C55" s="185" t="s">
        <v>129</v>
      </c>
      <c r="D55" s="171" t="s">
        <v>130</v>
      </c>
      <c r="E55" s="172">
        <v>122.09399999999999</v>
      </c>
      <c r="F55" s="173"/>
      <c r="G55" s="174">
        <f>ROUND(E55*F55,2)</f>
        <v>0</v>
      </c>
      <c r="H55" s="173"/>
      <c r="I55" s="174">
        <f>ROUND(E55*H55,2)</f>
        <v>0</v>
      </c>
      <c r="J55" s="173"/>
      <c r="K55" s="174">
        <f>ROUND(E55*J55,2)</f>
        <v>0</v>
      </c>
      <c r="L55" s="174">
        <v>21</v>
      </c>
      <c r="M55" s="174">
        <f>G55*(1+L55/100)</f>
        <v>0</v>
      </c>
      <c r="N55" s="174">
        <v>0</v>
      </c>
      <c r="O55" s="174">
        <f>ROUND(E55*N55,2)</f>
        <v>0</v>
      </c>
      <c r="P55" s="174">
        <v>0</v>
      </c>
      <c r="Q55" s="174">
        <f>ROUND(E55*P55,2)</f>
        <v>0</v>
      </c>
      <c r="R55" s="174"/>
      <c r="S55" s="159">
        <v>0</v>
      </c>
      <c r="T55" s="159">
        <f>ROUND(E55*S55,2)</f>
        <v>0</v>
      </c>
      <c r="U55" s="159"/>
      <c r="V55" s="150"/>
      <c r="W55" s="150"/>
      <c r="X55" s="150"/>
      <c r="Y55" s="150"/>
      <c r="Z55" s="150"/>
      <c r="AA55" s="150"/>
      <c r="AB55" s="150"/>
      <c r="AC55" s="150"/>
      <c r="AD55" s="150"/>
      <c r="AE55" s="150" t="s">
        <v>113</v>
      </c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</row>
    <row r="56" spans="1:58" ht="22.5" outlineLevel="1" x14ac:dyDescent="0.2">
      <c r="A56" s="157"/>
      <c r="B56" s="158"/>
      <c r="C56" s="186" t="s">
        <v>235</v>
      </c>
      <c r="D56" s="160"/>
      <c r="E56" s="161">
        <v>71.819999999999993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0"/>
      <c r="W56" s="150"/>
      <c r="X56" s="150"/>
      <c r="Y56" s="150"/>
      <c r="Z56" s="150"/>
      <c r="AA56" s="150"/>
      <c r="AB56" s="150"/>
      <c r="AC56" s="150"/>
      <c r="AD56" s="150"/>
      <c r="AE56" s="150" t="s">
        <v>115</v>
      </c>
      <c r="AF56" s="150">
        <v>0</v>
      </c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</row>
    <row r="57" spans="1:58" ht="22.5" outlineLevel="1" x14ac:dyDescent="0.2">
      <c r="A57" s="157"/>
      <c r="B57" s="158"/>
      <c r="C57" s="186" t="s">
        <v>164</v>
      </c>
      <c r="D57" s="160"/>
      <c r="E57" s="161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0"/>
      <c r="W57" s="150"/>
      <c r="X57" s="150"/>
      <c r="Y57" s="150"/>
      <c r="Z57" s="150"/>
      <c r="AA57" s="150"/>
      <c r="AB57" s="150"/>
      <c r="AC57" s="150"/>
      <c r="AD57" s="150"/>
      <c r="AE57" s="150" t="s">
        <v>115</v>
      </c>
      <c r="AF57" s="150">
        <v>0</v>
      </c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</row>
    <row r="58" spans="1:58" outlineLevel="1" x14ac:dyDescent="0.2">
      <c r="A58" s="157"/>
      <c r="B58" s="158"/>
      <c r="C58" s="186" t="s">
        <v>165</v>
      </c>
      <c r="D58" s="160"/>
      <c r="E58" s="161"/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0"/>
      <c r="W58" s="150"/>
      <c r="X58" s="150"/>
      <c r="Y58" s="150"/>
      <c r="Z58" s="150"/>
      <c r="AA58" s="150"/>
      <c r="AB58" s="150"/>
      <c r="AC58" s="150"/>
      <c r="AD58" s="150"/>
      <c r="AE58" s="150" t="s">
        <v>115</v>
      </c>
      <c r="AF58" s="150">
        <v>0</v>
      </c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</row>
    <row r="59" spans="1:58" ht="22.5" outlineLevel="1" x14ac:dyDescent="0.2">
      <c r="A59" s="157"/>
      <c r="B59" s="158"/>
      <c r="C59" s="186" t="s">
        <v>236</v>
      </c>
      <c r="D59" s="160"/>
      <c r="E59" s="161">
        <v>50.274000000000001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0"/>
      <c r="W59" s="150"/>
      <c r="X59" s="150"/>
      <c r="Y59" s="150"/>
      <c r="Z59" s="150"/>
      <c r="AA59" s="150"/>
      <c r="AB59" s="150"/>
      <c r="AC59" s="150"/>
      <c r="AD59" s="150"/>
      <c r="AE59" s="150" t="s">
        <v>115</v>
      </c>
      <c r="AF59" s="150">
        <v>0</v>
      </c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</row>
    <row r="60" spans="1:58" ht="33.75" outlineLevel="1" x14ac:dyDescent="0.2">
      <c r="A60" s="157"/>
      <c r="B60" s="158"/>
      <c r="C60" s="186" t="s">
        <v>237</v>
      </c>
      <c r="D60" s="160"/>
      <c r="E60" s="161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0"/>
      <c r="W60" s="150"/>
      <c r="X60" s="150"/>
      <c r="Y60" s="150"/>
      <c r="Z60" s="150"/>
      <c r="AA60" s="150"/>
      <c r="AB60" s="150"/>
      <c r="AC60" s="150"/>
      <c r="AD60" s="150"/>
      <c r="AE60" s="150" t="s">
        <v>115</v>
      </c>
      <c r="AF60" s="150">
        <v>0</v>
      </c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</row>
    <row r="61" spans="1:58" ht="22.5" outlineLevel="1" x14ac:dyDescent="0.2">
      <c r="A61" s="157"/>
      <c r="B61" s="158"/>
      <c r="C61" s="186" t="s">
        <v>238</v>
      </c>
      <c r="D61" s="160"/>
      <c r="E61" s="161"/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0"/>
      <c r="W61" s="150"/>
      <c r="X61" s="150"/>
      <c r="Y61" s="150"/>
      <c r="Z61" s="150"/>
      <c r="AA61" s="150"/>
      <c r="AB61" s="150"/>
      <c r="AC61" s="150"/>
      <c r="AD61" s="150"/>
      <c r="AE61" s="150" t="s">
        <v>115</v>
      </c>
      <c r="AF61" s="150">
        <v>0</v>
      </c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</row>
    <row r="62" spans="1:58" outlineLevel="1" x14ac:dyDescent="0.2">
      <c r="A62" s="157"/>
      <c r="B62" s="158"/>
      <c r="C62" s="186" t="s">
        <v>165</v>
      </c>
      <c r="D62" s="160"/>
      <c r="E62" s="161"/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0"/>
      <c r="W62" s="150"/>
      <c r="X62" s="150"/>
      <c r="Y62" s="150"/>
      <c r="Z62" s="150"/>
      <c r="AA62" s="150"/>
      <c r="AB62" s="150"/>
      <c r="AC62" s="150"/>
      <c r="AD62" s="150"/>
      <c r="AE62" s="150" t="s">
        <v>115</v>
      </c>
      <c r="AF62" s="150">
        <v>0</v>
      </c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</row>
    <row r="63" spans="1:58" outlineLevel="1" x14ac:dyDescent="0.2">
      <c r="A63" s="157"/>
      <c r="B63" s="158"/>
      <c r="C63" s="186" t="s">
        <v>166</v>
      </c>
      <c r="D63" s="160"/>
      <c r="E63" s="161"/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0"/>
      <c r="W63" s="150"/>
      <c r="X63" s="150"/>
      <c r="Y63" s="150"/>
      <c r="Z63" s="150"/>
      <c r="AA63" s="150"/>
      <c r="AB63" s="150"/>
      <c r="AC63" s="150"/>
      <c r="AD63" s="150"/>
      <c r="AE63" s="150" t="s">
        <v>115</v>
      </c>
      <c r="AF63" s="150">
        <v>0</v>
      </c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</row>
    <row r="64" spans="1:58" outlineLevel="1" x14ac:dyDescent="0.2">
      <c r="A64" s="169">
        <v>17</v>
      </c>
      <c r="B64" s="170" t="s">
        <v>133</v>
      </c>
      <c r="C64" s="185" t="s">
        <v>134</v>
      </c>
      <c r="D64" s="171" t="s">
        <v>130</v>
      </c>
      <c r="E64" s="172">
        <v>122.09399999999999</v>
      </c>
      <c r="F64" s="173"/>
      <c r="G64" s="174">
        <f>ROUND(E64*F64,2)</f>
        <v>0</v>
      </c>
      <c r="H64" s="173"/>
      <c r="I64" s="174">
        <f>ROUND(E64*H64,2)</f>
        <v>0</v>
      </c>
      <c r="J64" s="173"/>
      <c r="K64" s="174">
        <f>ROUND(E64*J64,2)</f>
        <v>0</v>
      </c>
      <c r="L64" s="174">
        <v>21</v>
      </c>
      <c r="M64" s="174">
        <f>G64*(1+L64/100)</f>
        <v>0</v>
      </c>
      <c r="N64" s="174">
        <v>0</v>
      </c>
      <c r="O64" s="174">
        <f>ROUND(E64*N64,2)</f>
        <v>0</v>
      </c>
      <c r="P64" s="174">
        <v>0</v>
      </c>
      <c r="Q64" s="174">
        <f>ROUND(E64*P64,2)</f>
        <v>0</v>
      </c>
      <c r="R64" s="174"/>
      <c r="S64" s="159">
        <v>0</v>
      </c>
      <c r="T64" s="159">
        <f>ROUND(E64*S64,2)</f>
        <v>0</v>
      </c>
      <c r="U64" s="159"/>
      <c r="V64" s="150"/>
      <c r="W64" s="150"/>
      <c r="X64" s="150"/>
      <c r="Y64" s="150"/>
      <c r="Z64" s="150"/>
      <c r="AA64" s="150"/>
      <c r="AB64" s="150"/>
      <c r="AC64" s="150"/>
      <c r="AD64" s="150"/>
      <c r="AE64" s="150" t="s">
        <v>113</v>
      </c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</row>
    <row r="65" spans="1:58" ht="22.5" outlineLevel="1" x14ac:dyDescent="0.2">
      <c r="A65" s="157"/>
      <c r="B65" s="158"/>
      <c r="C65" s="186" t="s">
        <v>235</v>
      </c>
      <c r="D65" s="160"/>
      <c r="E65" s="161">
        <v>71.819999999999993</v>
      </c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0"/>
      <c r="W65" s="150"/>
      <c r="X65" s="150"/>
      <c r="Y65" s="150"/>
      <c r="Z65" s="150"/>
      <c r="AA65" s="150"/>
      <c r="AB65" s="150"/>
      <c r="AC65" s="150"/>
      <c r="AD65" s="150"/>
      <c r="AE65" s="150" t="s">
        <v>115</v>
      </c>
      <c r="AF65" s="150">
        <v>0</v>
      </c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</row>
    <row r="66" spans="1:58" ht="22.5" outlineLevel="1" x14ac:dyDescent="0.2">
      <c r="A66" s="157"/>
      <c r="B66" s="158"/>
      <c r="C66" s="186" t="s">
        <v>236</v>
      </c>
      <c r="D66" s="160"/>
      <c r="E66" s="161">
        <v>50.274000000000001</v>
      </c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0"/>
      <c r="W66" s="150"/>
      <c r="X66" s="150"/>
      <c r="Y66" s="150"/>
      <c r="Z66" s="150"/>
      <c r="AA66" s="150"/>
      <c r="AB66" s="150"/>
      <c r="AC66" s="150"/>
      <c r="AD66" s="150"/>
      <c r="AE66" s="150" t="s">
        <v>115</v>
      </c>
      <c r="AF66" s="150">
        <v>0</v>
      </c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</row>
    <row r="67" spans="1:58" outlineLevel="1" x14ac:dyDescent="0.2">
      <c r="A67" s="157"/>
      <c r="B67" s="158"/>
      <c r="C67" s="186" t="s">
        <v>167</v>
      </c>
      <c r="D67" s="160"/>
      <c r="E67" s="161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0"/>
      <c r="W67" s="150"/>
      <c r="X67" s="150"/>
      <c r="Y67" s="150"/>
      <c r="Z67" s="150"/>
      <c r="AA67" s="150"/>
      <c r="AB67" s="150"/>
      <c r="AC67" s="150"/>
      <c r="AD67" s="150"/>
      <c r="AE67" s="150" t="s">
        <v>115</v>
      </c>
      <c r="AF67" s="150">
        <v>0</v>
      </c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</row>
    <row r="68" spans="1:58" ht="22.5" outlineLevel="1" x14ac:dyDescent="0.2">
      <c r="A68" s="169">
        <v>18</v>
      </c>
      <c r="B68" s="170" t="s">
        <v>135</v>
      </c>
      <c r="C68" s="185" t="s">
        <v>136</v>
      </c>
      <c r="D68" s="171" t="s">
        <v>130</v>
      </c>
      <c r="E68" s="172">
        <v>172.36799999999999</v>
      </c>
      <c r="F68" s="173"/>
      <c r="G68" s="174">
        <f>ROUND(E68*F68,2)</f>
        <v>0</v>
      </c>
      <c r="H68" s="173"/>
      <c r="I68" s="174">
        <f>ROUND(E68*H68,2)</f>
        <v>0</v>
      </c>
      <c r="J68" s="173"/>
      <c r="K68" s="174">
        <f>ROUND(E68*J68,2)</f>
        <v>0</v>
      </c>
      <c r="L68" s="174">
        <v>21</v>
      </c>
      <c r="M68" s="174">
        <f>G68*(1+L68/100)</f>
        <v>0</v>
      </c>
      <c r="N68" s="174">
        <v>0</v>
      </c>
      <c r="O68" s="174">
        <f>ROUND(E68*N68,2)</f>
        <v>0</v>
      </c>
      <c r="P68" s="174">
        <v>0</v>
      </c>
      <c r="Q68" s="174">
        <f>ROUND(E68*P68,2)</f>
        <v>0</v>
      </c>
      <c r="R68" s="174"/>
      <c r="S68" s="159">
        <v>0</v>
      </c>
      <c r="T68" s="159">
        <f>ROUND(E68*S68,2)</f>
        <v>0</v>
      </c>
      <c r="U68" s="159"/>
      <c r="V68" s="150"/>
      <c r="W68" s="150"/>
      <c r="X68" s="150"/>
      <c r="Y68" s="150"/>
      <c r="Z68" s="150"/>
      <c r="AA68" s="150"/>
      <c r="AB68" s="150"/>
      <c r="AC68" s="150"/>
      <c r="AD68" s="150"/>
      <c r="AE68" s="150" t="s">
        <v>113</v>
      </c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</row>
    <row r="69" spans="1:58" ht="22.5" outlineLevel="1" x14ac:dyDescent="0.2">
      <c r="A69" s="157"/>
      <c r="B69" s="158"/>
      <c r="C69" s="186" t="s">
        <v>235</v>
      </c>
      <c r="D69" s="160"/>
      <c r="E69" s="161">
        <v>71.819999999999993</v>
      </c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0"/>
      <c r="W69" s="150"/>
      <c r="X69" s="150"/>
      <c r="Y69" s="150"/>
      <c r="Z69" s="150"/>
      <c r="AA69" s="150"/>
      <c r="AB69" s="150"/>
      <c r="AC69" s="150"/>
      <c r="AD69" s="150"/>
      <c r="AE69" s="150" t="s">
        <v>115</v>
      </c>
      <c r="AF69" s="150">
        <v>0</v>
      </c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</row>
    <row r="70" spans="1:58" ht="33.75" outlineLevel="1" x14ac:dyDescent="0.2">
      <c r="A70" s="157"/>
      <c r="B70" s="158"/>
      <c r="C70" s="186" t="s">
        <v>239</v>
      </c>
      <c r="D70" s="160"/>
      <c r="E70" s="161">
        <v>100.548</v>
      </c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0"/>
      <c r="W70" s="150"/>
      <c r="X70" s="150"/>
      <c r="Y70" s="150"/>
      <c r="Z70" s="150"/>
      <c r="AA70" s="150"/>
      <c r="AB70" s="150"/>
      <c r="AC70" s="150"/>
      <c r="AD70" s="150"/>
      <c r="AE70" s="150" t="s">
        <v>115</v>
      </c>
      <c r="AF70" s="150">
        <v>0</v>
      </c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</row>
    <row r="71" spans="1:58" outlineLevel="1" x14ac:dyDescent="0.2">
      <c r="A71" s="157"/>
      <c r="B71" s="158"/>
      <c r="C71" s="186" t="s">
        <v>168</v>
      </c>
      <c r="D71" s="160"/>
      <c r="E71" s="161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0"/>
      <c r="W71" s="150"/>
      <c r="X71" s="150"/>
      <c r="Y71" s="150"/>
      <c r="Z71" s="150"/>
      <c r="AA71" s="150"/>
      <c r="AB71" s="150"/>
      <c r="AC71" s="150"/>
      <c r="AD71" s="150"/>
      <c r="AE71" s="150" t="s">
        <v>115</v>
      </c>
      <c r="AF71" s="150">
        <v>0</v>
      </c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</row>
    <row r="72" spans="1:58" outlineLevel="1" x14ac:dyDescent="0.2">
      <c r="A72" s="169">
        <v>19</v>
      </c>
      <c r="B72" s="170" t="s">
        <v>139</v>
      </c>
      <c r="C72" s="185" t="s">
        <v>140</v>
      </c>
      <c r="D72" s="171" t="s">
        <v>130</v>
      </c>
      <c r="E72" s="172">
        <v>122.09399999999999</v>
      </c>
      <c r="F72" s="173"/>
      <c r="G72" s="174">
        <f>ROUND(E72*F72,2)</f>
        <v>0</v>
      </c>
      <c r="H72" s="173"/>
      <c r="I72" s="174">
        <f>ROUND(E72*H72,2)</f>
        <v>0</v>
      </c>
      <c r="J72" s="173"/>
      <c r="K72" s="174">
        <f>ROUND(E72*J72,2)</f>
        <v>0</v>
      </c>
      <c r="L72" s="174">
        <v>21</v>
      </c>
      <c r="M72" s="174">
        <f>G72*(1+L72/100)</f>
        <v>0</v>
      </c>
      <c r="N72" s="174">
        <v>0</v>
      </c>
      <c r="O72" s="174">
        <f>ROUND(E72*N72,2)</f>
        <v>0</v>
      </c>
      <c r="P72" s="174">
        <v>0</v>
      </c>
      <c r="Q72" s="174">
        <f>ROUND(E72*P72,2)</f>
        <v>0</v>
      </c>
      <c r="R72" s="174"/>
      <c r="S72" s="159">
        <v>0</v>
      </c>
      <c r="T72" s="159">
        <f>ROUND(E72*S72,2)</f>
        <v>0</v>
      </c>
      <c r="U72" s="159"/>
      <c r="V72" s="150"/>
      <c r="W72" s="150"/>
      <c r="X72" s="150"/>
      <c r="Y72" s="150"/>
      <c r="Z72" s="150"/>
      <c r="AA72" s="150"/>
      <c r="AB72" s="150"/>
      <c r="AC72" s="150"/>
      <c r="AD72" s="150"/>
      <c r="AE72" s="150" t="s">
        <v>113</v>
      </c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</row>
    <row r="73" spans="1:58" ht="22.5" outlineLevel="1" x14ac:dyDescent="0.2">
      <c r="A73" s="157"/>
      <c r="B73" s="158"/>
      <c r="C73" s="186" t="s">
        <v>235</v>
      </c>
      <c r="D73" s="160"/>
      <c r="E73" s="161">
        <v>71.819999999999993</v>
      </c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0"/>
      <c r="W73" s="150"/>
      <c r="X73" s="150"/>
      <c r="Y73" s="150"/>
      <c r="Z73" s="150"/>
      <c r="AA73" s="150"/>
      <c r="AB73" s="150"/>
      <c r="AC73" s="150"/>
      <c r="AD73" s="150"/>
      <c r="AE73" s="150" t="s">
        <v>115</v>
      </c>
      <c r="AF73" s="150">
        <v>0</v>
      </c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</row>
    <row r="74" spans="1:58" ht="22.5" outlineLevel="1" x14ac:dyDescent="0.2">
      <c r="A74" s="157"/>
      <c r="B74" s="158"/>
      <c r="C74" s="186" t="s">
        <v>236</v>
      </c>
      <c r="D74" s="160"/>
      <c r="E74" s="161">
        <v>50.274000000000001</v>
      </c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0"/>
      <c r="W74" s="150"/>
      <c r="X74" s="150"/>
      <c r="Y74" s="150"/>
      <c r="Z74" s="150"/>
      <c r="AA74" s="150"/>
      <c r="AB74" s="150"/>
      <c r="AC74" s="150"/>
      <c r="AD74" s="150"/>
      <c r="AE74" s="150" t="s">
        <v>115</v>
      </c>
      <c r="AF74" s="150">
        <v>0</v>
      </c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</row>
    <row r="75" spans="1:58" outlineLevel="1" x14ac:dyDescent="0.2">
      <c r="A75" s="157"/>
      <c r="B75" s="158"/>
      <c r="C75" s="186" t="s">
        <v>167</v>
      </c>
      <c r="D75" s="160"/>
      <c r="E75" s="161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0"/>
      <c r="W75" s="150"/>
      <c r="X75" s="150"/>
      <c r="Y75" s="150"/>
      <c r="Z75" s="150"/>
      <c r="AA75" s="150"/>
      <c r="AB75" s="150"/>
      <c r="AC75" s="150"/>
      <c r="AD75" s="150"/>
      <c r="AE75" s="150" t="s">
        <v>115</v>
      </c>
      <c r="AF75" s="150">
        <v>0</v>
      </c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</row>
    <row r="76" spans="1:58" outlineLevel="1" x14ac:dyDescent="0.2">
      <c r="A76" s="169">
        <v>20</v>
      </c>
      <c r="B76" s="170" t="s">
        <v>145</v>
      </c>
      <c r="C76" s="185" t="s">
        <v>146</v>
      </c>
      <c r="D76" s="171" t="s">
        <v>130</v>
      </c>
      <c r="E76" s="172">
        <v>122.09399999999999</v>
      </c>
      <c r="F76" s="173"/>
      <c r="G76" s="174">
        <f>ROUND(E76*F76,2)</f>
        <v>0</v>
      </c>
      <c r="H76" s="173"/>
      <c r="I76" s="174">
        <f>ROUND(E76*H76,2)</f>
        <v>0</v>
      </c>
      <c r="J76" s="173"/>
      <c r="K76" s="174">
        <f>ROUND(E76*J76,2)</f>
        <v>0</v>
      </c>
      <c r="L76" s="174">
        <v>21</v>
      </c>
      <c r="M76" s="174">
        <f>G76*(1+L76/100)</f>
        <v>0</v>
      </c>
      <c r="N76" s="174">
        <v>0</v>
      </c>
      <c r="O76" s="174">
        <f>ROUND(E76*N76,2)</f>
        <v>0</v>
      </c>
      <c r="P76" s="174">
        <v>0</v>
      </c>
      <c r="Q76" s="174">
        <f>ROUND(E76*P76,2)</f>
        <v>0</v>
      </c>
      <c r="R76" s="174"/>
      <c r="S76" s="159">
        <v>0</v>
      </c>
      <c r="T76" s="159">
        <f>ROUND(E76*S76,2)</f>
        <v>0</v>
      </c>
      <c r="U76" s="159"/>
      <c r="V76" s="150"/>
      <c r="W76" s="150"/>
      <c r="X76" s="150"/>
      <c r="Y76" s="150"/>
      <c r="Z76" s="150"/>
      <c r="AA76" s="150"/>
      <c r="AB76" s="150"/>
      <c r="AC76" s="150"/>
      <c r="AD76" s="150"/>
      <c r="AE76" s="150" t="s">
        <v>113</v>
      </c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</row>
    <row r="77" spans="1:58" ht="22.5" outlineLevel="1" x14ac:dyDescent="0.2">
      <c r="A77" s="157"/>
      <c r="B77" s="158"/>
      <c r="C77" s="186" t="s">
        <v>235</v>
      </c>
      <c r="D77" s="160"/>
      <c r="E77" s="161">
        <v>71.819999999999993</v>
      </c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0"/>
      <c r="W77" s="150"/>
      <c r="X77" s="150"/>
      <c r="Y77" s="150"/>
      <c r="Z77" s="150"/>
      <c r="AA77" s="150"/>
      <c r="AB77" s="150"/>
      <c r="AC77" s="150"/>
      <c r="AD77" s="150"/>
      <c r="AE77" s="150" t="s">
        <v>115</v>
      </c>
      <c r="AF77" s="150">
        <v>0</v>
      </c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</row>
    <row r="78" spans="1:58" ht="22.5" outlineLevel="1" x14ac:dyDescent="0.2">
      <c r="A78" s="157"/>
      <c r="B78" s="158"/>
      <c r="C78" s="186" t="s">
        <v>236</v>
      </c>
      <c r="D78" s="160"/>
      <c r="E78" s="161">
        <v>50.274000000000001</v>
      </c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0"/>
      <c r="W78" s="150"/>
      <c r="X78" s="150"/>
      <c r="Y78" s="150"/>
      <c r="Z78" s="150"/>
      <c r="AA78" s="150"/>
      <c r="AB78" s="150"/>
      <c r="AC78" s="150"/>
      <c r="AD78" s="150"/>
      <c r="AE78" s="150" t="s">
        <v>115</v>
      </c>
      <c r="AF78" s="150">
        <v>0</v>
      </c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</row>
    <row r="79" spans="1:58" outlineLevel="1" x14ac:dyDescent="0.2">
      <c r="A79" s="157"/>
      <c r="B79" s="158"/>
      <c r="C79" s="186" t="s">
        <v>167</v>
      </c>
      <c r="D79" s="160"/>
      <c r="E79" s="161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0"/>
      <c r="W79" s="150"/>
      <c r="X79" s="150"/>
      <c r="Y79" s="150"/>
      <c r="Z79" s="150"/>
      <c r="AA79" s="150"/>
      <c r="AB79" s="150"/>
      <c r="AC79" s="150"/>
      <c r="AD79" s="150"/>
      <c r="AE79" s="150" t="s">
        <v>115</v>
      </c>
      <c r="AF79" s="150">
        <v>0</v>
      </c>
      <c r="AG79" s="150"/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</row>
    <row r="80" spans="1:58" outlineLevel="1" x14ac:dyDescent="0.2">
      <c r="A80" s="169">
        <v>21</v>
      </c>
      <c r="B80" s="170" t="s">
        <v>147</v>
      </c>
      <c r="C80" s="185" t="s">
        <v>148</v>
      </c>
      <c r="D80" s="171" t="s">
        <v>112</v>
      </c>
      <c r="E80" s="172">
        <v>359.1</v>
      </c>
      <c r="F80" s="173"/>
      <c r="G80" s="174">
        <f>ROUND(E80*F80,2)</f>
        <v>0</v>
      </c>
      <c r="H80" s="173"/>
      <c r="I80" s="174">
        <f>ROUND(E80*H80,2)</f>
        <v>0</v>
      </c>
      <c r="J80" s="173"/>
      <c r="K80" s="174">
        <f>ROUND(E80*J80,2)</f>
        <v>0</v>
      </c>
      <c r="L80" s="174">
        <v>21</v>
      </c>
      <c r="M80" s="174">
        <f>G80*(1+L80/100)</f>
        <v>0</v>
      </c>
      <c r="N80" s="174">
        <v>0</v>
      </c>
      <c r="O80" s="174">
        <f>ROUND(E80*N80,2)</f>
        <v>0</v>
      </c>
      <c r="P80" s="174">
        <v>0</v>
      </c>
      <c r="Q80" s="174">
        <f>ROUND(E80*P80,2)</f>
        <v>0</v>
      </c>
      <c r="R80" s="174"/>
      <c r="S80" s="159">
        <v>0</v>
      </c>
      <c r="T80" s="159">
        <f>ROUND(E80*S80,2)</f>
        <v>0</v>
      </c>
      <c r="U80" s="159"/>
      <c r="V80" s="150"/>
      <c r="W80" s="150"/>
      <c r="X80" s="150"/>
      <c r="Y80" s="150"/>
      <c r="Z80" s="150"/>
      <c r="AA80" s="150"/>
      <c r="AB80" s="150"/>
      <c r="AC80" s="150"/>
      <c r="AD80" s="150"/>
      <c r="AE80" s="150" t="s">
        <v>113</v>
      </c>
      <c r="AF80" s="150"/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</row>
    <row r="81" spans="1:58" ht="22.5" outlineLevel="1" x14ac:dyDescent="0.2">
      <c r="A81" s="157"/>
      <c r="B81" s="158"/>
      <c r="C81" s="186" t="s">
        <v>240</v>
      </c>
      <c r="D81" s="160"/>
      <c r="E81" s="161">
        <v>179.55</v>
      </c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0"/>
      <c r="W81" s="150"/>
      <c r="X81" s="150"/>
      <c r="Y81" s="150"/>
      <c r="Z81" s="150"/>
      <c r="AA81" s="150"/>
      <c r="AB81" s="150"/>
      <c r="AC81" s="150"/>
      <c r="AD81" s="150"/>
      <c r="AE81" s="150" t="s">
        <v>115</v>
      </c>
      <c r="AF81" s="150">
        <v>0</v>
      </c>
      <c r="AG81" s="150"/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</row>
    <row r="82" spans="1:58" outlineLevel="1" x14ac:dyDescent="0.2">
      <c r="A82" s="157"/>
      <c r="B82" s="158"/>
      <c r="C82" s="186" t="s">
        <v>241</v>
      </c>
      <c r="D82" s="160"/>
      <c r="E82" s="161">
        <v>179.55</v>
      </c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0"/>
      <c r="W82" s="150"/>
      <c r="X82" s="150"/>
      <c r="Y82" s="150"/>
      <c r="Z82" s="150"/>
      <c r="AA82" s="150"/>
      <c r="AB82" s="150"/>
      <c r="AC82" s="150"/>
      <c r="AD82" s="150"/>
      <c r="AE82" s="150" t="s">
        <v>115</v>
      </c>
      <c r="AF82" s="150">
        <v>0</v>
      </c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</row>
    <row r="83" spans="1:58" outlineLevel="1" x14ac:dyDescent="0.2">
      <c r="A83" s="157"/>
      <c r="B83" s="158"/>
      <c r="C83" s="186" t="s">
        <v>166</v>
      </c>
      <c r="D83" s="160"/>
      <c r="E83" s="161"/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0"/>
      <c r="W83" s="150"/>
      <c r="X83" s="150"/>
      <c r="Y83" s="150"/>
      <c r="Z83" s="150"/>
      <c r="AA83" s="150"/>
      <c r="AB83" s="150"/>
      <c r="AC83" s="150"/>
      <c r="AD83" s="150"/>
      <c r="AE83" s="150" t="s">
        <v>115</v>
      </c>
      <c r="AF83" s="150">
        <v>0</v>
      </c>
      <c r="AG83" s="150"/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</row>
    <row r="84" spans="1:58" outlineLevel="1" x14ac:dyDescent="0.2">
      <c r="A84" s="169">
        <v>22</v>
      </c>
      <c r="B84" s="170" t="s">
        <v>242</v>
      </c>
      <c r="C84" s="185" t="s">
        <v>243</v>
      </c>
      <c r="D84" s="171" t="s">
        <v>112</v>
      </c>
      <c r="E84" s="172">
        <v>50.274000000000001</v>
      </c>
      <c r="F84" s="173"/>
      <c r="G84" s="174">
        <f>ROUND(E84*F84,2)</f>
        <v>0</v>
      </c>
      <c r="H84" s="173"/>
      <c r="I84" s="174">
        <f>ROUND(E84*H84,2)</f>
        <v>0</v>
      </c>
      <c r="J84" s="173"/>
      <c r="K84" s="174">
        <f>ROUND(E84*J84,2)</f>
        <v>0</v>
      </c>
      <c r="L84" s="174">
        <v>21</v>
      </c>
      <c r="M84" s="174">
        <f>G84*(1+L84/100)</f>
        <v>0</v>
      </c>
      <c r="N84" s="174">
        <v>0</v>
      </c>
      <c r="O84" s="174">
        <f>ROUND(E84*N84,2)</f>
        <v>0</v>
      </c>
      <c r="P84" s="174">
        <v>0</v>
      </c>
      <c r="Q84" s="174">
        <f>ROUND(E84*P84,2)</f>
        <v>0</v>
      </c>
      <c r="R84" s="174"/>
      <c r="S84" s="159">
        <v>0</v>
      </c>
      <c r="T84" s="159">
        <f>ROUND(E84*S84,2)</f>
        <v>0</v>
      </c>
      <c r="U84" s="159"/>
      <c r="V84" s="150"/>
      <c r="W84" s="150"/>
      <c r="X84" s="150"/>
      <c r="Y84" s="150"/>
      <c r="Z84" s="150"/>
      <c r="AA84" s="150"/>
      <c r="AB84" s="150"/>
      <c r="AC84" s="150"/>
      <c r="AD84" s="150"/>
      <c r="AE84" s="150" t="s">
        <v>113</v>
      </c>
      <c r="AF84" s="150"/>
      <c r="AG84" s="150"/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</row>
    <row r="85" spans="1:58" ht="22.5" outlineLevel="1" x14ac:dyDescent="0.2">
      <c r="A85" s="157"/>
      <c r="B85" s="158"/>
      <c r="C85" s="186" t="s">
        <v>236</v>
      </c>
      <c r="D85" s="160"/>
      <c r="E85" s="161">
        <v>50.274000000000001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0"/>
      <c r="W85" s="150"/>
      <c r="X85" s="150"/>
      <c r="Y85" s="150"/>
      <c r="Z85" s="150"/>
      <c r="AA85" s="150"/>
      <c r="AB85" s="150"/>
      <c r="AC85" s="150"/>
      <c r="AD85" s="150"/>
      <c r="AE85" s="150" t="s">
        <v>115</v>
      </c>
      <c r="AF85" s="150">
        <v>0</v>
      </c>
      <c r="AG85" s="150"/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</row>
    <row r="86" spans="1:58" outlineLevel="1" x14ac:dyDescent="0.2">
      <c r="A86" s="157"/>
      <c r="B86" s="158"/>
      <c r="C86" s="186" t="s">
        <v>132</v>
      </c>
      <c r="D86" s="160"/>
      <c r="E86" s="161"/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0"/>
      <c r="W86" s="150"/>
      <c r="X86" s="150"/>
      <c r="Y86" s="150"/>
      <c r="Z86" s="150"/>
      <c r="AA86" s="150"/>
      <c r="AB86" s="150"/>
      <c r="AC86" s="150"/>
      <c r="AD86" s="150"/>
      <c r="AE86" s="150" t="s">
        <v>115</v>
      </c>
      <c r="AF86" s="150">
        <v>0</v>
      </c>
      <c r="AG86" s="150"/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</row>
    <row r="87" spans="1:58" outlineLevel="1" x14ac:dyDescent="0.2">
      <c r="A87" s="169">
        <v>23</v>
      </c>
      <c r="B87" s="170" t="s">
        <v>170</v>
      </c>
      <c r="C87" s="185" t="s">
        <v>171</v>
      </c>
      <c r="D87" s="171" t="s">
        <v>112</v>
      </c>
      <c r="E87" s="172">
        <v>359.1</v>
      </c>
      <c r="F87" s="173"/>
      <c r="G87" s="174">
        <f>ROUND(E87*F87,2)</f>
        <v>0</v>
      </c>
      <c r="H87" s="173"/>
      <c r="I87" s="174">
        <f>ROUND(E87*H87,2)</f>
        <v>0</v>
      </c>
      <c r="J87" s="173"/>
      <c r="K87" s="174">
        <f>ROUND(E87*J87,2)</f>
        <v>0</v>
      </c>
      <c r="L87" s="174">
        <v>21</v>
      </c>
      <c r="M87" s="174">
        <f>G87*(1+L87/100)</f>
        <v>0</v>
      </c>
      <c r="N87" s="174">
        <v>0.441</v>
      </c>
      <c r="O87" s="174">
        <f>ROUND(E87*N87,2)</f>
        <v>158.36000000000001</v>
      </c>
      <c r="P87" s="174">
        <v>0</v>
      </c>
      <c r="Q87" s="174">
        <f>ROUND(E87*P87,2)</f>
        <v>0</v>
      </c>
      <c r="R87" s="174"/>
      <c r="S87" s="159">
        <v>0</v>
      </c>
      <c r="T87" s="159">
        <f>ROUND(E87*S87,2)</f>
        <v>0</v>
      </c>
      <c r="U87" s="159"/>
      <c r="V87" s="150"/>
      <c r="W87" s="150"/>
      <c r="X87" s="150"/>
      <c r="Y87" s="150"/>
      <c r="Z87" s="150"/>
      <c r="AA87" s="150"/>
      <c r="AB87" s="150"/>
      <c r="AC87" s="150"/>
      <c r="AD87" s="150"/>
      <c r="AE87" s="150" t="s">
        <v>113</v>
      </c>
      <c r="AF87" s="150"/>
      <c r="AG87" s="150"/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</row>
    <row r="88" spans="1:58" ht="22.5" outlineLevel="1" x14ac:dyDescent="0.2">
      <c r="A88" s="157"/>
      <c r="B88" s="158"/>
      <c r="C88" s="186" t="s">
        <v>244</v>
      </c>
      <c r="D88" s="160"/>
      <c r="E88" s="161">
        <v>359.1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0"/>
      <c r="W88" s="150"/>
      <c r="X88" s="150"/>
      <c r="Y88" s="150"/>
      <c r="Z88" s="150"/>
      <c r="AA88" s="150"/>
      <c r="AB88" s="150"/>
      <c r="AC88" s="150"/>
      <c r="AD88" s="150"/>
      <c r="AE88" s="150" t="s">
        <v>115</v>
      </c>
      <c r="AF88" s="150">
        <v>0</v>
      </c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</row>
    <row r="89" spans="1:58" ht="22.5" outlineLevel="1" x14ac:dyDescent="0.2">
      <c r="A89" s="157"/>
      <c r="B89" s="158"/>
      <c r="C89" s="186" t="s">
        <v>164</v>
      </c>
      <c r="D89" s="160"/>
      <c r="E89" s="161"/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0"/>
      <c r="W89" s="150"/>
      <c r="X89" s="150"/>
      <c r="Y89" s="150"/>
      <c r="Z89" s="150"/>
      <c r="AA89" s="150"/>
      <c r="AB89" s="150"/>
      <c r="AC89" s="150"/>
      <c r="AD89" s="150"/>
      <c r="AE89" s="150" t="s">
        <v>115</v>
      </c>
      <c r="AF89" s="150">
        <v>0</v>
      </c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</row>
    <row r="90" spans="1:58" outlineLevel="1" x14ac:dyDescent="0.2">
      <c r="A90" s="157"/>
      <c r="B90" s="158"/>
      <c r="C90" s="186" t="s">
        <v>166</v>
      </c>
      <c r="D90" s="160"/>
      <c r="E90" s="161"/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0"/>
      <c r="W90" s="150"/>
      <c r="X90" s="150"/>
      <c r="Y90" s="150"/>
      <c r="Z90" s="150"/>
      <c r="AA90" s="150"/>
      <c r="AB90" s="150"/>
      <c r="AC90" s="150"/>
      <c r="AD90" s="150"/>
      <c r="AE90" s="150" t="s">
        <v>115</v>
      </c>
      <c r="AF90" s="150">
        <v>0</v>
      </c>
      <c r="AG90" s="150"/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</row>
    <row r="91" spans="1:58" outlineLevel="1" x14ac:dyDescent="0.2">
      <c r="A91" s="169">
        <v>24</v>
      </c>
      <c r="B91" s="170" t="s">
        <v>245</v>
      </c>
      <c r="C91" s="185" t="s">
        <v>246</v>
      </c>
      <c r="D91" s="171" t="s">
        <v>123</v>
      </c>
      <c r="E91" s="172">
        <v>51.27948</v>
      </c>
      <c r="F91" s="173"/>
      <c r="G91" s="174">
        <f>ROUND(E91*F91,2)</f>
        <v>0</v>
      </c>
      <c r="H91" s="173"/>
      <c r="I91" s="174">
        <f>ROUND(E91*H91,2)</f>
        <v>0</v>
      </c>
      <c r="J91" s="173"/>
      <c r="K91" s="174">
        <f>ROUND(E91*J91,2)</f>
        <v>0</v>
      </c>
      <c r="L91" s="174">
        <v>21</v>
      </c>
      <c r="M91" s="174">
        <f>G91*(1+L91/100)</f>
        <v>0</v>
      </c>
      <c r="N91" s="174">
        <v>1</v>
      </c>
      <c r="O91" s="174">
        <f>ROUND(E91*N91,2)</f>
        <v>51.28</v>
      </c>
      <c r="P91" s="174">
        <v>0</v>
      </c>
      <c r="Q91" s="174">
        <f>ROUND(E91*P91,2)</f>
        <v>0</v>
      </c>
      <c r="R91" s="174" t="s">
        <v>159</v>
      </c>
      <c r="S91" s="159">
        <v>0</v>
      </c>
      <c r="T91" s="159">
        <f>ROUND(E91*S91,2)</f>
        <v>0</v>
      </c>
      <c r="U91" s="159"/>
      <c r="V91" s="150"/>
      <c r="W91" s="150"/>
      <c r="X91" s="150"/>
      <c r="Y91" s="150"/>
      <c r="Z91" s="150"/>
      <c r="AA91" s="150"/>
      <c r="AB91" s="150"/>
      <c r="AC91" s="150"/>
      <c r="AD91" s="150"/>
      <c r="AE91" s="150" t="s">
        <v>160</v>
      </c>
      <c r="AF91" s="150"/>
      <c r="AG91" s="150"/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</row>
    <row r="92" spans="1:58" ht="22.5" outlineLevel="1" x14ac:dyDescent="0.2">
      <c r="A92" s="157"/>
      <c r="B92" s="158"/>
      <c r="C92" s="186" t="s">
        <v>247</v>
      </c>
      <c r="D92" s="160"/>
      <c r="E92" s="161">
        <v>51.27948</v>
      </c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0"/>
      <c r="W92" s="150"/>
      <c r="X92" s="150"/>
      <c r="Y92" s="150"/>
      <c r="Z92" s="150"/>
      <c r="AA92" s="150"/>
      <c r="AB92" s="150"/>
      <c r="AC92" s="150"/>
      <c r="AD92" s="150"/>
      <c r="AE92" s="150" t="s">
        <v>115</v>
      </c>
      <c r="AF92" s="150">
        <v>0</v>
      </c>
      <c r="AG92" s="150"/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</row>
    <row r="93" spans="1:58" outlineLevel="1" x14ac:dyDescent="0.2">
      <c r="A93" s="157"/>
      <c r="B93" s="158"/>
      <c r="C93" s="186" t="s">
        <v>132</v>
      </c>
      <c r="D93" s="160"/>
      <c r="E93" s="161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0"/>
      <c r="W93" s="150"/>
      <c r="X93" s="150"/>
      <c r="Y93" s="150"/>
      <c r="Z93" s="150"/>
      <c r="AA93" s="150"/>
      <c r="AB93" s="150"/>
      <c r="AC93" s="150"/>
      <c r="AD93" s="150"/>
      <c r="AE93" s="150" t="s">
        <v>115</v>
      </c>
      <c r="AF93" s="150">
        <v>0</v>
      </c>
      <c r="AG93" s="150"/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</row>
    <row r="94" spans="1:58" x14ac:dyDescent="0.2">
      <c r="A94" s="163" t="s">
        <v>108</v>
      </c>
      <c r="B94" s="164" t="s">
        <v>68</v>
      </c>
      <c r="C94" s="184" t="s">
        <v>69</v>
      </c>
      <c r="D94" s="165"/>
      <c r="E94" s="166"/>
      <c r="F94" s="167"/>
      <c r="G94" s="167">
        <f>SUMIF(AE95:AE110,"&lt;&gt;NOR",G95:G110)</f>
        <v>0</v>
      </c>
      <c r="H94" s="167"/>
      <c r="I94" s="167">
        <f>SUM(I95:I110)</f>
        <v>0</v>
      </c>
      <c r="J94" s="167"/>
      <c r="K94" s="167">
        <f>SUM(K95:K110)</f>
        <v>0</v>
      </c>
      <c r="L94" s="167"/>
      <c r="M94" s="167">
        <f>SUM(M95:M110)</f>
        <v>0</v>
      </c>
      <c r="N94" s="167"/>
      <c r="O94" s="167">
        <f>SUM(O95:O110)</f>
        <v>154.42000000000002</v>
      </c>
      <c r="P94" s="167"/>
      <c r="Q94" s="167">
        <f>SUM(Q95:Q110)</f>
        <v>0</v>
      </c>
      <c r="R94" s="167"/>
      <c r="S94" s="162"/>
      <c r="T94" s="162">
        <f>SUM(T95:T110)</f>
        <v>0</v>
      </c>
      <c r="U94" s="162"/>
      <c r="AE94" t="s">
        <v>109</v>
      </c>
    </row>
    <row r="95" spans="1:58" outlineLevel="1" x14ac:dyDescent="0.2">
      <c r="A95" s="169">
        <v>25</v>
      </c>
      <c r="B95" s="170" t="s">
        <v>173</v>
      </c>
      <c r="C95" s="185" t="s">
        <v>174</v>
      </c>
      <c r="D95" s="171" t="s">
        <v>112</v>
      </c>
      <c r="E95" s="172">
        <v>179.55</v>
      </c>
      <c r="F95" s="173"/>
      <c r="G95" s="174">
        <f>ROUND(E95*F95,2)</f>
        <v>0</v>
      </c>
      <c r="H95" s="173"/>
      <c r="I95" s="174">
        <f>ROUND(E95*H95,2)</f>
        <v>0</v>
      </c>
      <c r="J95" s="173"/>
      <c r="K95" s="174">
        <f>ROUND(E95*J95,2)</f>
        <v>0</v>
      </c>
      <c r="L95" s="174">
        <v>21</v>
      </c>
      <c r="M95" s="174">
        <f>G95*(1+L95/100)</f>
        <v>0</v>
      </c>
      <c r="N95" s="174">
        <v>5.0000000000000001E-4</v>
      </c>
      <c r="O95" s="174">
        <f>ROUND(E95*N95,2)</f>
        <v>0.09</v>
      </c>
      <c r="P95" s="174">
        <v>0</v>
      </c>
      <c r="Q95" s="174">
        <f>ROUND(E95*P95,2)</f>
        <v>0</v>
      </c>
      <c r="R95" s="174"/>
      <c r="S95" s="159">
        <v>0</v>
      </c>
      <c r="T95" s="159">
        <f>ROUND(E95*S95,2)</f>
        <v>0</v>
      </c>
      <c r="U95" s="159"/>
      <c r="V95" s="150"/>
      <c r="W95" s="150"/>
      <c r="X95" s="150"/>
      <c r="Y95" s="150"/>
      <c r="Z95" s="150"/>
      <c r="AA95" s="150"/>
      <c r="AB95" s="150"/>
      <c r="AC95" s="150"/>
      <c r="AD95" s="150"/>
      <c r="AE95" s="150" t="s">
        <v>113</v>
      </c>
      <c r="AF95" s="150"/>
      <c r="AG95" s="150"/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</row>
    <row r="96" spans="1:58" ht="22.5" outlineLevel="1" x14ac:dyDescent="0.2">
      <c r="A96" s="157"/>
      <c r="B96" s="158"/>
      <c r="C96" s="186" t="s">
        <v>248</v>
      </c>
      <c r="D96" s="160"/>
      <c r="E96" s="161">
        <v>179.55</v>
      </c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0"/>
      <c r="W96" s="150"/>
      <c r="X96" s="150"/>
      <c r="Y96" s="150"/>
      <c r="Z96" s="150"/>
      <c r="AA96" s="150"/>
      <c r="AB96" s="150"/>
      <c r="AC96" s="150"/>
      <c r="AD96" s="150"/>
      <c r="AE96" s="150" t="s">
        <v>115</v>
      </c>
      <c r="AF96" s="150">
        <v>0</v>
      </c>
      <c r="AG96" s="150"/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</row>
    <row r="97" spans="1:58" outlineLevel="1" x14ac:dyDescent="0.2">
      <c r="A97" s="157"/>
      <c r="B97" s="158"/>
      <c r="C97" s="186" t="s">
        <v>132</v>
      </c>
      <c r="D97" s="160"/>
      <c r="E97" s="161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0"/>
      <c r="W97" s="150"/>
      <c r="X97" s="150"/>
      <c r="Y97" s="150"/>
      <c r="Z97" s="150"/>
      <c r="AA97" s="150"/>
      <c r="AB97" s="150"/>
      <c r="AC97" s="150"/>
      <c r="AD97" s="150"/>
      <c r="AE97" s="150" t="s">
        <v>115</v>
      </c>
      <c r="AF97" s="150">
        <v>0</v>
      </c>
      <c r="AG97" s="150"/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</row>
    <row r="98" spans="1:58" outlineLevel="1" x14ac:dyDescent="0.2">
      <c r="A98" s="169">
        <v>26</v>
      </c>
      <c r="B98" s="170" t="s">
        <v>175</v>
      </c>
      <c r="C98" s="185" t="s">
        <v>176</v>
      </c>
      <c r="D98" s="171" t="s">
        <v>112</v>
      </c>
      <c r="E98" s="172">
        <v>350.55</v>
      </c>
      <c r="F98" s="173"/>
      <c r="G98" s="174">
        <f>ROUND(E98*F98,2)</f>
        <v>0</v>
      </c>
      <c r="H98" s="173"/>
      <c r="I98" s="174">
        <f>ROUND(E98*H98,2)</f>
        <v>0</v>
      </c>
      <c r="J98" s="173"/>
      <c r="K98" s="174">
        <f>ROUND(E98*J98,2)</f>
        <v>0</v>
      </c>
      <c r="L98" s="174">
        <v>21</v>
      </c>
      <c r="M98" s="174">
        <f>G98*(1+L98/100)</f>
        <v>0</v>
      </c>
      <c r="N98" s="174">
        <v>0.33074999999999999</v>
      </c>
      <c r="O98" s="174">
        <f>ROUND(E98*N98,2)</f>
        <v>115.94</v>
      </c>
      <c r="P98" s="174">
        <v>0</v>
      </c>
      <c r="Q98" s="174">
        <f>ROUND(E98*P98,2)</f>
        <v>0</v>
      </c>
      <c r="R98" s="174"/>
      <c r="S98" s="159">
        <v>0</v>
      </c>
      <c r="T98" s="159">
        <f>ROUND(E98*S98,2)</f>
        <v>0</v>
      </c>
      <c r="U98" s="159"/>
      <c r="V98" s="150"/>
      <c r="W98" s="150"/>
      <c r="X98" s="150"/>
      <c r="Y98" s="150"/>
      <c r="Z98" s="150"/>
      <c r="AA98" s="150"/>
      <c r="AB98" s="150"/>
      <c r="AC98" s="150"/>
      <c r="AD98" s="150"/>
      <c r="AE98" s="150" t="s">
        <v>113</v>
      </c>
      <c r="AF98" s="150"/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</row>
    <row r="99" spans="1:58" ht="22.5" outlineLevel="1" x14ac:dyDescent="0.2">
      <c r="A99" s="157"/>
      <c r="B99" s="158"/>
      <c r="C99" s="186" t="s">
        <v>249</v>
      </c>
      <c r="D99" s="160"/>
      <c r="E99" s="161">
        <v>350.55</v>
      </c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0"/>
      <c r="W99" s="150"/>
      <c r="X99" s="150"/>
      <c r="Y99" s="150"/>
      <c r="Z99" s="150"/>
      <c r="AA99" s="150"/>
      <c r="AB99" s="150"/>
      <c r="AC99" s="150"/>
      <c r="AD99" s="150"/>
      <c r="AE99" s="150" t="s">
        <v>115</v>
      </c>
      <c r="AF99" s="150">
        <v>0</v>
      </c>
      <c r="AG99" s="150"/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</row>
    <row r="100" spans="1:58" outlineLevel="1" x14ac:dyDescent="0.2">
      <c r="A100" s="157"/>
      <c r="B100" s="158"/>
      <c r="C100" s="186" t="s">
        <v>132</v>
      </c>
      <c r="D100" s="160"/>
      <c r="E100" s="161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0"/>
      <c r="W100" s="150"/>
      <c r="X100" s="150"/>
      <c r="Y100" s="150"/>
      <c r="Z100" s="150"/>
      <c r="AA100" s="150"/>
      <c r="AB100" s="150"/>
      <c r="AC100" s="150"/>
      <c r="AD100" s="150"/>
      <c r="AE100" s="150" t="s">
        <v>115</v>
      </c>
      <c r="AF100" s="150">
        <v>0</v>
      </c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</row>
    <row r="101" spans="1:58" outlineLevel="1" x14ac:dyDescent="0.2">
      <c r="A101" s="169">
        <v>27</v>
      </c>
      <c r="B101" s="170" t="s">
        <v>178</v>
      </c>
      <c r="C101" s="185" t="s">
        <v>179</v>
      </c>
      <c r="D101" s="171" t="s">
        <v>112</v>
      </c>
      <c r="E101" s="172">
        <v>171</v>
      </c>
      <c r="F101" s="173"/>
      <c r="G101" s="174">
        <f>ROUND(E101*F101,2)</f>
        <v>0</v>
      </c>
      <c r="H101" s="173"/>
      <c r="I101" s="174">
        <f>ROUND(E101*H101,2)</f>
        <v>0</v>
      </c>
      <c r="J101" s="173"/>
      <c r="K101" s="174">
        <f>ROUND(E101*J101,2)</f>
        <v>0</v>
      </c>
      <c r="L101" s="174">
        <v>21</v>
      </c>
      <c r="M101" s="174">
        <f>G101*(1+L101/100)</f>
        <v>0</v>
      </c>
      <c r="N101" s="174">
        <v>7.3899999999999993E-2</v>
      </c>
      <c r="O101" s="174">
        <f>ROUND(E101*N101,2)</f>
        <v>12.64</v>
      </c>
      <c r="P101" s="174">
        <v>0</v>
      </c>
      <c r="Q101" s="174">
        <f>ROUND(E101*P101,2)</f>
        <v>0</v>
      </c>
      <c r="R101" s="174"/>
      <c r="S101" s="159">
        <v>0</v>
      </c>
      <c r="T101" s="159">
        <f>ROUND(E101*S101,2)</f>
        <v>0</v>
      </c>
      <c r="U101" s="159"/>
      <c r="V101" s="150"/>
      <c r="W101" s="150"/>
      <c r="X101" s="150"/>
      <c r="Y101" s="150"/>
      <c r="Z101" s="150"/>
      <c r="AA101" s="150"/>
      <c r="AB101" s="150"/>
      <c r="AC101" s="150"/>
      <c r="AD101" s="150"/>
      <c r="AE101" s="150" t="s">
        <v>113</v>
      </c>
      <c r="AF101" s="150"/>
      <c r="AG101" s="150"/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</row>
    <row r="102" spans="1:58" ht="22.5" outlineLevel="1" x14ac:dyDescent="0.2">
      <c r="A102" s="157"/>
      <c r="B102" s="158"/>
      <c r="C102" s="186" t="s">
        <v>250</v>
      </c>
      <c r="D102" s="160"/>
      <c r="E102" s="161">
        <v>171</v>
      </c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0"/>
      <c r="W102" s="150"/>
      <c r="X102" s="150"/>
      <c r="Y102" s="150"/>
      <c r="Z102" s="150"/>
      <c r="AA102" s="150"/>
      <c r="AB102" s="150"/>
      <c r="AC102" s="150"/>
      <c r="AD102" s="150"/>
      <c r="AE102" s="150" t="s">
        <v>115</v>
      </c>
      <c r="AF102" s="150">
        <v>0</v>
      </c>
      <c r="AG102" s="150"/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</row>
    <row r="103" spans="1:58" outlineLevel="1" x14ac:dyDescent="0.2">
      <c r="A103" s="157"/>
      <c r="B103" s="158"/>
      <c r="C103" s="186" t="s">
        <v>132</v>
      </c>
      <c r="D103" s="160"/>
      <c r="E103" s="161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0"/>
      <c r="W103" s="150"/>
      <c r="X103" s="150"/>
      <c r="Y103" s="150"/>
      <c r="Z103" s="150"/>
      <c r="AA103" s="150"/>
      <c r="AB103" s="150"/>
      <c r="AC103" s="150"/>
      <c r="AD103" s="150"/>
      <c r="AE103" s="150" t="s">
        <v>115</v>
      </c>
      <c r="AF103" s="150">
        <v>0</v>
      </c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</row>
    <row r="104" spans="1:58" outlineLevel="1" x14ac:dyDescent="0.2">
      <c r="A104" s="169">
        <v>28</v>
      </c>
      <c r="B104" s="170" t="s">
        <v>251</v>
      </c>
      <c r="C104" s="185" t="s">
        <v>252</v>
      </c>
      <c r="D104" s="171" t="s">
        <v>112</v>
      </c>
      <c r="E104" s="172">
        <v>13.872</v>
      </c>
      <c r="F104" s="173"/>
      <c r="G104" s="174">
        <f>ROUND(E104*F104,2)</f>
        <v>0</v>
      </c>
      <c r="H104" s="173"/>
      <c r="I104" s="174">
        <f>ROUND(E104*H104,2)</f>
        <v>0</v>
      </c>
      <c r="J104" s="173"/>
      <c r="K104" s="174">
        <f>ROUND(E104*J104,2)</f>
        <v>0</v>
      </c>
      <c r="L104" s="174">
        <v>21</v>
      </c>
      <c r="M104" s="174">
        <f>G104*(1+L104/100)</f>
        <v>0</v>
      </c>
      <c r="N104" s="174">
        <v>0.17499999999999999</v>
      </c>
      <c r="O104" s="174">
        <f>ROUND(E104*N104,2)</f>
        <v>2.4300000000000002</v>
      </c>
      <c r="P104" s="174">
        <v>0</v>
      </c>
      <c r="Q104" s="174">
        <f>ROUND(E104*P104,2)</f>
        <v>0</v>
      </c>
      <c r="R104" s="174" t="s">
        <v>159</v>
      </c>
      <c r="S104" s="159">
        <v>0</v>
      </c>
      <c r="T104" s="159">
        <f>ROUND(E104*S104,2)</f>
        <v>0</v>
      </c>
      <c r="U104" s="159"/>
      <c r="V104" s="150"/>
      <c r="W104" s="150"/>
      <c r="X104" s="150"/>
      <c r="Y104" s="150"/>
      <c r="Z104" s="150"/>
      <c r="AA104" s="150"/>
      <c r="AB104" s="150"/>
      <c r="AC104" s="150"/>
      <c r="AD104" s="150"/>
      <c r="AE104" s="150" t="s">
        <v>160</v>
      </c>
      <c r="AF104" s="150"/>
      <c r="AG104" s="150"/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</row>
    <row r="105" spans="1:58" ht="22.5" outlineLevel="1" x14ac:dyDescent="0.2">
      <c r="A105" s="157"/>
      <c r="B105" s="158"/>
      <c r="C105" s="186" t="s">
        <v>253</v>
      </c>
      <c r="D105" s="160"/>
      <c r="E105" s="161">
        <v>13.872</v>
      </c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0"/>
      <c r="W105" s="150"/>
      <c r="X105" s="150"/>
      <c r="Y105" s="150"/>
      <c r="Z105" s="150"/>
      <c r="AA105" s="150"/>
      <c r="AB105" s="150"/>
      <c r="AC105" s="150"/>
      <c r="AD105" s="150"/>
      <c r="AE105" s="150" t="s">
        <v>115</v>
      </c>
      <c r="AF105" s="150">
        <v>0</v>
      </c>
      <c r="AG105" s="150"/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</row>
    <row r="106" spans="1:58" outlineLevel="1" x14ac:dyDescent="0.2">
      <c r="A106" s="157"/>
      <c r="B106" s="158"/>
      <c r="C106" s="186" t="s">
        <v>132</v>
      </c>
      <c r="D106" s="160"/>
      <c r="E106" s="161"/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0"/>
      <c r="W106" s="150"/>
      <c r="X106" s="150"/>
      <c r="Y106" s="150"/>
      <c r="Z106" s="150"/>
      <c r="AA106" s="150"/>
      <c r="AB106" s="150"/>
      <c r="AC106" s="150"/>
      <c r="AD106" s="150"/>
      <c r="AE106" s="150" t="s">
        <v>115</v>
      </c>
      <c r="AF106" s="150">
        <v>0</v>
      </c>
      <c r="AG106" s="150"/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</row>
    <row r="107" spans="1:58" outlineLevel="1" x14ac:dyDescent="0.2">
      <c r="A107" s="169">
        <v>29</v>
      </c>
      <c r="B107" s="170" t="s">
        <v>254</v>
      </c>
      <c r="C107" s="185" t="s">
        <v>255</v>
      </c>
      <c r="D107" s="171" t="s">
        <v>112</v>
      </c>
      <c r="E107" s="172">
        <v>160.82</v>
      </c>
      <c r="F107" s="173"/>
      <c r="G107" s="174">
        <f>ROUND(E107*F107,2)</f>
        <v>0</v>
      </c>
      <c r="H107" s="173"/>
      <c r="I107" s="174">
        <f>ROUND(E107*H107,2)</f>
        <v>0</v>
      </c>
      <c r="J107" s="173"/>
      <c r="K107" s="174">
        <f>ROUND(E107*J107,2)</f>
        <v>0</v>
      </c>
      <c r="L107" s="174">
        <v>21</v>
      </c>
      <c r="M107" s="174">
        <f>G107*(1+L107/100)</f>
        <v>0</v>
      </c>
      <c r="N107" s="174">
        <v>0.14499999999999999</v>
      </c>
      <c r="O107" s="174">
        <f>ROUND(E107*N107,2)</f>
        <v>23.32</v>
      </c>
      <c r="P107" s="174">
        <v>0</v>
      </c>
      <c r="Q107" s="174">
        <f>ROUND(E107*P107,2)</f>
        <v>0</v>
      </c>
      <c r="R107" s="174" t="s">
        <v>159</v>
      </c>
      <c r="S107" s="159">
        <v>0</v>
      </c>
      <c r="T107" s="159">
        <f>ROUND(E107*S107,2)</f>
        <v>0</v>
      </c>
      <c r="U107" s="159"/>
      <c r="V107" s="150"/>
      <c r="W107" s="150"/>
      <c r="X107" s="150"/>
      <c r="Y107" s="150"/>
      <c r="Z107" s="150"/>
      <c r="AA107" s="150"/>
      <c r="AB107" s="150"/>
      <c r="AC107" s="150"/>
      <c r="AD107" s="150"/>
      <c r="AE107" s="150" t="s">
        <v>160</v>
      </c>
      <c r="AF107" s="150"/>
      <c r="AG107" s="150"/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</row>
    <row r="108" spans="1:58" ht="22.5" outlineLevel="1" x14ac:dyDescent="0.2">
      <c r="A108" s="157"/>
      <c r="B108" s="158"/>
      <c r="C108" s="186" t="s">
        <v>256</v>
      </c>
      <c r="D108" s="160"/>
      <c r="E108" s="161">
        <v>174.42</v>
      </c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0"/>
      <c r="W108" s="150"/>
      <c r="X108" s="150"/>
      <c r="Y108" s="150"/>
      <c r="Z108" s="150"/>
      <c r="AA108" s="150"/>
      <c r="AB108" s="150"/>
      <c r="AC108" s="150"/>
      <c r="AD108" s="150"/>
      <c r="AE108" s="150" t="s">
        <v>115</v>
      </c>
      <c r="AF108" s="150">
        <v>0</v>
      </c>
      <c r="AG108" s="150"/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</row>
    <row r="109" spans="1:58" ht="22.5" outlineLevel="1" x14ac:dyDescent="0.2">
      <c r="A109" s="157"/>
      <c r="B109" s="158"/>
      <c r="C109" s="186" t="s">
        <v>257</v>
      </c>
      <c r="D109" s="160"/>
      <c r="E109" s="161">
        <v>-13.6</v>
      </c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0"/>
      <c r="W109" s="150"/>
      <c r="X109" s="150"/>
      <c r="Y109" s="150"/>
      <c r="Z109" s="150"/>
      <c r="AA109" s="150"/>
      <c r="AB109" s="150"/>
      <c r="AC109" s="150"/>
      <c r="AD109" s="150"/>
      <c r="AE109" s="150" t="s">
        <v>115</v>
      </c>
      <c r="AF109" s="150">
        <v>0</v>
      </c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</row>
    <row r="110" spans="1:58" outlineLevel="1" x14ac:dyDescent="0.2">
      <c r="A110" s="157"/>
      <c r="B110" s="158"/>
      <c r="C110" s="186" t="s">
        <v>132</v>
      </c>
      <c r="D110" s="160"/>
      <c r="E110" s="161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0"/>
      <c r="W110" s="150"/>
      <c r="X110" s="150"/>
      <c r="Y110" s="150"/>
      <c r="Z110" s="150"/>
      <c r="AA110" s="150"/>
      <c r="AB110" s="150"/>
      <c r="AC110" s="150"/>
      <c r="AD110" s="150"/>
      <c r="AE110" s="150" t="s">
        <v>115</v>
      </c>
      <c r="AF110" s="150">
        <v>0</v>
      </c>
      <c r="AG110" s="150"/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</row>
    <row r="111" spans="1:58" x14ac:dyDescent="0.2">
      <c r="A111" s="163" t="s">
        <v>108</v>
      </c>
      <c r="B111" s="164" t="s">
        <v>70</v>
      </c>
      <c r="C111" s="184" t="s">
        <v>71</v>
      </c>
      <c r="D111" s="165"/>
      <c r="E111" s="166"/>
      <c r="F111" s="167"/>
      <c r="G111" s="167">
        <f>SUMIF(AE112:AE115,"&lt;&gt;NOR",G112:G115)</f>
        <v>0</v>
      </c>
      <c r="H111" s="167"/>
      <c r="I111" s="167">
        <f>SUM(I112:I115)</f>
        <v>0</v>
      </c>
      <c r="J111" s="167"/>
      <c r="K111" s="167">
        <f>SUM(K112:K115)</f>
        <v>0</v>
      </c>
      <c r="L111" s="167"/>
      <c r="M111" s="167">
        <f>SUM(M112:M115)</f>
        <v>0</v>
      </c>
      <c r="N111" s="167"/>
      <c r="O111" s="167">
        <f>SUM(O112:O115)</f>
        <v>0.43</v>
      </c>
      <c r="P111" s="167"/>
      <c r="Q111" s="167">
        <f>SUM(Q112:Q115)</f>
        <v>0</v>
      </c>
      <c r="R111" s="167"/>
      <c r="S111" s="162"/>
      <c r="T111" s="162">
        <f>SUM(T112:T115)</f>
        <v>0</v>
      </c>
      <c r="U111" s="162"/>
      <c r="AE111" t="s">
        <v>109</v>
      </c>
    </row>
    <row r="112" spans="1:58" outlineLevel="1" x14ac:dyDescent="0.2">
      <c r="A112" s="169">
        <v>30</v>
      </c>
      <c r="B112" s="170" t="s">
        <v>258</v>
      </c>
      <c r="C112" s="185" t="s">
        <v>259</v>
      </c>
      <c r="D112" s="171" t="s">
        <v>186</v>
      </c>
      <c r="E112" s="172">
        <v>1</v>
      </c>
      <c r="F112" s="173"/>
      <c r="G112" s="174">
        <f>ROUND(E112*F112,2)</f>
        <v>0</v>
      </c>
      <c r="H112" s="173"/>
      <c r="I112" s="174">
        <f>ROUND(E112*H112,2)</f>
        <v>0</v>
      </c>
      <c r="J112" s="173"/>
      <c r="K112" s="174">
        <f>ROUND(E112*J112,2)</f>
        <v>0</v>
      </c>
      <c r="L112" s="174">
        <v>21</v>
      </c>
      <c r="M112" s="174">
        <f>G112*(1+L112/100)</f>
        <v>0</v>
      </c>
      <c r="N112" s="174">
        <v>0.43093999999999999</v>
      </c>
      <c r="O112" s="174">
        <f>ROUND(E112*N112,2)</f>
        <v>0.43</v>
      </c>
      <c r="P112" s="174">
        <v>0</v>
      </c>
      <c r="Q112" s="174">
        <f>ROUND(E112*P112,2)</f>
        <v>0</v>
      </c>
      <c r="R112" s="174"/>
      <c r="S112" s="159">
        <v>0</v>
      </c>
      <c r="T112" s="159">
        <f>ROUND(E112*S112,2)</f>
        <v>0</v>
      </c>
      <c r="U112" s="159"/>
      <c r="V112" s="150"/>
      <c r="W112" s="150"/>
      <c r="X112" s="150"/>
      <c r="Y112" s="150"/>
      <c r="Z112" s="150"/>
      <c r="AA112" s="150"/>
      <c r="AB112" s="150"/>
      <c r="AC112" s="150"/>
      <c r="AD112" s="150"/>
      <c r="AE112" s="150" t="s">
        <v>113</v>
      </c>
      <c r="AF112" s="150"/>
      <c r="AG112" s="150"/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</row>
    <row r="113" spans="1:58" outlineLevel="1" x14ac:dyDescent="0.2">
      <c r="A113" s="157"/>
      <c r="B113" s="158"/>
      <c r="C113" s="186" t="s">
        <v>260</v>
      </c>
      <c r="D113" s="160"/>
      <c r="E113" s="161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0"/>
      <c r="W113" s="150"/>
      <c r="X113" s="150"/>
      <c r="Y113" s="150"/>
      <c r="Z113" s="150"/>
      <c r="AA113" s="150"/>
      <c r="AB113" s="150"/>
      <c r="AC113" s="150"/>
      <c r="AD113" s="150"/>
      <c r="AE113" s="150" t="s">
        <v>115</v>
      </c>
      <c r="AF113" s="150">
        <v>0</v>
      </c>
      <c r="AG113" s="150"/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</row>
    <row r="114" spans="1:58" outlineLevel="1" x14ac:dyDescent="0.2">
      <c r="A114" s="157"/>
      <c r="B114" s="158"/>
      <c r="C114" s="186" t="s">
        <v>261</v>
      </c>
      <c r="D114" s="160"/>
      <c r="E114" s="161">
        <v>1</v>
      </c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0"/>
      <c r="W114" s="150"/>
      <c r="X114" s="150"/>
      <c r="Y114" s="150"/>
      <c r="Z114" s="150"/>
      <c r="AA114" s="150"/>
      <c r="AB114" s="150"/>
      <c r="AC114" s="150"/>
      <c r="AD114" s="150"/>
      <c r="AE114" s="150" t="s">
        <v>115</v>
      </c>
      <c r="AF114" s="150">
        <v>0</v>
      </c>
      <c r="AG114" s="150"/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</row>
    <row r="115" spans="1:58" outlineLevel="1" x14ac:dyDescent="0.2">
      <c r="A115" s="157"/>
      <c r="B115" s="158"/>
      <c r="C115" s="186" t="s">
        <v>116</v>
      </c>
      <c r="D115" s="160"/>
      <c r="E115" s="161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0"/>
      <c r="W115" s="150"/>
      <c r="X115" s="150"/>
      <c r="Y115" s="150"/>
      <c r="Z115" s="150"/>
      <c r="AA115" s="150"/>
      <c r="AB115" s="150"/>
      <c r="AC115" s="150"/>
      <c r="AD115" s="150"/>
      <c r="AE115" s="150" t="s">
        <v>115</v>
      </c>
      <c r="AF115" s="150">
        <v>0</v>
      </c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</row>
    <row r="116" spans="1:58" x14ac:dyDescent="0.2">
      <c r="A116" s="163" t="s">
        <v>108</v>
      </c>
      <c r="B116" s="164" t="s">
        <v>72</v>
      </c>
      <c r="C116" s="184" t="s">
        <v>73</v>
      </c>
      <c r="D116" s="165"/>
      <c r="E116" s="166"/>
      <c r="F116" s="167"/>
      <c r="G116" s="167">
        <f>SUMIF(AE117:AE132,"&lt;&gt;NOR",G117:G132)</f>
        <v>0</v>
      </c>
      <c r="H116" s="167"/>
      <c r="I116" s="167">
        <f>SUM(I117:I132)</f>
        <v>0</v>
      </c>
      <c r="J116" s="167"/>
      <c r="K116" s="167">
        <f>SUM(K117:K132)</f>
        <v>0</v>
      </c>
      <c r="L116" s="167"/>
      <c r="M116" s="167">
        <f>SUM(M117:M132)</f>
        <v>0</v>
      </c>
      <c r="N116" s="167"/>
      <c r="O116" s="167">
        <f>SUM(O117:O132)</f>
        <v>21.45</v>
      </c>
      <c r="P116" s="167"/>
      <c r="Q116" s="167">
        <f>SUM(Q117:Q132)</f>
        <v>0</v>
      </c>
      <c r="R116" s="167"/>
      <c r="S116" s="162"/>
      <c r="T116" s="162">
        <f>SUM(T117:T132)</f>
        <v>0</v>
      </c>
      <c r="U116" s="162"/>
      <c r="AE116" t="s">
        <v>109</v>
      </c>
    </row>
    <row r="117" spans="1:58" outlineLevel="1" x14ac:dyDescent="0.2">
      <c r="A117" s="169">
        <v>31</v>
      </c>
      <c r="B117" s="170" t="s">
        <v>262</v>
      </c>
      <c r="C117" s="185" t="s">
        <v>263</v>
      </c>
      <c r="D117" s="171" t="s">
        <v>119</v>
      </c>
      <c r="E117" s="172">
        <v>68</v>
      </c>
      <c r="F117" s="173"/>
      <c r="G117" s="174">
        <f>ROUND(E117*F117,2)</f>
        <v>0</v>
      </c>
      <c r="H117" s="173"/>
      <c r="I117" s="174">
        <f>ROUND(E117*H117,2)</f>
        <v>0</v>
      </c>
      <c r="J117" s="173"/>
      <c r="K117" s="174">
        <f>ROUND(E117*J117,2)</f>
        <v>0</v>
      </c>
      <c r="L117" s="174">
        <v>21</v>
      </c>
      <c r="M117" s="174">
        <f>G117*(1+L117/100)</f>
        <v>0</v>
      </c>
      <c r="N117" s="174">
        <v>9.0000000000000006E-5</v>
      </c>
      <c r="O117" s="174">
        <f>ROUND(E117*N117,2)</f>
        <v>0.01</v>
      </c>
      <c r="P117" s="174">
        <v>0</v>
      </c>
      <c r="Q117" s="174">
        <f>ROUND(E117*P117,2)</f>
        <v>0</v>
      </c>
      <c r="R117" s="174"/>
      <c r="S117" s="159">
        <v>0</v>
      </c>
      <c r="T117" s="159">
        <f>ROUND(E117*S117,2)</f>
        <v>0</v>
      </c>
      <c r="U117" s="159"/>
      <c r="V117" s="150"/>
      <c r="W117" s="150"/>
      <c r="X117" s="150"/>
      <c r="Y117" s="150"/>
      <c r="Z117" s="150"/>
      <c r="AA117" s="150"/>
      <c r="AB117" s="150"/>
      <c r="AC117" s="150"/>
      <c r="AD117" s="150"/>
      <c r="AE117" s="150" t="s">
        <v>113</v>
      </c>
      <c r="AF117" s="150"/>
      <c r="AG117" s="150"/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</row>
    <row r="118" spans="1:58" outlineLevel="1" x14ac:dyDescent="0.2">
      <c r="A118" s="157"/>
      <c r="B118" s="158"/>
      <c r="C118" s="186" t="s">
        <v>264</v>
      </c>
      <c r="D118" s="160"/>
      <c r="E118" s="161">
        <v>68</v>
      </c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 t="s">
        <v>115</v>
      </c>
      <c r="AF118" s="150">
        <v>0</v>
      </c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</row>
    <row r="119" spans="1:58" outlineLevel="1" x14ac:dyDescent="0.2">
      <c r="A119" s="157"/>
      <c r="B119" s="158"/>
      <c r="C119" s="186" t="s">
        <v>116</v>
      </c>
      <c r="D119" s="160"/>
      <c r="E119" s="161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 t="s">
        <v>115</v>
      </c>
      <c r="AF119" s="150">
        <v>0</v>
      </c>
      <c r="AG119" s="150"/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</row>
    <row r="120" spans="1:58" outlineLevel="1" x14ac:dyDescent="0.2">
      <c r="A120" s="169">
        <v>32</v>
      </c>
      <c r="B120" s="170" t="s">
        <v>265</v>
      </c>
      <c r="C120" s="185" t="s">
        <v>266</v>
      </c>
      <c r="D120" s="171" t="s">
        <v>119</v>
      </c>
      <c r="E120" s="172">
        <v>68</v>
      </c>
      <c r="F120" s="173"/>
      <c r="G120" s="174">
        <f>ROUND(E120*F120,2)</f>
        <v>0</v>
      </c>
      <c r="H120" s="173"/>
      <c r="I120" s="174">
        <f>ROUND(E120*H120,2)</f>
        <v>0</v>
      </c>
      <c r="J120" s="173"/>
      <c r="K120" s="174">
        <f>ROUND(E120*J120,2)</f>
        <v>0</v>
      </c>
      <c r="L120" s="174">
        <v>21</v>
      </c>
      <c r="M120" s="174">
        <f>G120*(1+L120/100)</f>
        <v>0</v>
      </c>
      <c r="N120" s="174">
        <v>0</v>
      </c>
      <c r="O120" s="174">
        <f>ROUND(E120*N120,2)</f>
        <v>0</v>
      </c>
      <c r="P120" s="174">
        <v>0</v>
      </c>
      <c r="Q120" s="174">
        <f>ROUND(E120*P120,2)</f>
        <v>0</v>
      </c>
      <c r="R120" s="174"/>
      <c r="S120" s="159">
        <v>0</v>
      </c>
      <c r="T120" s="159">
        <f>ROUND(E120*S120,2)</f>
        <v>0</v>
      </c>
      <c r="U120" s="159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 t="s">
        <v>113</v>
      </c>
      <c r="AF120" s="150"/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</row>
    <row r="121" spans="1:58" outlineLevel="1" x14ac:dyDescent="0.2">
      <c r="A121" s="157"/>
      <c r="B121" s="158"/>
      <c r="C121" s="186" t="s">
        <v>264</v>
      </c>
      <c r="D121" s="160"/>
      <c r="E121" s="161">
        <v>68</v>
      </c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 t="s">
        <v>115</v>
      </c>
      <c r="AF121" s="150">
        <v>0</v>
      </c>
      <c r="AG121" s="150"/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</row>
    <row r="122" spans="1:58" outlineLevel="1" x14ac:dyDescent="0.2">
      <c r="A122" s="157"/>
      <c r="B122" s="158"/>
      <c r="C122" s="186" t="s">
        <v>116</v>
      </c>
      <c r="D122" s="160"/>
      <c r="E122" s="161"/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 t="s">
        <v>115</v>
      </c>
      <c r="AF122" s="150">
        <v>0</v>
      </c>
      <c r="AG122" s="150"/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</row>
    <row r="123" spans="1:58" outlineLevel="1" x14ac:dyDescent="0.2">
      <c r="A123" s="169">
        <v>33</v>
      </c>
      <c r="B123" s="170" t="s">
        <v>195</v>
      </c>
      <c r="C123" s="185" t="s">
        <v>196</v>
      </c>
      <c r="D123" s="171" t="s">
        <v>119</v>
      </c>
      <c r="E123" s="172">
        <v>84</v>
      </c>
      <c r="F123" s="173"/>
      <c r="G123" s="174">
        <f>ROUND(E123*F123,2)</f>
        <v>0</v>
      </c>
      <c r="H123" s="173"/>
      <c r="I123" s="174">
        <f>ROUND(E123*H123,2)</f>
        <v>0</v>
      </c>
      <c r="J123" s="173"/>
      <c r="K123" s="174">
        <f>ROUND(E123*J123,2)</f>
        <v>0</v>
      </c>
      <c r="L123" s="174">
        <v>21</v>
      </c>
      <c r="M123" s="174">
        <f>G123*(1+L123/100)</f>
        <v>0</v>
      </c>
      <c r="N123" s="174">
        <v>0.188</v>
      </c>
      <c r="O123" s="174">
        <f>ROUND(E123*N123,2)</f>
        <v>15.79</v>
      </c>
      <c r="P123" s="174">
        <v>0</v>
      </c>
      <c r="Q123" s="174">
        <f>ROUND(E123*P123,2)</f>
        <v>0</v>
      </c>
      <c r="R123" s="174"/>
      <c r="S123" s="159">
        <v>0</v>
      </c>
      <c r="T123" s="159">
        <f>ROUND(E123*S123,2)</f>
        <v>0</v>
      </c>
      <c r="U123" s="159"/>
      <c r="V123" s="150"/>
      <c r="W123" s="150"/>
      <c r="X123" s="150"/>
      <c r="Y123" s="150"/>
      <c r="Z123" s="150"/>
      <c r="AA123" s="150"/>
      <c r="AB123" s="150"/>
      <c r="AC123" s="150"/>
      <c r="AD123" s="150"/>
      <c r="AE123" s="150" t="s">
        <v>113</v>
      </c>
      <c r="AF123" s="150"/>
      <c r="AG123" s="150"/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</row>
    <row r="124" spans="1:58" ht="22.5" outlineLevel="1" x14ac:dyDescent="0.2">
      <c r="A124" s="157"/>
      <c r="B124" s="158"/>
      <c r="C124" s="186" t="s">
        <v>267</v>
      </c>
      <c r="D124" s="160"/>
      <c r="E124" s="161">
        <v>44</v>
      </c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0"/>
      <c r="W124" s="150"/>
      <c r="X124" s="150"/>
      <c r="Y124" s="150"/>
      <c r="Z124" s="150"/>
      <c r="AA124" s="150"/>
      <c r="AB124" s="150"/>
      <c r="AC124" s="150"/>
      <c r="AD124" s="150"/>
      <c r="AE124" s="150" t="s">
        <v>115</v>
      </c>
      <c r="AF124" s="150">
        <v>0</v>
      </c>
      <c r="AG124" s="150"/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</row>
    <row r="125" spans="1:58" ht="22.5" outlineLevel="1" x14ac:dyDescent="0.2">
      <c r="A125" s="157"/>
      <c r="B125" s="158"/>
      <c r="C125" s="186" t="s">
        <v>268</v>
      </c>
      <c r="D125" s="160"/>
      <c r="E125" s="161">
        <v>40</v>
      </c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 t="s">
        <v>115</v>
      </c>
      <c r="AF125" s="150">
        <v>0</v>
      </c>
      <c r="AG125" s="150"/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</row>
    <row r="126" spans="1:58" outlineLevel="1" x14ac:dyDescent="0.2">
      <c r="A126" s="157"/>
      <c r="B126" s="158"/>
      <c r="C126" s="186" t="s">
        <v>132</v>
      </c>
      <c r="D126" s="160"/>
      <c r="E126" s="161"/>
      <c r="F126" s="159"/>
      <c r="G126" s="15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 t="s">
        <v>115</v>
      </c>
      <c r="AF126" s="150">
        <v>0</v>
      </c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</row>
    <row r="127" spans="1:58" outlineLevel="1" x14ac:dyDescent="0.2">
      <c r="A127" s="169">
        <v>34</v>
      </c>
      <c r="B127" s="170" t="s">
        <v>203</v>
      </c>
      <c r="C127" s="185" t="s">
        <v>204</v>
      </c>
      <c r="D127" s="171" t="s">
        <v>186</v>
      </c>
      <c r="E127" s="172">
        <v>44.88</v>
      </c>
      <c r="F127" s="173"/>
      <c r="G127" s="174">
        <f>ROUND(E127*F127,2)</f>
        <v>0</v>
      </c>
      <c r="H127" s="173"/>
      <c r="I127" s="174">
        <f>ROUND(E127*H127,2)</f>
        <v>0</v>
      </c>
      <c r="J127" s="173"/>
      <c r="K127" s="174">
        <f>ROUND(E127*J127,2)</f>
        <v>0</v>
      </c>
      <c r="L127" s="174">
        <v>21</v>
      </c>
      <c r="M127" s="174">
        <f>G127*(1+L127/100)</f>
        <v>0</v>
      </c>
      <c r="N127" s="174">
        <v>8.1970000000000001E-2</v>
      </c>
      <c r="O127" s="174">
        <f>ROUND(E127*N127,2)</f>
        <v>3.68</v>
      </c>
      <c r="P127" s="174">
        <v>0</v>
      </c>
      <c r="Q127" s="174">
        <f>ROUND(E127*P127,2)</f>
        <v>0</v>
      </c>
      <c r="R127" s="174" t="s">
        <v>159</v>
      </c>
      <c r="S127" s="159">
        <v>0</v>
      </c>
      <c r="T127" s="159">
        <f>ROUND(E127*S127,2)</f>
        <v>0</v>
      </c>
      <c r="U127" s="159"/>
      <c r="V127" s="150"/>
      <c r="W127" s="150"/>
      <c r="X127" s="150"/>
      <c r="Y127" s="150"/>
      <c r="Z127" s="150"/>
      <c r="AA127" s="150"/>
      <c r="AB127" s="150"/>
      <c r="AC127" s="150"/>
      <c r="AD127" s="150"/>
      <c r="AE127" s="150" t="s">
        <v>160</v>
      </c>
      <c r="AF127" s="150"/>
      <c r="AG127" s="150"/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</row>
    <row r="128" spans="1:58" ht="22.5" outlineLevel="1" x14ac:dyDescent="0.2">
      <c r="A128" s="157"/>
      <c r="B128" s="158"/>
      <c r="C128" s="186" t="s">
        <v>269</v>
      </c>
      <c r="D128" s="160"/>
      <c r="E128" s="161">
        <v>44.88</v>
      </c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 t="s">
        <v>115</v>
      </c>
      <c r="AF128" s="150">
        <v>0</v>
      </c>
      <c r="AG128" s="150"/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</row>
    <row r="129" spans="1:58" outlineLevel="1" x14ac:dyDescent="0.2">
      <c r="A129" s="157"/>
      <c r="B129" s="158"/>
      <c r="C129" s="186" t="s">
        <v>132</v>
      </c>
      <c r="D129" s="160"/>
      <c r="E129" s="161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 t="s">
        <v>115</v>
      </c>
      <c r="AF129" s="150">
        <v>0</v>
      </c>
      <c r="AG129" s="150"/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</row>
    <row r="130" spans="1:58" outlineLevel="1" x14ac:dyDescent="0.2">
      <c r="A130" s="169">
        <v>35</v>
      </c>
      <c r="B130" s="170" t="s">
        <v>206</v>
      </c>
      <c r="C130" s="185" t="s">
        <v>207</v>
      </c>
      <c r="D130" s="171" t="s">
        <v>186</v>
      </c>
      <c r="E130" s="172">
        <v>40.799999999999997</v>
      </c>
      <c r="F130" s="173"/>
      <c r="G130" s="174">
        <f>ROUND(E130*F130,2)</f>
        <v>0</v>
      </c>
      <c r="H130" s="173"/>
      <c r="I130" s="174">
        <f>ROUND(E130*H130,2)</f>
        <v>0</v>
      </c>
      <c r="J130" s="173"/>
      <c r="K130" s="174">
        <f>ROUND(E130*J130,2)</f>
        <v>0</v>
      </c>
      <c r="L130" s="174">
        <v>21</v>
      </c>
      <c r="M130" s="174">
        <f>G130*(1+L130/100)</f>
        <v>0</v>
      </c>
      <c r="N130" s="174">
        <v>4.8300000000000003E-2</v>
      </c>
      <c r="O130" s="174">
        <f>ROUND(E130*N130,2)</f>
        <v>1.97</v>
      </c>
      <c r="P130" s="174">
        <v>0</v>
      </c>
      <c r="Q130" s="174">
        <f>ROUND(E130*P130,2)</f>
        <v>0</v>
      </c>
      <c r="R130" s="174" t="s">
        <v>159</v>
      </c>
      <c r="S130" s="159">
        <v>0</v>
      </c>
      <c r="T130" s="159">
        <f>ROUND(E130*S130,2)</f>
        <v>0</v>
      </c>
      <c r="U130" s="159"/>
      <c r="V130" s="150"/>
      <c r="W130" s="150"/>
      <c r="X130" s="150"/>
      <c r="Y130" s="150"/>
      <c r="Z130" s="150"/>
      <c r="AA130" s="150"/>
      <c r="AB130" s="150"/>
      <c r="AC130" s="150"/>
      <c r="AD130" s="150"/>
      <c r="AE130" s="150" t="s">
        <v>160</v>
      </c>
      <c r="AF130" s="150"/>
      <c r="AG130" s="150"/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</row>
    <row r="131" spans="1:58" ht="22.5" outlineLevel="1" x14ac:dyDescent="0.2">
      <c r="A131" s="157"/>
      <c r="B131" s="158"/>
      <c r="C131" s="186" t="s">
        <v>270</v>
      </c>
      <c r="D131" s="160"/>
      <c r="E131" s="161">
        <v>40.799999999999997</v>
      </c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0"/>
      <c r="W131" s="150"/>
      <c r="X131" s="150"/>
      <c r="Y131" s="150"/>
      <c r="Z131" s="150"/>
      <c r="AA131" s="150"/>
      <c r="AB131" s="150"/>
      <c r="AC131" s="150"/>
      <c r="AD131" s="150"/>
      <c r="AE131" s="150" t="s">
        <v>115</v>
      </c>
      <c r="AF131" s="150">
        <v>0</v>
      </c>
      <c r="AG131" s="150"/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</row>
    <row r="132" spans="1:58" outlineLevel="1" x14ac:dyDescent="0.2">
      <c r="A132" s="157"/>
      <c r="B132" s="158"/>
      <c r="C132" s="186" t="s">
        <v>132</v>
      </c>
      <c r="D132" s="160"/>
      <c r="E132" s="161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  <c r="U132" s="159"/>
      <c r="V132" s="150"/>
      <c r="W132" s="150"/>
      <c r="X132" s="150"/>
      <c r="Y132" s="150"/>
      <c r="Z132" s="150"/>
      <c r="AA132" s="150"/>
      <c r="AB132" s="150"/>
      <c r="AC132" s="150"/>
      <c r="AD132" s="150"/>
      <c r="AE132" s="150" t="s">
        <v>115</v>
      </c>
      <c r="AF132" s="150">
        <v>0</v>
      </c>
      <c r="AG132" s="150"/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</row>
    <row r="133" spans="1:58" x14ac:dyDescent="0.2">
      <c r="A133" s="163" t="s">
        <v>108</v>
      </c>
      <c r="B133" s="164" t="s">
        <v>76</v>
      </c>
      <c r="C133" s="184" t="s">
        <v>77</v>
      </c>
      <c r="D133" s="165"/>
      <c r="E133" s="166"/>
      <c r="F133" s="167"/>
      <c r="G133" s="167">
        <f>SUMIF(AE134:AE134,"&lt;&gt;NOR",G134:G134)</f>
        <v>0</v>
      </c>
      <c r="H133" s="167"/>
      <c r="I133" s="167">
        <f>SUM(I134:I134)</f>
        <v>0</v>
      </c>
      <c r="J133" s="167"/>
      <c r="K133" s="167">
        <f>SUM(K134:K134)</f>
        <v>0</v>
      </c>
      <c r="L133" s="167"/>
      <c r="M133" s="167">
        <f>SUM(M134:M134)</f>
        <v>0</v>
      </c>
      <c r="N133" s="167"/>
      <c r="O133" s="167">
        <f>SUM(O134:O134)</f>
        <v>0</v>
      </c>
      <c r="P133" s="167"/>
      <c r="Q133" s="167">
        <f>SUM(Q134:Q134)</f>
        <v>0</v>
      </c>
      <c r="R133" s="167"/>
      <c r="S133" s="162"/>
      <c r="T133" s="162">
        <f>SUM(T134:T134)</f>
        <v>153.06</v>
      </c>
      <c r="U133" s="162"/>
      <c r="AE133" t="s">
        <v>109</v>
      </c>
    </row>
    <row r="134" spans="1:58" outlineLevel="1" x14ac:dyDescent="0.2">
      <c r="A134" s="176">
        <v>36</v>
      </c>
      <c r="B134" s="177" t="s">
        <v>211</v>
      </c>
      <c r="C134" s="187" t="s">
        <v>212</v>
      </c>
      <c r="D134" s="178" t="s">
        <v>123</v>
      </c>
      <c r="E134" s="179">
        <v>392.45168000000001</v>
      </c>
      <c r="F134" s="180"/>
      <c r="G134" s="181">
        <f>ROUND(E134*F134,2)</f>
        <v>0</v>
      </c>
      <c r="H134" s="180"/>
      <c r="I134" s="181">
        <f>ROUND(E134*H134,2)</f>
        <v>0</v>
      </c>
      <c r="J134" s="180"/>
      <c r="K134" s="181">
        <f>ROUND(E134*J134,2)</f>
        <v>0</v>
      </c>
      <c r="L134" s="181">
        <v>21</v>
      </c>
      <c r="M134" s="181">
        <f>G134*(1+L134/100)</f>
        <v>0</v>
      </c>
      <c r="N134" s="181">
        <v>0</v>
      </c>
      <c r="O134" s="181">
        <f>ROUND(E134*N134,2)</f>
        <v>0</v>
      </c>
      <c r="P134" s="181">
        <v>0</v>
      </c>
      <c r="Q134" s="181">
        <f>ROUND(E134*P134,2)</f>
        <v>0</v>
      </c>
      <c r="R134" s="181"/>
      <c r="S134" s="159">
        <v>0.39</v>
      </c>
      <c r="T134" s="159">
        <f>ROUND(E134*S134,2)</f>
        <v>153.06</v>
      </c>
      <c r="U134" s="159"/>
      <c r="V134" s="150"/>
      <c r="W134" s="150"/>
      <c r="X134" s="150"/>
      <c r="Y134" s="150"/>
      <c r="Z134" s="150"/>
      <c r="AA134" s="150"/>
      <c r="AB134" s="150"/>
      <c r="AC134" s="150"/>
      <c r="AD134" s="150"/>
      <c r="AE134" s="150" t="s">
        <v>213</v>
      </c>
      <c r="AF134" s="150"/>
      <c r="AG134" s="150"/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</row>
    <row r="135" spans="1:58" x14ac:dyDescent="0.2">
      <c r="A135" s="163" t="s">
        <v>108</v>
      </c>
      <c r="B135" s="164" t="s">
        <v>81</v>
      </c>
      <c r="C135" s="184" t="s">
        <v>82</v>
      </c>
      <c r="D135" s="165"/>
      <c r="E135" s="166"/>
      <c r="F135" s="167"/>
      <c r="G135" s="167">
        <f>SUMIF(AE136:AE137,"&lt;&gt;NOR",G136:G137)</f>
        <v>0</v>
      </c>
      <c r="H135" s="167"/>
      <c r="I135" s="167">
        <f>SUM(I136:I137)</f>
        <v>0</v>
      </c>
      <c r="J135" s="167"/>
      <c r="K135" s="167">
        <f>SUM(K136:K137)</f>
        <v>0</v>
      </c>
      <c r="L135" s="167"/>
      <c r="M135" s="167">
        <f>SUM(M136:M137)</f>
        <v>0</v>
      </c>
      <c r="N135" s="167"/>
      <c r="O135" s="167">
        <f>SUM(O136:O137)</f>
        <v>0</v>
      </c>
      <c r="P135" s="167"/>
      <c r="Q135" s="167">
        <f>SUM(Q136:Q137)</f>
        <v>0</v>
      </c>
      <c r="R135" s="167"/>
      <c r="S135" s="162"/>
      <c r="T135" s="162">
        <f>SUM(T136:T137)</f>
        <v>22.85</v>
      </c>
      <c r="U135" s="162"/>
      <c r="AE135" t="s">
        <v>109</v>
      </c>
    </row>
    <row r="136" spans="1:58" outlineLevel="1" x14ac:dyDescent="0.2">
      <c r="A136" s="176">
        <v>37</v>
      </c>
      <c r="B136" s="177" t="s">
        <v>214</v>
      </c>
      <c r="C136" s="187" t="s">
        <v>215</v>
      </c>
      <c r="D136" s="178" t="s">
        <v>123</v>
      </c>
      <c r="E136" s="179">
        <v>46.64</v>
      </c>
      <c r="F136" s="180"/>
      <c r="G136" s="181">
        <f>ROUND(E136*F136,2)</f>
        <v>0</v>
      </c>
      <c r="H136" s="180"/>
      <c r="I136" s="181">
        <f>ROUND(E136*H136,2)</f>
        <v>0</v>
      </c>
      <c r="J136" s="180"/>
      <c r="K136" s="181">
        <f>ROUND(E136*J136,2)</f>
        <v>0</v>
      </c>
      <c r="L136" s="181">
        <v>21</v>
      </c>
      <c r="M136" s="181">
        <f>G136*(1+L136/100)</f>
        <v>0</v>
      </c>
      <c r="N136" s="181">
        <v>0</v>
      </c>
      <c r="O136" s="181">
        <f>ROUND(E136*N136,2)</f>
        <v>0</v>
      </c>
      <c r="P136" s="181">
        <v>0</v>
      </c>
      <c r="Q136" s="181">
        <f>ROUND(E136*P136,2)</f>
        <v>0</v>
      </c>
      <c r="R136" s="181"/>
      <c r="S136" s="159">
        <v>0.49</v>
      </c>
      <c r="T136" s="159">
        <f>ROUND(E136*S136,2)</f>
        <v>22.85</v>
      </c>
      <c r="U136" s="159"/>
      <c r="V136" s="150"/>
      <c r="W136" s="150"/>
      <c r="X136" s="150"/>
      <c r="Y136" s="150"/>
      <c r="Z136" s="150"/>
      <c r="AA136" s="150"/>
      <c r="AB136" s="150"/>
      <c r="AC136" s="150"/>
      <c r="AD136" s="150"/>
      <c r="AE136" s="150" t="s">
        <v>124</v>
      </c>
      <c r="AF136" s="150"/>
      <c r="AG136" s="150"/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</row>
    <row r="137" spans="1:58" outlineLevel="1" x14ac:dyDescent="0.2">
      <c r="A137" s="169">
        <v>38</v>
      </c>
      <c r="B137" s="170" t="s">
        <v>216</v>
      </c>
      <c r="C137" s="185" t="s">
        <v>217</v>
      </c>
      <c r="D137" s="171" t="s">
        <v>123</v>
      </c>
      <c r="E137" s="172">
        <v>46.64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21</v>
      </c>
      <c r="M137" s="174">
        <f>G137*(1+L137/100)</f>
        <v>0</v>
      </c>
      <c r="N137" s="174">
        <v>0</v>
      </c>
      <c r="O137" s="174">
        <f>ROUND(E137*N137,2)</f>
        <v>0</v>
      </c>
      <c r="P137" s="174">
        <v>0</v>
      </c>
      <c r="Q137" s="174">
        <f>ROUND(E137*P137,2)</f>
        <v>0</v>
      </c>
      <c r="R137" s="174"/>
      <c r="S137" s="159">
        <v>0</v>
      </c>
      <c r="T137" s="159">
        <f>ROUND(E137*S137,2)</f>
        <v>0</v>
      </c>
      <c r="U137" s="159"/>
      <c r="V137" s="150"/>
      <c r="W137" s="150"/>
      <c r="X137" s="150"/>
      <c r="Y137" s="150"/>
      <c r="Z137" s="150"/>
      <c r="AA137" s="150"/>
      <c r="AB137" s="150"/>
      <c r="AC137" s="150"/>
      <c r="AD137" s="150"/>
      <c r="AE137" s="150" t="s">
        <v>124</v>
      </c>
      <c r="AF137" s="150"/>
      <c r="AG137" s="150"/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</row>
    <row r="138" spans="1:58" x14ac:dyDescent="0.2">
      <c r="A138" s="5"/>
      <c r="B138" s="6"/>
      <c r="C138" s="188"/>
      <c r="D138" s="8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AC138">
        <v>15</v>
      </c>
      <c r="AD138">
        <v>21</v>
      </c>
    </row>
    <row r="139" spans="1:58" x14ac:dyDescent="0.2">
      <c r="A139" s="153"/>
      <c r="B139" s="154" t="s">
        <v>31</v>
      </c>
      <c r="C139" s="189"/>
      <c r="D139" s="155"/>
      <c r="E139" s="156"/>
      <c r="F139" s="156"/>
      <c r="G139" s="183">
        <f>G8+G16+G54+G94+G111+G116+G133+G135</f>
        <v>0</v>
      </c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AC139">
        <f>SUMIF(L7:L137,AC138,G7:G137)</f>
        <v>0</v>
      </c>
      <c r="AD139">
        <f>SUMIF(L7:L137,AD138,G7:G137)</f>
        <v>0</v>
      </c>
      <c r="AE139" t="s">
        <v>218</v>
      </c>
    </row>
    <row r="140" spans="1:58" x14ac:dyDescent="0.2">
      <c r="A140" s="5"/>
      <c r="B140" s="6"/>
      <c r="C140" s="188"/>
      <c r="D140" s="8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1:58" x14ac:dyDescent="0.2">
      <c r="A141" s="5"/>
      <c r="B141" s="6"/>
      <c r="C141" s="188"/>
      <c r="D141" s="8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1:58" x14ac:dyDescent="0.2">
      <c r="A142" s="246" t="s">
        <v>219</v>
      </c>
      <c r="B142" s="246"/>
      <c r="C142" s="247"/>
      <c r="D142" s="8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</row>
    <row r="143" spans="1:58" x14ac:dyDescent="0.2">
      <c r="A143" s="248"/>
      <c r="B143" s="249"/>
      <c r="C143" s="250"/>
      <c r="D143" s="249"/>
      <c r="E143" s="249"/>
      <c r="F143" s="249"/>
      <c r="G143" s="251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AE143" t="s">
        <v>220</v>
      </c>
    </row>
    <row r="144" spans="1:58" x14ac:dyDescent="0.2">
      <c r="A144" s="252"/>
      <c r="B144" s="253"/>
      <c r="C144" s="254"/>
      <c r="D144" s="253"/>
      <c r="E144" s="253"/>
      <c r="F144" s="253"/>
      <c r="G144" s="25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1:31" x14ac:dyDescent="0.2">
      <c r="A145" s="252"/>
      <c r="B145" s="253"/>
      <c r="C145" s="254"/>
      <c r="D145" s="253"/>
      <c r="E145" s="253"/>
      <c r="F145" s="253"/>
      <c r="G145" s="25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</row>
    <row r="146" spans="1:31" x14ac:dyDescent="0.2">
      <c r="A146" s="252"/>
      <c r="B146" s="253"/>
      <c r="C146" s="254"/>
      <c r="D146" s="253"/>
      <c r="E146" s="253"/>
      <c r="F146" s="253"/>
      <c r="G146" s="25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</row>
    <row r="147" spans="1:31" x14ac:dyDescent="0.2">
      <c r="A147" s="256"/>
      <c r="B147" s="257"/>
      <c r="C147" s="258"/>
      <c r="D147" s="257"/>
      <c r="E147" s="257"/>
      <c r="F147" s="257"/>
      <c r="G147" s="259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</row>
    <row r="148" spans="1:31" x14ac:dyDescent="0.2">
      <c r="A148" s="5"/>
      <c r="B148" s="6"/>
      <c r="C148" s="188"/>
      <c r="D148" s="8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</row>
    <row r="149" spans="1:31" x14ac:dyDescent="0.2">
      <c r="C149" s="190"/>
      <c r="D149" s="141"/>
      <c r="AE149" t="s">
        <v>221</v>
      </c>
    </row>
    <row r="150" spans="1:31" x14ac:dyDescent="0.2">
      <c r="D150" s="141"/>
    </row>
    <row r="151" spans="1:31" x14ac:dyDescent="0.2">
      <c r="D151" s="141"/>
    </row>
    <row r="152" spans="1:31" x14ac:dyDescent="0.2">
      <c r="D152" s="141"/>
    </row>
    <row r="153" spans="1:31" x14ac:dyDescent="0.2">
      <c r="D153" s="141"/>
    </row>
    <row r="154" spans="1:31" x14ac:dyDescent="0.2">
      <c r="D154" s="141"/>
    </row>
    <row r="155" spans="1:31" x14ac:dyDescent="0.2">
      <c r="D155" s="141"/>
    </row>
    <row r="156" spans="1:31" x14ac:dyDescent="0.2">
      <c r="D156" s="141"/>
    </row>
    <row r="157" spans="1:31" x14ac:dyDescent="0.2">
      <c r="D157" s="141"/>
    </row>
    <row r="158" spans="1:31" x14ac:dyDescent="0.2">
      <c r="D158" s="141"/>
    </row>
    <row r="159" spans="1:31" x14ac:dyDescent="0.2">
      <c r="D159" s="141"/>
    </row>
    <row r="160" spans="1:31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DCC5" sheet="1" objects="1" scenarios="1"/>
  <mergeCells count="6">
    <mergeCell ref="A143:G147"/>
    <mergeCell ref="A1:G1"/>
    <mergeCell ref="C2:G2"/>
    <mergeCell ref="C3:G3"/>
    <mergeCell ref="C4:G4"/>
    <mergeCell ref="A142:C14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F5000"/>
  <sheetViews>
    <sheetView workbookViewId="0">
      <selection activeCell="T1" activeCellId="1" sqref="S1:S1048576 T1:T1048576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7" max="27" width="0" hidden="1" customWidth="1"/>
    <col min="29" max="39" width="0" hidden="1" customWidth="1"/>
  </cols>
  <sheetData>
    <row r="1" spans="1:58" ht="15.75" customHeight="1" x14ac:dyDescent="0.25">
      <c r="A1" s="239" t="s">
        <v>7</v>
      </c>
      <c r="B1" s="239"/>
      <c r="C1" s="239"/>
      <c r="D1" s="239"/>
      <c r="E1" s="239"/>
      <c r="F1" s="239"/>
      <c r="G1" s="239"/>
      <c r="AE1" t="s">
        <v>84</v>
      </c>
    </row>
    <row r="2" spans="1:58" ht="24.95" customHeight="1" x14ac:dyDescent="0.2">
      <c r="A2" s="142" t="s">
        <v>8</v>
      </c>
      <c r="B2" s="77" t="s">
        <v>43</v>
      </c>
      <c r="C2" s="240" t="s">
        <v>44</v>
      </c>
      <c r="D2" s="241"/>
      <c r="E2" s="241"/>
      <c r="F2" s="241"/>
      <c r="G2" s="242"/>
      <c r="AE2" t="s">
        <v>85</v>
      </c>
    </row>
    <row r="3" spans="1:58" ht="24.95" customHeight="1" x14ac:dyDescent="0.2">
      <c r="A3" s="142" t="s">
        <v>9</v>
      </c>
      <c r="B3" s="77" t="s">
        <v>52</v>
      </c>
      <c r="C3" s="240" t="s">
        <v>53</v>
      </c>
      <c r="D3" s="241"/>
      <c r="E3" s="241"/>
      <c r="F3" s="241"/>
      <c r="G3" s="242"/>
      <c r="AA3" s="89" t="s">
        <v>85</v>
      </c>
      <c r="AE3" t="s">
        <v>86</v>
      </c>
    </row>
    <row r="4" spans="1:58" ht="24.95" customHeight="1" x14ac:dyDescent="0.2">
      <c r="A4" s="143" t="s">
        <v>10</v>
      </c>
      <c r="B4" s="144" t="s">
        <v>52</v>
      </c>
      <c r="C4" s="243" t="s">
        <v>53</v>
      </c>
      <c r="D4" s="244"/>
      <c r="E4" s="244"/>
      <c r="F4" s="244"/>
      <c r="G4" s="245"/>
      <c r="AE4" t="s">
        <v>87</v>
      </c>
    </row>
    <row r="5" spans="1:58" x14ac:dyDescent="0.2">
      <c r="D5" s="141"/>
    </row>
    <row r="6" spans="1:58" ht="38.25" x14ac:dyDescent="0.2">
      <c r="A6" s="146" t="s">
        <v>88</v>
      </c>
      <c r="B6" s="148" t="s">
        <v>89</v>
      </c>
      <c r="C6" s="148" t="s">
        <v>90</v>
      </c>
      <c r="D6" s="147" t="s">
        <v>91</v>
      </c>
      <c r="E6" s="146" t="s">
        <v>92</v>
      </c>
      <c r="F6" s="145" t="s">
        <v>93</v>
      </c>
      <c r="G6" s="146" t="s">
        <v>31</v>
      </c>
      <c r="H6" s="149" t="s">
        <v>32</v>
      </c>
      <c r="I6" s="149" t="s">
        <v>94</v>
      </c>
      <c r="J6" s="149" t="s">
        <v>33</v>
      </c>
      <c r="K6" s="149" t="s">
        <v>95</v>
      </c>
      <c r="L6" s="149" t="s">
        <v>96</v>
      </c>
      <c r="M6" s="149" t="s">
        <v>97</v>
      </c>
      <c r="N6" s="149" t="s">
        <v>98</v>
      </c>
      <c r="O6" s="149" t="s">
        <v>99</v>
      </c>
      <c r="P6" s="149" t="s">
        <v>100</v>
      </c>
      <c r="Q6" s="149" t="s">
        <v>101</v>
      </c>
      <c r="R6" s="149" t="s">
        <v>102</v>
      </c>
      <c r="S6" s="149" t="s">
        <v>105</v>
      </c>
      <c r="T6" s="149" t="s">
        <v>106</v>
      </c>
      <c r="U6" s="149" t="s">
        <v>107</v>
      </c>
    </row>
    <row r="7" spans="1:58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</row>
    <row r="8" spans="1:58" x14ac:dyDescent="0.2">
      <c r="A8" s="163" t="s">
        <v>108</v>
      </c>
      <c r="B8" s="164" t="s">
        <v>64</v>
      </c>
      <c r="C8" s="184" t="s">
        <v>63</v>
      </c>
      <c r="D8" s="165"/>
      <c r="E8" s="166"/>
      <c r="F8" s="167"/>
      <c r="G8" s="167">
        <f>SUMIF(AE9:AE21,"&lt;&gt;NOR",G9:G21)</f>
        <v>0</v>
      </c>
      <c r="H8" s="167"/>
      <c r="I8" s="167">
        <f>SUM(I9:I21)</f>
        <v>0</v>
      </c>
      <c r="J8" s="167"/>
      <c r="K8" s="167">
        <f>SUM(K9:K21)</f>
        <v>0</v>
      </c>
      <c r="L8" s="167"/>
      <c r="M8" s="167">
        <f>SUM(M9:M21)</f>
        <v>0</v>
      </c>
      <c r="N8" s="167"/>
      <c r="O8" s="167">
        <f>SUM(O9:O21)</f>
        <v>0</v>
      </c>
      <c r="P8" s="167"/>
      <c r="Q8" s="167">
        <f>SUM(Q9:Q21)</f>
        <v>189.14</v>
      </c>
      <c r="R8" s="167"/>
      <c r="S8" s="162"/>
      <c r="T8" s="162">
        <f>SUM(T9:T21)</f>
        <v>0</v>
      </c>
      <c r="U8" s="162"/>
      <c r="AE8" t="s">
        <v>109</v>
      </c>
    </row>
    <row r="9" spans="1:58" outlineLevel="1" x14ac:dyDescent="0.2">
      <c r="A9" s="169">
        <v>1</v>
      </c>
      <c r="B9" s="170" t="s">
        <v>271</v>
      </c>
      <c r="C9" s="185" t="s">
        <v>272</v>
      </c>
      <c r="D9" s="171" t="s">
        <v>112</v>
      </c>
      <c r="E9" s="172">
        <v>3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0.13800000000000001</v>
      </c>
      <c r="Q9" s="174">
        <f>ROUND(E9*P9,2)</f>
        <v>0.41</v>
      </c>
      <c r="R9" s="174"/>
      <c r="S9" s="159">
        <v>0</v>
      </c>
      <c r="T9" s="159">
        <f>ROUND(E9*S9,2)</f>
        <v>0</v>
      </c>
      <c r="U9" s="159"/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113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</row>
    <row r="10" spans="1:58" outlineLevel="1" x14ac:dyDescent="0.2">
      <c r="A10" s="157"/>
      <c r="B10" s="158"/>
      <c r="C10" s="186" t="s">
        <v>273</v>
      </c>
      <c r="D10" s="160"/>
      <c r="E10" s="161">
        <v>3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115</v>
      </c>
      <c r="AF10" s="150">
        <v>0</v>
      </c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</row>
    <row r="11" spans="1:58" outlineLevel="1" x14ac:dyDescent="0.2">
      <c r="A11" s="157"/>
      <c r="B11" s="158"/>
      <c r="C11" s="186" t="s">
        <v>116</v>
      </c>
      <c r="D11" s="160"/>
      <c r="E11" s="161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115</v>
      </c>
      <c r="AF11" s="150">
        <v>0</v>
      </c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</row>
    <row r="12" spans="1:58" outlineLevel="1" x14ac:dyDescent="0.2">
      <c r="A12" s="169">
        <v>2</v>
      </c>
      <c r="B12" s="170" t="s">
        <v>110</v>
      </c>
      <c r="C12" s="185" t="s">
        <v>111</v>
      </c>
      <c r="D12" s="171" t="s">
        <v>112</v>
      </c>
      <c r="E12" s="172">
        <v>462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0</v>
      </c>
      <c r="O12" s="174">
        <f>ROUND(E12*N12,2)</f>
        <v>0</v>
      </c>
      <c r="P12" s="174">
        <v>0.36</v>
      </c>
      <c r="Q12" s="174">
        <f>ROUND(E12*P12,2)</f>
        <v>166.32</v>
      </c>
      <c r="R12" s="174"/>
      <c r="S12" s="159">
        <v>0</v>
      </c>
      <c r="T12" s="159">
        <f>ROUND(E12*S12,2)</f>
        <v>0</v>
      </c>
      <c r="U12" s="159"/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113</v>
      </c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</row>
    <row r="13" spans="1:58" outlineLevel="1" x14ac:dyDescent="0.2">
      <c r="A13" s="157"/>
      <c r="B13" s="158"/>
      <c r="C13" s="186" t="s">
        <v>274</v>
      </c>
      <c r="D13" s="160"/>
      <c r="E13" s="161">
        <v>462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115</v>
      </c>
      <c r="AF13" s="150">
        <v>0</v>
      </c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</row>
    <row r="14" spans="1:58" outlineLevel="1" x14ac:dyDescent="0.2">
      <c r="A14" s="157"/>
      <c r="B14" s="158"/>
      <c r="C14" s="186" t="s">
        <v>116</v>
      </c>
      <c r="D14" s="160"/>
      <c r="E14" s="161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115</v>
      </c>
      <c r="AF14" s="150">
        <v>0</v>
      </c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</row>
    <row r="15" spans="1:58" outlineLevel="1" x14ac:dyDescent="0.2">
      <c r="A15" s="169">
        <v>3</v>
      </c>
      <c r="B15" s="170" t="s">
        <v>117</v>
      </c>
      <c r="C15" s="185" t="s">
        <v>118</v>
      </c>
      <c r="D15" s="171" t="s">
        <v>119</v>
      </c>
      <c r="E15" s="172">
        <v>83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4">
        <v>0</v>
      </c>
      <c r="O15" s="174">
        <f>ROUND(E15*N15,2)</f>
        <v>0</v>
      </c>
      <c r="P15" s="174">
        <v>0.27</v>
      </c>
      <c r="Q15" s="174">
        <f>ROUND(E15*P15,2)</f>
        <v>22.41</v>
      </c>
      <c r="R15" s="174"/>
      <c r="S15" s="159">
        <v>0</v>
      </c>
      <c r="T15" s="159">
        <f>ROUND(E15*S15,2)</f>
        <v>0</v>
      </c>
      <c r="U15" s="159"/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113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</row>
    <row r="16" spans="1:58" outlineLevel="1" x14ac:dyDescent="0.2">
      <c r="A16" s="157"/>
      <c r="B16" s="158"/>
      <c r="C16" s="186" t="s">
        <v>275</v>
      </c>
      <c r="D16" s="160"/>
      <c r="E16" s="161">
        <v>70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115</v>
      </c>
      <c r="AF16" s="150">
        <v>0</v>
      </c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</row>
    <row r="17" spans="1:58" outlineLevel="1" x14ac:dyDescent="0.2">
      <c r="A17" s="157"/>
      <c r="B17" s="158"/>
      <c r="C17" s="186" t="s">
        <v>276</v>
      </c>
      <c r="D17" s="160"/>
      <c r="E17" s="161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115</v>
      </c>
      <c r="AF17" s="150">
        <v>0</v>
      </c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</row>
    <row r="18" spans="1:58" outlineLevel="1" x14ac:dyDescent="0.2">
      <c r="A18" s="157"/>
      <c r="B18" s="158"/>
      <c r="C18" s="186" t="s">
        <v>277</v>
      </c>
      <c r="D18" s="160"/>
      <c r="E18" s="161">
        <v>2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115</v>
      </c>
      <c r="AF18" s="150">
        <v>0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</row>
    <row r="19" spans="1:58" outlineLevel="1" x14ac:dyDescent="0.2">
      <c r="A19" s="157"/>
      <c r="B19" s="158"/>
      <c r="C19" s="186" t="s">
        <v>278</v>
      </c>
      <c r="D19" s="160"/>
      <c r="E19" s="161">
        <v>11</v>
      </c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115</v>
      </c>
      <c r="AF19" s="150">
        <v>0</v>
      </c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</row>
    <row r="20" spans="1:58" outlineLevel="1" x14ac:dyDescent="0.2">
      <c r="A20" s="157"/>
      <c r="B20" s="158"/>
      <c r="C20" s="186" t="s">
        <v>116</v>
      </c>
      <c r="D20" s="160"/>
      <c r="E20" s="161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115</v>
      </c>
      <c r="AF20" s="150">
        <v>0</v>
      </c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</row>
    <row r="21" spans="1:58" outlineLevel="1" x14ac:dyDescent="0.2">
      <c r="A21" s="176">
        <v>4</v>
      </c>
      <c r="B21" s="177" t="s">
        <v>121</v>
      </c>
      <c r="C21" s="187" t="s">
        <v>279</v>
      </c>
      <c r="D21" s="178" t="s">
        <v>123</v>
      </c>
      <c r="E21" s="179">
        <v>189.14400000000001</v>
      </c>
      <c r="F21" s="180"/>
      <c r="G21" s="181">
        <f>ROUND(E21*F21,2)</f>
        <v>0</v>
      </c>
      <c r="H21" s="180"/>
      <c r="I21" s="181">
        <f>ROUND(E21*H21,2)</f>
        <v>0</v>
      </c>
      <c r="J21" s="180"/>
      <c r="K21" s="181">
        <f>ROUND(E21*J21,2)</f>
        <v>0</v>
      </c>
      <c r="L21" s="181">
        <v>21</v>
      </c>
      <c r="M21" s="181">
        <f>G21*(1+L21/100)</f>
        <v>0</v>
      </c>
      <c r="N21" s="181">
        <v>0</v>
      </c>
      <c r="O21" s="181">
        <f>ROUND(E21*N21,2)</f>
        <v>0</v>
      </c>
      <c r="P21" s="181">
        <v>0</v>
      </c>
      <c r="Q21" s="181">
        <f>ROUND(E21*P21,2)</f>
        <v>0</v>
      </c>
      <c r="R21" s="181"/>
      <c r="S21" s="159">
        <v>0</v>
      </c>
      <c r="T21" s="159">
        <f>ROUND(E21*S21,2)</f>
        <v>0</v>
      </c>
      <c r="U21" s="159"/>
      <c r="V21" s="150"/>
      <c r="W21" s="150"/>
      <c r="X21" s="150"/>
      <c r="Y21" s="150"/>
      <c r="Z21" s="150"/>
      <c r="AA21" s="150"/>
      <c r="AB21" s="150"/>
      <c r="AC21" s="150"/>
      <c r="AD21" s="150"/>
      <c r="AE21" s="150" t="s">
        <v>280</v>
      </c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</row>
    <row r="22" spans="1:58" x14ac:dyDescent="0.2">
      <c r="A22" s="163" t="s">
        <v>108</v>
      </c>
      <c r="B22" s="164" t="s">
        <v>65</v>
      </c>
      <c r="C22" s="184" t="s">
        <v>63</v>
      </c>
      <c r="D22" s="165"/>
      <c r="E22" s="166"/>
      <c r="F22" s="167"/>
      <c r="G22" s="167">
        <f>SUMIF(AE23:AE72,"&lt;&gt;NOR",G23:G72)</f>
        <v>0</v>
      </c>
      <c r="H22" s="167"/>
      <c r="I22" s="167">
        <f>SUM(I23:I72)</f>
        <v>0</v>
      </c>
      <c r="J22" s="167"/>
      <c r="K22" s="167">
        <f>SUM(K23:K72)</f>
        <v>0</v>
      </c>
      <c r="L22" s="167"/>
      <c r="M22" s="167">
        <f>SUM(M23:M72)</f>
        <v>0</v>
      </c>
      <c r="N22" s="167"/>
      <c r="O22" s="167">
        <f>SUM(O23:O72)</f>
        <v>0</v>
      </c>
      <c r="P22" s="167"/>
      <c r="Q22" s="167">
        <f>SUM(Q23:Q72)</f>
        <v>104.58999999999999</v>
      </c>
      <c r="R22" s="167"/>
      <c r="S22" s="162"/>
      <c r="T22" s="162">
        <f>SUM(T23:T72)</f>
        <v>0</v>
      </c>
      <c r="U22" s="162"/>
      <c r="AE22" t="s">
        <v>109</v>
      </c>
    </row>
    <row r="23" spans="1:58" outlineLevel="1" x14ac:dyDescent="0.2">
      <c r="A23" s="169">
        <v>5</v>
      </c>
      <c r="B23" s="170" t="s">
        <v>281</v>
      </c>
      <c r="C23" s="185" t="s">
        <v>282</v>
      </c>
      <c r="D23" s="171" t="s">
        <v>112</v>
      </c>
      <c r="E23" s="172">
        <v>4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74">
        <v>0</v>
      </c>
      <c r="O23" s="174">
        <f>ROUND(E23*N23,2)</f>
        <v>0</v>
      </c>
      <c r="P23" s="174">
        <v>0.33</v>
      </c>
      <c r="Q23" s="174">
        <f>ROUND(E23*P23,2)</f>
        <v>1.32</v>
      </c>
      <c r="R23" s="174"/>
      <c r="S23" s="159">
        <v>0</v>
      </c>
      <c r="T23" s="159">
        <f>ROUND(E23*S23,2)</f>
        <v>0</v>
      </c>
      <c r="U23" s="159"/>
      <c r="V23" s="150"/>
      <c r="W23" s="150"/>
      <c r="X23" s="150"/>
      <c r="Y23" s="150"/>
      <c r="Z23" s="150"/>
      <c r="AA23" s="150"/>
      <c r="AB23" s="150"/>
      <c r="AC23" s="150"/>
      <c r="AD23" s="150"/>
      <c r="AE23" s="150" t="s">
        <v>113</v>
      </c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</row>
    <row r="24" spans="1:58" outlineLevel="1" x14ac:dyDescent="0.2">
      <c r="A24" s="157"/>
      <c r="B24" s="158"/>
      <c r="C24" s="186" t="s">
        <v>283</v>
      </c>
      <c r="D24" s="160"/>
      <c r="E24" s="161">
        <v>4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0"/>
      <c r="W24" s="150"/>
      <c r="X24" s="150"/>
      <c r="Y24" s="150"/>
      <c r="Z24" s="150"/>
      <c r="AA24" s="150"/>
      <c r="AB24" s="150"/>
      <c r="AC24" s="150"/>
      <c r="AD24" s="150"/>
      <c r="AE24" s="150" t="s">
        <v>115</v>
      </c>
      <c r="AF24" s="150">
        <v>0</v>
      </c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</row>
    <row r="25" spans="1:58" outlineLevel="1" x14ac:dyDescent="0.2">
      <c r="A25" s="157"/>
      <c r="B25" s="158"/>
      <c r="C25" s="186" t="s">
        <v>116</v>
      </c>
      <c r="D25" s="160"/>
      <c r="E25" s="161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115</v>
      </c>
      <c r="AF25" s="150">
        <v>0</v>
      </c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</row>
    <row r="26" spans="1:58" outlineLevel="1" x14ac:dyDescent="0.2">
      <c r="A26" s="169">
        <v>6</v>
      </c>
      <c r="B26" s="170" t="s">
        <v>125</v>
      </c>
      <c r="C26" s="185" t="s">
        <v>126</v>
      </c>
      <c r="D26" s="171" t="s">
        <v>112</v>
      </c>
      <c r="E26" s="172">
        <v>465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4">
        <v>0</v>
      </c>
      <c r="O26" s="174">
        <f>ROUND(E26*N26,2)</f>
        <v>0</v>
      </c>
      <c r="P26" s="174">
        <v>0.22</v>
      </c>
      <c r="Q26" s="174">
        <f>ROUND(E26*P26,2)</f>
        <v>102.3</v>
      </c>
      <c r="R26" s="174"/>
      <c r="S26" s="159">
        <v>0</v>
      </c>
      <c r="T26" s="159">
        <f>ROUND(E26*S26,2)</f>
        <v>0</v>
      </c>
      <c r="U26" s="159"/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113</v>
      </c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</row>
    <row r="27" spans="1:58" outlineLevel="1" x14ac:dyDescent="0.2">
      <c r="A27" s="157"/>
      <c r="B27" s="158"/>
      <c r="C27" s="186" t="s">
        <v>284</v>
      </c>
      <c r="D27" s="160"/>
      <c r="E27" s="161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115</v>
      </c>
      <c r="AF27" s="150">
        <v>0</v>
      </c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</row>
    <row r="28" spans="1:58" outlineLevel="1" x14ac:dyDescent="0.2">
      <c r="A28" s="157"/>
      <c r="B28" s="158"/>
      <c r="C28" s="186" t="s">
        <v>285</v>
      </c>
      <c r="D28" s="160"/>
      <c r="E28" s="161">
        <v>462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115</v>
      </c>
      <c r="AF28" s="150">
        <v>0</v>
      </c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</row>
    <row r="29" spans="1:58" outlineLevel="1" x14ac:dyDescent="0.2">
      <c r="A29" s="157"/>
      <c r="B29" s="158"/>
      <c r="C29" s="186" t="s">
        <v>286</v>
      </c>
      <c r="D29" s="160"/>
      <c r="E29" s="161">
        <v>3</v>
      </c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115</v>
      </c>
      <c r="AF29" s="150">
        <v>0</v>
      </c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</row>
    <row r="30" spans="1:58" outlineLevel="1" x14ac:dyDescent="0.2">
      <c r="A30" s="157"/>
      <c r="B30" s="158"/>
      <c r="C30" s="186" t="s">
        <v>116</v>
      </c>
      <c r="D30" s="160"/>
      <c r="E30" s="161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115</v>
      </c>
      <c r="AF30" s="150">
        <v>0</v>
      </c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</row>
    <row r="31" spans="1:58" outlineLevel="1" x14ac:dyDescent="0.2">
      <c r="A31" s="169">
        <v>7</v>
      </c>
      <c r="B31" s="170" t="s">
        <v>287</v>
      </c>
      <c r="C31" s="185" t="s">
        <v>288</v>
      </c>
      <c r="D31" s="171" t="s">
        <v>112</v>
      </c>
      <c r="E31" s="172">
        <v>11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74">
        <v>0</v>
      </c>
      <c r="O31" s="174">
        <f>ROUND(E31*N31,2)</f>
        <v>0</v>
      </c>
      <c r="P31" s="174">
        <v>8.7999999999999995E-2</v>
      </c>
      <c r="Q31" s="174">
        <f>ROUND(E31*P31,2)</f>
        <v>0.97</v>
      </c>
      <c r="R31" s="174"/>
      <c r="S31" s="159">
        <v>0</v>
      </c>
      <c r="T31" s="159">
        <f>ROUND(E31*S31,2)</f>
        <v>0</v>
      </c>
      <c r="U31" s="159"/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113</v>
      </c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</row>
    <row r="32" spans="1:58" outlineLevel="1" x14ac:dyDescent="0.2">
      <c r="A32" s="157"/>
      <c r="B32" s="158"/>
      <c r="C32" s="186" t="s">
        <v>289</v>
      </c>
      <c r="D32" s="160"/>
      <c r="E32" s="161">
        <v>11</v>
      </c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115</v>
      </c>
      <c r="AF32" s="150">
        <v>0</v>
      </c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</row>
    <row r="33" spans="1:58" outlineLevel="1" x14ac:dyDescent="0.2">
      <c r="A33" s="157"/>
      <c r="B33" s="158"/>
      <c r="C33" s="186" t="s">
        <v>116</v>
      </c>
      <c r="D33" s="160"/>
      <c r="E33" s="161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0"/>
      <c r="W33" s="150"/>
      <c r="X33" s="150"/>
      <c r="Y33" s="150"/>
      <c r="Z33" s="150"/>
      <c r="AA33" s="150"/>
      <c r="AB33" s="150"/>
      <c r="AC33" s="150"/>
      <c r="AD33" s="150"/>
      <c r="AE33" s="150" t="s">
        <v>115</v>
      </c>
      <c r="AF33" s="150">
        <v>0</v>
      </c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</row>
    <row r="34" spans="1:58" outlineLevel="1" x14ac:dyDescent="0.2">
      <c r="A34" s="169">
        <v>8</v>
      </c>
      <c r="B34" s="170" t="s">
        <v>128</v>
      </c>
      <c r="C34" s="185" t="s">
        <v>129</v>
      </c>
      <c r="D34" s="171" t="s">
        <v>130</v>
      </c>
      <c r="E34" s="172">
        <v>114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74">
        <v>0</v>
      </c>
      <c r="O34" s="174">
        <f>ROUND(E34*N34,2)</f>
        <v>0</v>
      </c>
      <c r="P34" s="174">
        <v>0</v>
      </c>
      <c r="Q34" s="174">
        <f>ROUND(E34*P34,2)</f>
        <v>0</v>
      </c>
      <c r="R34" s="174"/>
      <c r="S34" s="159">
        <v>0</v>
      </c>
      <c r="T34" s="159">
        <f>ROUND(E34*S34,2)</f>
        <v>0</v>
      </c>
      <c r="U34" s="159"/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113</v>
      </c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</row>
    <row r="35" spans="1:58" outlineLevel="1" x14ac:dyDescent="0.2">
      <c r="A35" s="157"/>
      <c r="B35" s="158"/>
      <c r="C35" s="186" t="s">
        <v>290</v>
      </c>
      <c r="D35" s="160"/>
      <c r="E35" s="161">
        <v>114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0"/>
      <c r="W35" s="150"/>
      <c r="X35" s="150"/>
      <c r="Y35" s="150"/>
      <c r="Z35" s="150"/>
      <c r="AA35" s="150"/>
      <c r="AB35" s="150"/>
      <c r="AC35" s="150"/>
      <c r="AD35" s="150"/>
      <c r="AE35" s="150" t="s">
        <v>115</v>
      </c>
      <c r="AF35" s="150">
        <v>0</v>
      </c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</row>
    <row r="36" spans="1:58" outlineLevel="1" x14ac:dyDescent="0.2">
      <c r="A36" s="157"/>
      <c r="B36" s="158"/>
      <c r="C36" s="186" t="s">
        <v>132</v>
      </c>
      <c r="D36" s="160"/>
      <c r="E36" s="161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0"/>
      <c r="W36" s="150"/>
      <c r="X36" s="150"/>
      <c r="Y36" s="150"/>
      <c r="Z36" s="150"/>
      <c r="AA36" s="150"/>
      <c r="AB36" s="150"/>
      <c r="AC36" s="150"/>
      <c r="AD36" s="150"/>
      <c r="AE36" s="150" t="s">
        <v>115</v>
      </c>
      <c r="AF36" s="150">
        <v>0</v>
      </c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</row>
    <row r="37" spans="1:58" outlineLevel="1" x14ac:dyDescent="0.2">
      <c r="A37" s="169">
        <v>9</v>
      </c>
      <c r="B37" s="170" t="s">
        <v>133</v>
      </c>
      <c r="C37" s="185" t="s">
        <v>134</v>
      </c>
      <c r="D37" s="171" t="s">
        <v>130</v>
      </c>
      <c r="E37" s="172">
        <v>114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21</v>
      </c>
      <c r="M37" s="174">
        <f>G37*(1+L37/100)</f>
        <v>0</v>
      </c>
      <c r="N37" s="174">
        <v>0</v>
      </c>
      <c r="O37" s="174">
        <f>ROUND(E37*N37,2)</f>
        <v>0</v>
      </c>
      <c r="P37" s="174">
        <v>0</v>
      </c>
      <c r="Q37" s="174">
        <f>ROUND(E37*P37,2)</f>
        <v>0</v>
      </c>
      <c r="R37" s="174"/>
      <c r="S37" s="159">
        <v>0</v>
      </c>
      <c r="T37" s="159">
        <f>ROUND(E37*S37,2)</f>
        <v>0</v>
      </c>
      <c r="U37" s="159"/>
      <c r="V37" s="150"/>
      <c r="W37" s="150"/>
      <c r="X37" s="150"/>
      <c r="Y37" s="150"/>
      <c r="Z37" s="150"/>
      <c r="AA37" s="150"/>
      <c r="AB37" s="150"/>
      <c r="AC37" s="150"/>
      <c r="AD37" s="150"/>
      <c r="AE37" s="150" t="s">
        <v>113</v>
      </c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</row>
    <row r="38" spans="1:58" outlineLevel="1" x14ac:dyDescent="0.2">
      <c r="A38" s="157"/>
      <c r="B38" s="158"/>
      <c r="C38" s="186" t="s">
        <v>290</v>
      </c>
      <c r="D38" s="160"/>
      <c r="E38" s="161">
        <v>114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115</v>
      </c>
      <c r="AF38" s="150">
        <v>0</v>
      </c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</row>
    <row r="39" spans="1:58" outlineLevel="1" x14ac:dyDescent="0.2">
      <c r="A39" s="157"/>
      <c r="B39" s="158"/>
      <c r="C39" s="186" t="s">
        <v>291</v>
      </c>
      <c r="D39" s="160"/>
      <c r="E39" s="161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0"/>
      <c r="W39" s="150"/>
      <c r="X39" s="150"/>
      <c r="Y39" s="150"/>
      <c r="Z39" s="150"/>
      <c r="AA39" s="150"/>
      <c r="AB39" s="150"/>
      <c r="AC39" s="150"/>
      <c r="AD39" s="150"/>
      <c r="AE39" s="150" t="s">
        <v>115</v>
      </c>
      <c r="AF39" s="150">
        <v>0</v>
      </c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</row>
    <row r="40" spans="1:58" outlineLevel="1" x14ac:dyDescent="0.2">
      <c r="A40" s="169">
        <v>10</v>
      </c>
      <c r="B40" s="170" t="s">
        <v>292</v>
      </c>
      <c r="C40" s="185" t="s">
        <v>293</v>
      </c>
      <c r="D40" s="171" t="s">
        <v>130</v>
      </c>
      <c r="E40" s="172">
        <v>18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74">
        <v>0</v>
      </c>
      <c r="O40" s="174">
        <f>ROUND(E40*N40,2)</f>
        <v>0</v>
      </c>
      <c r="P40" s="174">
        <v>0</v>
      </c>
      <c r="Q40" s="174">
        <f>ROUND(E40*P40,2)</f>
        <v>0</v>
      </c>
      <c r="R40" s="174"/>
      <c r="S40" s="159">
        <v>0</v>
      </c>
      <c r="T40" s="159">
        <f>ROUND(E40*S40,2)</f>
        <v>0</v>
      </c>
      <c r="U40" s="159"/>
      <c r="V40" s="150"/>
      <c r="W40" s="150"/>
      <c r="X40" s="150"/>
      <c r="Y40" s="150"/>
      <c r="Z40" s="150"/>
      <c r="AA40" s="150"/>
      <c r="AB40" s="150"/>
      <c r="AC40" s="150"/>
      <c r="AD40" s="150"/>
      <c r="AE40" s="150" t="s">
        <v>113</v>
      </c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</row>
    <row r="41" spans="1:58" outlineLevel="1" x14ac:dyDescent="0.2">
      <c r="A41" s="157"/>
      <c r="B41" s="158"/>
      <c r="C41" s="186" t="s">
        <v>294</v>
      </c>
      <c r="D41" s="160"/>
      <c r="E41" s="161">
        <v>14</v>
      </c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115</v>
      </c>
      <c r="AF41" s="150">
        <v>0</v>
      </c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</row>
    <row r="42" spans="1:58" outlineLevel="1" x14ac:dyDescent="0.2">
      <c r="A42" s="157"/>
      <c r="B42" s="158"/>
      <c r="C42" s="186" t="s">
        <v>295</v>
      </c>
      <c r="D42" s="160"/>
      <c r="E42" s="161">
        <v>4</v>
      </c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115</v>
      </c>
      <c r="AF42" s="150">
        <v>0</v>
      </c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</row>
    <row r="43" spans="1:58" outlineLevel="1" x14ac:dyDescent="0.2">
      <c r="A43" s="157"/>
      <c r="B43" s="158"/>
      <c r="C43" s="186" t="s">
        <v>132</v>
      </c>
      <c r="D43" s="160"/>
      <c r="E43" s="161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115</v>
      </c>
      <c r="AF43" s="150">
        <v>0</v>
      </c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</row>
    <row r="44" spans="1:58" outlineLevel="1" x14ac:dyDescent="0.2">
      <c r="A44" s="169">
        <v>11</v>
      </c>
      <c r="B44" s="170" t="s">
        <v>296</v>
      </c>
      <c r="C44" s="185" t="s">
        <v>297</v>
      </c>
      <c r="D44" s="171" t="s">
        <v>130</v>
      </c>
      <c r="E44" s="172">
        <v>18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74">
        <v>0</v>
      </c>
      <c r="O44" s="174">
        <f>ROUND(E44*N44,2)</f>
        <v>0</v>
      </c>
      <c r="P44" s="174">
        <v>0</v>
      </c>
      <c r="Q44" s="174">
        <f>ROUND(E44*P44,2)</f>
        <v>0</v>
      </c>
      <c r="R44" s="174"/>
      <c r="S44" s="159">
        <v>0</v>
      </c>
      <c r="T44" s="159">
        <f>ROUND(E44*S44,2)</f>
        <v>0</v>
      </c>
      <c r="U44" s="159"/>
      <c r="V44" s="150"/>
      <c r="W44" s="150"/>
      <c r="X44" s="150"/>
      <c r="Y44" s="150"/>
      <c r="Z44" s="150"/>
      <c r="AA44" s="150"/>
      <c r="AB44" s="150"/>
      <c r="AC44" s="150"/>
      <c r="AD44" s="150"/>
      <c r="AE44" s="150" t="s">
        <v>113</v>
      </c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</row>
    <row r="45" spans="1:58" outlineLevel="1" x14ac:dyDescent="0.2">
      <c r="A45" s="157"/>
      <c r="B45" s="158"/>
      <c r="C45" s="186" t="s">
        <v>298</v>
      </c>
      <c r="D45" s="160"/>
      <c r="E45" s="161">
        <v>18</v>
      </c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0"/>
      <c r="W45" s="150"/>
      <c r="X45" s="150"/>
      <c r="Y45" s="150"/>
      <c r="Z45" s="150"/>
      <c r="AA45" s="150"/>
      <c r="AB45" s="150"/>
      <c r="AC45" s="150"/>
      <c r="AD45" s="150"/>
      <c r="AE45" s="150" t="s">
        <v>115</v>
      </c>
      <c r="AF45" s="150">
        <v>0</v>
      </c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</row>
    <row r="46" spans="1:58" ht="22.5" outlineLevel="1" x14ac:dyDescent="0.2">
      <c r="A46" s="169">
        <v>12</v>
      </c>
      <c r="B46" s="170" t="s">
        <v>135</v>
      </c>
      <c r="C46" s="185" t="s">
        <v>136</v>
      </c>
      <c r="D46" s="171" t="s">
        <v>130</v>
      </c>
      <c r="E46" s="172">
        <v>124.45</v>
      </c>
      <c r="F46" s="173"/>
      <c r="G46" s="174">
        <f>ROUND(E46*F46,2)</f>
        <v>0</v>
      </c>
      <c r="H46" s="173"/>
      <c r="I46" s="174">
        <f>ROUND(E46*H46,2)</f>
        <v>0</v>
      </c>
      <c r="J46" s="173"/>
      <c r="K46" s="174">
        <f>ROUND(E46*J46,2)</f>
        <v>0</v>
      </c>
      <c r="L46" s="174">
        <v>21</v>
      </c>
      <c r="M46" s="174">
        <f>G46*(1+L46/100)</f>
        <v>0</v>
      </c>
      <c r="N46" s="174">
        <v>0</v>
      </c>
      <c r="O46" s="174">
        <f>ROUND(E46*N46,2)</f>
        <v>0</v>
      </c>
      <c r="P46" s="174">
        <v>0</v>
      </c>
      <c r="Q46" s="174">
        <f>ROUND(E46*P46,2)</f>
        <v>0</v>
      </c>
      <c r="R46" s="174"/>
      <c r="S46" s="159">
        <v>0</v>
      </c>
      <c r="T46" s="159">
        <f>ROUND(E46*S46,2)</f>
        <v>0</v>
      </c>
      <c r="U46" s="159"/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113</v>
      </c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</row>
    <row r="47" spans="1:58" outlineLevel="1" x14ac:dyDescent="0.2">
      <c r="A47" s="157"/>
      <c r="B47" s="158"/>
      <c r="C47" s="186" t="s">
        <v>299</v>
      </c>
      <c r="D47" s="160"/>
      <c r="E47" s="161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115</v>
      </c>
      <c r="AF47" s="150">
        <v>0</v>
      </c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</row>
    <row r="48" spans="1:58" outlineLevel="1" x14ac:dyDescent="0.2">
      <c r="A48" s="157"/>
      <c r="B48" s="158"/>
      <c r="C48" s="186" t="s">
        <v>300</v>
      </c>
      <c r="D48" s="160"/>
      <c r="E48" s="161">
        <v>108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115</v>
      </c>
      <c r="AF48" s="150">
        <v>0</v>
      </c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</row>
    <row r="49" spans="1:58" outlineLevel="1" x14ac:dyDescent="0.2">
      <c r="A49" s="157"/>
      <c r="B49" s="158"/>
      <c r="C49" s="186" t="s">
        <v>301</v>
      </c>
      <c r="D49" s="160"/>
      <c r="E49" s="161">
        <v>16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0"/>
      <c r="W49" s="150"/>
      <c r="X49" s="150"/>
      <c r="Y49" s="150"/>
      <c r="Z49" s="150"/>
      <c r="AA49" s="150"/>
      <c r="AB49" s="150"/>
      <c r="AC49" s="150"/>
      <c r="AD49" s="150"/>
      <c r="AE49" s="150" t="s">
        <v>115</v>
      </c>
      <c r="AF49" s="150">
        <v>0</v>
      </c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</row>
    <row r="50" spans="1:58" ht="22.5" outlineLevel="1" x14ac:dyDescent="0.2">
      <c r="A50" s="157"/>
      <c r="B50" s="158"/>
      <c r="C50" s="186" t="s">
        <v>302</v>
      </c>
      <c r="D50" s="160"/>
      <c r="E50" s="161">
        <v>0.45</v>
      </c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0"/>
      <c r="W50" s="150"/>
      <c r="X50" s="150"/>
      <c r="Y50" s="150"/>
      <c r="Z50" s="150"/>
      <c r="AA50" s="150"/>
      <c r="AB50" s="150"/>
      <c r="AC50" s="150"/>
      <c r="AD50" s="150"/>
      <c r="AE50" s="150" t="s">
        <v>115</v>
      </c>
      <c r="AF50" s="150">
        <v>0</v>
      </c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</row>
    <row r="51" spans="1:58" outlineLevel="1" x14ac:dyDescent="0.2">
      <c r="A51" s="157"/>
      <c r="B51" s="158"/>
      <c r="C51" s="186" t="s">
        <v>303</v>
      </c>
      <c r="D51" s="160"/>
      <c r="E51" s="161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0"/>
      <c r="W51" s="150"/>
      <c r="X51" s="150"/>
      <c r="Y51" s="150"/>
      <c r="Z51" s="150"/>
      <c r="AA51" s="150"/>
      <c r="AB51" s="150"/>
      <c r="AC51" s="150"/>
      <c r="AD51" s="150"/>
      <c r="AE51" s="150" t="s">
        <v>115</v>
      </c>
      <c r="AF51" s="150">
        <v>0</v>
      </c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</row>
    <row r="52" spans="1:58" outlineLevel="1" x14ac:dyDescent="0.2">
      <c r="A52" s="169">
        <v>13</v>
      </c>
      <c r="B52" s="170" t="s">
        <v>139</v>
      </c>
      <c r="C52" s="185" t="s">
        <v>140</v>
      </c>
      <c r="D52" s="171" t="s">
        <v>130</v>
      </c>
      <c r="E52" s="172">
        <v>124.45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4">
        <v>0</v>
      </c>
      <c r="O52" s="174">
        <f>ROUND(E52*N52,2)</f>
        <v>0</v>
      </c>
      <c r="P52" s="174">
        <v>0</v>
      </c>
      <c r="Q52" s="174">
        <f>ROUND(E52*P52,2)</f>
        <v>0</v>
      </c>
      <c r="R52" s="174"/>
      <c r="S52" s="159">
        <v>0</v>
      </c>
      <c r="T52" s="159">
        <f>ROUND(E52*S52,2)</f>
        <v>0</v>
      </c>
      <c r="U52" s="159"/>
      <c r="V52" s="150"/>
      <c r="W52" s="150"/>
      <c r="X52" s="150"/>
      <c r="Y52" s="150"/>
      <c r="Z52" s="150"/>
      <c r="AA52" s="150"/>
      <c r="AB52" s="150"/>
      <c r="AC52" s="150"/>
      <c r="AD52" s="150"/>
      <c r="AE52" s="150" t="s">
        <v>113</v>
      </c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</row>
    <row r="53" spans="1:58" outlineLevel="1" x14ac:dyDescent="0.2">
      <c r="A53" s="157"/>
      <c r="B53" s="158"/>
      <c r="C53" s="186" t="s">
        <v>304</v>
      </c>
      <c r="D53" s="160"/>
      <c r="E53" s="161">
        <v>124.45</v>
      </c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0"/>
      <c r="W53" s="150"/>
      <c r="X53" s="150"/>
      <c r="Y53" s="150"/>
      <c r="Z53" s="150"/>
      <c r="AA53" s="150"/>
      <c r="AB53" s="150"/>
      <c r="AC53" s="150"/>
      <c r="AD53" s="150"/>
      <c r="AE53" s="150" t="s">
        <v>115</v>
      </c>
      <c r="AF53" s="150">
        <v>0</v>
      </c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</row>
    <row r="54" spans="1:58" outlineLevel="1" x14ac:dyDescent="0.2">
      <c r="A54" s="157"/>
      <c r="B54" s="158"/>
      <c r="C54" s="186" t="s">
        <v>305</v>
      </c>
      <c r="D54" s="160"/>
      <c r="E54" s="161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0"/>
      <c r="W54" s="150"/>
      <c r="X54" s="150"/>
      <c r="Y54" s="150"/>
      <c r="Z54" s="150"/>
      <c r="AA54" s="150"/>
      <c r="AB54" s="150"/>
      <c r="AC54" s="150"/>
      <c r="AD54" s="150"/>
      <c r="AE54" s="150" t="s">
        <v>115</v>
      </c>
      <c r="AF54" s="150">
        <v>0</v>
      </c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</row>
    <row r="55" spans="1:58" outlineLevel="1" x14ac:dyDescent="0.2">
      <c r="A55" s="169">
        <v>14</v>
      </c>
      <c r="B55" s="170" t="s">
        <v>142</v>
      </c>
      <c r="C55" s="185" t="s">
        <v>143</v>
      </c>
      <c r="D55" s="171" t="s">
        <v>130</v>
      </c>
      <c r="E55" s="172">
        <v>6</v>
      </c>
      <c r="F55" s="173"/>
      <c r="G55" s="174">
        <f>ROUND(E55*F55,2)</f>
        <v>0</v>
      </c>
      <c r="H55" s="173"/>
      <c r="I55" s="174">
        <f>ROUND(E55*H55,2)</f>
        <v>0</v>
      </c>
      <c r="J55" s="173"/>
      <c r="K55" s="174">
        <f>ROUND(E55*J55,2)</f>
        <v>0</v>
      </c>
      <c r="L55" s="174">
        <v>21</v>
      </c>
      <c r="M55" s="174">
        <f>G55*(1+L55/100)</f>
        <v>0</v>
      </c>
      <c r="N55" s="174">
        <v>0</v>
      </c>
      <c r="O55" s="174">
        <f>ROUND(E55*N55,2)</f>
        <v>0</v>
      </c>
      <c r="P55" s="174">
        <v>0</v>
      </c>
      <c r="Q55" s="174">
        <f>ROUND(E55*P55,2)</f>
        <v>0</v>
      </c>
      <c r="R55" s="174"/>
      <c r="S55" s="159">
        <v>0</v>
      </c>
      <c r="T55" s="159">
        <f>ROUND(E55*S55,2)</f>
        <v>0</v>
      </c>
      <c r="U55" s="159"/>
      <c r="V55" s="150"/>
      <c r="W55" s="150"/>
      <c r="X55" s="150"/>
      <c r="Y55" s="150"/>
      <c r="Z55" s="150"/>
      <c r="AA55" s="150"/>
      <c r="AB55" s="150"/>
      <c r="AC55" s="150"/>
      <c r="AD55" s="150"/>
      <c r="AE55" s="150" t="s">
        <v>113</v>
      </c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</row>
    <row r="56" spans="1:58" ht="22.5" outlineLevel="1" x14ac:dyDescent="0.2">
      <c r="A56" s="157"/>
      <c r="B56" s="158"/>
      <c r="C56" s="186" t="s">
        <v>306</v>
      </c>
      <c r="D56" s="160"/>
      <c r="E56" s="161">
        <v>6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0"/>
      <c r="W56" s="150"/>
      <c r="X56" s="150"/>
      <c r="Y56" s="150"/>
      <c r="Z56" s="150"/>
      <c r="AA56" s="150"/>
      <c r="AB56" s="150"/>
      <c r="AC56" s="150"/>
      <c r="AD56" s="150"/>
      <c r="AE56" s="150" t="s">
        <v>115</v>
      </c>
      <c r="AF56" s="150">
        <v>0</v>
      </c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</row>
    <row r="57" spans="1:58" outlineLevel="1" x14ac:dyDescent="0.2">
      <c r="A57" s="157"/>
      <c r="B57" s="158"/>
      <c r="C57" s="186" t="s">
        <v>132</v>
      </c>
      <c r="D57" s="160"/>
      <c r="E57" s="161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0"/>
      <c r="W57" s="150"/>
      <c r="X57" s="150"/>
      <c r="Y57" s="150"/>
      <c r="Z57" s="150"/>
      <c r="AA57" s="150"/>
      <c r="AB57" s="150"/>
      <c r="AC57" s="150"/>
      <c r="AD57" s="150"/>
      <c r="AE57" s="150" t="s">
        <v>115</v>
      </c>
      <c r="AF57" s="150">
        <v>0</v>
      </c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</row>
    <row r="58" spans="1:58" outlineLevel="1" x14ac:dyDescent="0.2">
      <c r="A58" s="169">
        <v>15</v>
      </c>
      <c r="B58" s="170" t="s">
        <v>147</v>
      </c>
      <c r="C58" s="185" t="s">
        <v>148</v>
      </c>
      <c r="D58" s="171" t="s">
        <v>112</v>
      </c>
      <c r="E58" s="172">
        <v>462</v>
      </c>
      <c r="F58" s="173"/>
      <c r="G58" s="174">
        <f>ROUND(E58*F58,2)</f>
        <v>0</v>
      </c>
      <c r="H58" s="173"/>
      <c r="I58" s="174">
        <f>ROUND(E58*H58,2)</f>
        <v>0</v>
      </c>
      <c r="J58" s="173"/>
      <c r="K58" s="174">
        <f>ROUND(E58*J58,2)</f>
        <v>0</v>
      </c>
      <c r="L58" s="174">
        <v>21</v>
      </c>
      <c r="M58" s="174">
        <f>G58*(1+L58/100)</f>
        <v>0</v>
      </c>
      <c r="N58" s="174">
        <v>0</v>
      </c>
      <c r="O58" s="174">
        <f>ROUND(E58*N58,2)</f>
        <v>0</v>
      </c>
      <c r="P58" s="174">
        <v>0</v>
      </c>
      <c r="Q58" s="174">
        <f>ROUND(E58*P58,2)</f>
        <v>0</v>
      </c>
      <c r="R58" s="174"/>
      <c r="S58" s="159">
        <v>0</v>
      </c>
      <c r="T58" s="159">
        <f>ROUND(E58*S58,2)</f>
        <v>0</v>
      </c>
      <c r="U58" s="159"/>
      <c r="V58" s="150"/>
      <c r="W58" s="150"/>
      <c r="X58" s="150"/>
      <c r="Y58" s="150"/>
      <c r="Z58" s="150"/>
      <c r="AA58" s="150"/>
      <c r="AB58" s="150"/>
      <c r="AC58" s="150"/>
      <c r="AD58" s="150"/>
      <c r="AE58" s="150" t="s">
        <v>113</v>
      </c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</row>
    <row r="59" spans="1:58" ht="22.5" outlineLevel="1" x14ac:dyDescent="0.2">
      <c r="A59" s="157"/>
      <c r="B59" s="158"/>
      <c r="C59" s="186" t="s">
        <v>307</v>
      </c>
      <c r="D59" s="160"/>
      <c r="E59" s="161">
        <v>462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0"/>
      <c r="W59" s="150"/>
      <c r="X59" s="150"/>
      <c r="Y59" s="150"/>
      <c r="Z59" s="150"/>
      <c r="AA59" s="150"/>
      <c r="AB59" s="150"/>
      <c r="AC59" s="150"/>
      <c r="AD59" s="150"/>
      <c r="AE59" s="150" t="s">
        <v>115</v>
      </c>
      <c r="AF59" s="150">
        <v>0</v>
      </c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</row>
    <row r="60" spans="1:58" outlineLevel="1" x14ac:dyDescent="0.2">
      <c r="A60" s="157"/>
      <c r="B60" s="158"/>
      <c r="C60" s="186" t="s">
        <v>132</v>
      </c>
      <c r="D60" s="160"/>
      <c r="E60" s="161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0"/>
      <c r="W60" s="150"/>
      <c r="X60" s="150"/>
      <c r="Y60" s="150"/>
      <c r="Z60" s="150"/>
      <c r="AA60" s="150"/>
      <c r="AB60" s="150"/>
      <c r="AC60" s="150"/>
      <c r="AD60" s="150"/>
      <c r="AE60" s="150" t="s">
        <v>115</v>
      </c>
      <c r="AF60" s="150">
        <v>0</v>
      </c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</row>
    <row r="61" spans="1:58" outlineLevel="1" x14ac:dyDescent="0.2">
      <c r="A61" s="169">
        <v>16</v>
      </c>
      <c r="B61" s="170" t="s">
        <v>231</v>
      </c>
      <c r="C61" s="185" t="s">
        <v>232</v>
      </c>
      <c r="D61" s="171" t="s">
        <v>130</v>
      </c>
      <c r="E61" s="172">
        <v>12.5</v>
      </c>
      <c r="F61" s="173"/>
      <c r="G61" s="174">
        <f>ROUND(E61*F61,2)</f>
        <v>0</v>
      </c>
      <c r="H61" s="173"/>
      <c r="I61" s="174">
        <f>ROUND(E61*H61,2)</f>
        <v>0</v>
      </c>
      <c r="J61" s="173"/>
      <c r="K61" s="174">
        <f>ROUND(E61*J61,2)</f>
        <v>0</v>
      </c>
      <c r="L61" s="174">
        <v>21</v>
      </c>
      <c r="M61" s="174">
        <f>G61*(1+L61/100)</f>
        <v>0</v>
      </c>
      <c r="N61" s="174">
        <v>0</v>
      </c>
      <c r="O61" s="174">
        <f>ROUND(E61*N61,2)</f>
        <v>0</v>
      </c>
      <c r="P61" s="174">
        <v>0</v>
      </c>
      <c r="Q61" s="174">
        <f>ROUND(E61*P61,2)</f>
        <v>0</v>
      </c>
      <c r="R61" s="174"/>
      <c r="S61" s="159">
        <v>0</v>
      </c>
      <c r="T61" s="159">
        <f>ROUND(E61*S61,2)</f>
        <v>0</v>
      </c>
      <c r="U61" s="159"/>
      <c r="V61" s="150"/>
      <c r="W61" s="150"/>
      <c r="X61" s="150"/>
      <c r="Y61" s="150"/>
      <c r="Z61" s="150"/>
      <c r="AA61" s="150"/>
      <c r="AB61" s="150"/>
      <c r="AC61" s="150"/>
      <c r="AD61" s="150"/>
      <c r="AE61" s="150" t="s">
        <v>152</v>
      </c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</row>
    <row r="62" spans="1:58" outlineLevel="1" x14ac:dyDescent="0.2">
      <c r="A62" s="157"/>
      <c r="B62" s="158"/>
      <c r="C62" s="186" t="s">
        <v>308</v>
      </c>
      <c r="D62" s="160"/>
      <c r="E62" s="161">
        <v>12.5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0"/>
      <c r="W62" s="150"/>
      <c r="X62" s="150"/>
      <c r="Y62" s="150"/>
      <c r="Z62" s="150"/>
      <c r="AA62" s="150"/>
      <c r="AB62" s="150"/>
      <c r="AC62" s="150"/>
      <c r="AD62" s="150"/>
      <c r="AE62" s="150" t="s">
        <v>115</v>
      </c>
      <c r="AF62" s="150">
        <v>0</v>
      </c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</row>
    <row r="63" spans="1:58" outlineLevel="1" x14ac:dyDescent="0.2">
      <c r="A63" s="157"/>
      <c r="B63" s="158"/>
      <c r="C63" s="186" t="s">
        <v>132</v>
      </c>
      <c r="D63" s="160"/>
      <c r="E63" s="161"/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0"/>
      <c r="W63" s="150"/>
      <c r="X63" s="150"/>
      <c r="Y63" s="150"/>
      <c r="Z63" s="150"/>
      <c r="AA63" s="150"/>
      <c r="AB63" s="150"/>
      <c r="AC63" s="150"/>
      <c r="AD63" s="150"/>
      <c r="AE63" s="150" t="s">
        <v>115</v>
      </c>
      <c r="AF63" s="150">
        <v>0</v>
      </c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</row>
    <row r="64" spans="1:58" outlineLevel="1" x14ac:dyDescent="0.2">
      <c r="A64" s="169">
        <v>17</v>
      </c>
      <c r="B64" s="170" t="s">
        <v>309</v>
      </c>
      <c r="C64" s="185" t="s">
        <v>310</v>
      </c>
      <c r="D64" s="171" t="s">
        <v>130</v>
      </c>
      <c r="E64" s="172">
        <v>2</v>
      </c>
      <c r="F64" s="173"/>
      <c r="G64" s="174">
        <f>ROUND(E64*F64,2)</f>
        <v>0</v>
      </c>
      <c r="H64" s="173"/>
      <c r="I64" s="174">
        <f>ROUND(E64*H64,2)</f>
        <v>0</v>
      </c>
      <c r="J64" s="173"/>
      <c r="K64" s="174">
        <f>ROUND(E64*J64,2)</f>
        <v>0</v>
      </c>
      <c r="L64" s="174">
        <v>21</v>
      </c>
      <c r="M64" s="174">
        <f>G64*(1+L64/100)</f>
        <v>0</v>
      </c>
      <c r="N64" s="174">
        <v>0</v>
      </c>
      <c r="O64" s="174">
        <f>ROUND(E64*N64,2)</f>
        <v>0</v>
      </c>
      <c r="P64" s="174">
        <v>0</v>
      </c>
      <c r="Q64" s="174">
        <f>ROUND(E64*P64,2)</f>
        <v>0</v>
      </c>
      <c r="R64" s="174"/>
      <c r="S64" s="159">
        <v>0</v>
      </c>
      <c r="T64" s="159">
        <f>ROUND(E64*S64,2)</f>
        <v>0</v>
      </c>
      <c r="U64" s="159"/>
      <c r="V64" s="150"/>
      <c r="W64" s="150"/>
      <c r="X64" s="150"/>
      <c r="Y64" s="150"/>
      <c r="Z64" s="150"/>
      <c r="AA64" s="150"/>
      <c r="AB64" s="150"/>
      <c r="AC64" s="150"/>
      <c r="AD64" s="150"/>
      <c r="AE64" s="150" t="s">
        <v>152</v>
      </c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</row>
    <row r="65" spans="1:58" outlineLevel="1" x14ac:dyDescent="0.2">
      <c r="A65" s="157"/>
      <c r="B65" s="158"/>
      <c r="C65" s="186" t="s">
        <v>311</v>
      </c>
      <c r="D65" s="160"/>
      <c r="E65" s="161">
        <v>2</v>
      </c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0"/>
      <c r="W65" s="150"/>
      <c r="X65" s="150"/>
      <c r="Y65" s="150"/>
      <c r="Z65" s="150"/>
      <c r="AA65" s="150"/>
      <c r="AB65" s="150"/>
      <c r="AC65" s="150"/>
      <c r="AD65" s="150"/>
      <c r="AE65" s="150" t="s">
        <v>115</v>
      </c>
      <c r="AF65" s="150">
        <v>0</v>
      </c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</row>
    <row r="66" spans="1:58" outlineLevel="1" x14ac:dyDescent="0.2">
      <c r="A66" s="157"/>
      <c r="B66" s="158"/>
      <c r="C66" s="186" t="s">
        <v>132</v>
      </c>
      <c r="D66" s="160"/>
      <c r="E66" s="161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0"/>
      <c r="W66" s="150"/>
      <c r="X66" s="150"/>
      <c r="Y66" s="150"/>
      <c r="Z66" s="150"/>
      <c r="AA66" s="150"/>
      <c r="AB66" s="150"/>
      <c r="AC66" s="150"/>
      <c r="AD66" s="150"/>
      <c r="AE66" s="150" t="s">
        <v>115</v>
      </c>
      <c r="AF66" s="150">
        <v>0</v>
      </c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</row>
    <row r="67" spans="1:58" ht="22.5" outlineLevel="1" x14ac:dyDescent="0.2">
      <c r="A67" s="169">
        <v>18</v>
      </c>
      <c r="B67" s="170" t="s">
        <v>150</v>
      </c>
      <c r="C67" s="185" t="s">
        <v>151</v>
      </c>
      <c r="D67" s="171" t="s">
        <v>112</v>
      </c>
      <c r="E67" s="172">
        <v>22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74">
        <v>3.0000000000000001E-5</v>
      </c>
      <c r="O67" s="174">
        <f>ROUND(E67*N67,2)</f>
        <v>0</v>
      </c>
      <c r="P67" s="174">
        <v>0</v>
      </c>
      <c r="Q67" s="174">
        <f>ROUND(E67*P67,2)</f>
        <v>0</v>
      </c>
      <c r="R67" s="174"/>
      <c r="S67" s="159">
        <v>0</v>
      </c>
      <c r="T67" s="159">
        <f>ROUND(E67*S67,2)</f>
        <v>0</v>
      </c>
      <c r="U67" s="159"/>
      <c r="V67" s="150"/>
      <c r="W67" s="150"/>
      <c r="X67" s="150"/>
      <c r="Y67" s="150"/>
      <c r="Z67" s="150"/>
      <c r="AA67" s="150"/>
      <c r="AB67" s="150"/>
      <c r="AC67" s="150"/>
      <c r="AD67" s="150"/>
      <c r="AE67" s="150" t="s">
        <v>152</v>
      </c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</row>
    <row r="68" spans="1:58" outlineLevel="1" x14ac:dyDescent="0.2">
      <c r="A68" s="157"/>
      <c r="B68" s="158"/>
      <c r="C68" s="186" t="s">
        <v>312</v>
      </c>
      <c r="D68" s="160"/>
      <c r="E68" s="161">
        <v>22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0"/>
      <c r="W68" s="150"/>
      <c r="X68" s="150"/>
      <c r="Y68" s="150"/>
      <c r="Z68" s="150"/>
      <c r="AA68" s="150"/>
      <c r="AB68" s="150"/>
      <c r="AC68" s="150"/>
      <c r="AD68" s="150"/>
      <c r="AE68" s="150" t="s">
        <v>115</v>
      </c>
      <c r="AF68" s="150">
        <v>0</v>
      </c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</row>
    <row r="69" spans="1:58" outlineLevel="1" x14ac:dyDescent="0.2">
      <c r="A69" s="157"/>
      <c r="B69" s="158"/>
      <c r="C69" s="186" t="s">
        <v>132</v>
      </c>
      <c r="D69" s="160"/>
      <c r="E69" s="161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0"/>
      <c r="W69" s="150"/>
      <c r="X69" s="150"/>
      <c r="Y69" s="150"/>
      <c r="Z69" s="150"/>
      <c r="AA69" s="150"/>
      <c r="AB69" s="150"/>
      <c r="AC69" s="150"/>
      <c r="AD69" s="150"/>
      <c r="AE69" s="150" t="s">
        <v>115</v>
      </c>
      <c r="AF69" s="150">
        <v>0</v>
      </c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</row>
    <row r="70" spans="1:58" ht="22.5" outlineLevel="1" x14ac:dyDescent="0.2">
      <c r="A70" s="169">
        <v>19</v>
      </c>
      <c r="B70" s="170" t="s">
        <v>154</v>
      </c>
      <c r="C70" s="185" t="s">
        <v>155</v>
      </c>
      <c r="D70" s="171" t="s">
        <v>112</v>
      </c>
      <c r="E70" s="172">
        <v>22</v>
      </c>
      <c r="F70" s="173"/>
      <c r="G70" s="174">
        <f>ROUND(E70*F70,2)</f>
        <v>0</v>
      </c>
      <c r="H70" s="173"/>
      <c r="I70" s="174">
        <f>ROUND(E70*H70,2)</f>
        <v>0</v>
      </c>
      <c r="J70" s="173"/>
      <c r="K70" s="174">
        <f>ROUND(E70*J70,2)</f>
        <v>0</v>
      </c>
      <c r="L70" s="174">
        <v>21</v>
      </c>
      <c r="M70" s="174">
        <f>G70*(1+L70/100)</f>
        <v>0</v>
      </c>
      <c r="N70" s="174">
        <v>2.0000000000000001E-4</v>
      </c>
      <c r="O70" s="174">
        <f>ROUND(E70*N70,2)</f>
        <v>0</v>
      </c>
      <c r="P70" s="174">
        <v>0</v>
      </c>
      <c r="Q70" s="174">
        <f>ROUND(E70*P70,2)</f>
        <v>0</v>
      </c>
      <c r="R70" s="174"/>
      <c r="S70" s="159">
        <v>0</v>
      </c>
      <c r="T70" s="159">
        <f>ROUND(E70*S70,2)</f>
        <v>0</v>
      </c>
      <c r="U70" s="159"/>
      <c r="V70" s="150"/>
      <c r="W70" s="150"/>
      <c r="X70" s="150"/>
      <c r="Y70" s="150"/>
      <c r="Z70" s="150"/>
      <c r="AA70" s="150"/>
      <c r="AB70" s="150"/>
      <c r="AC70" s="150"/>
      <c r="AD70" s="150"/>
      <c r="AE70" s="150" t="s">
        <v>152</v>
      </c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</row>
    <row r="71" spans="1:58" outlineLevel="1" x14ac:dyDescent="0.2">
      <c r="A71" s="157"/>
      <c r="B71" s="158"/>
      <c r="C71" s="186" t="s">
        <v>313</v>
      </c>
      <c r="D71" s="160"/>
      <c r="E71" s="161">
        <v>22</v>
      </c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0"/>
      <c r="W71" s="150"/>
      <c r="X71" s="150"/>
      <c r="Y71" s="150"/>
      <c r="Z71" s="150"/>
      <c r="AA71" s="150"/>
      <c r="AB71" s="150"/>
      <c r="AC71" s="150"/>
      <c r="AD71" s="150"/>
      <c r="AE71" s="150" t="s">
        <v>115</v>
      </c>
      <c r="AF71" s="150">
        <v>0</v>
      </c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</row>
    <row r="72" spans="1:58" outlineLevel="1" x14ac:dyDescent="0.2">
      <c r="A72" s="157"/>
      <c r="B72" s="158"/>
      <c r="C72" s="186" t="s">
        <v>132</v>
      </c>
      <c r="D72" s="160"/>
      <c r="E72" s="161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0"/>
      <c r="W72" s="150"/>
      <c r="X72" s="150"/>
      <c r="Y72" s="150"/>
      <c r="Z72" s="150"/>
      <c r="AA72" s="150"/>
      <c r="AB72" s="150"/>
      <c r="AC72" s="150"/>
      <c r="AD72" s="150"/>
      <c r="AE72" s="150" t="s">
        <v>115</v>
      </c>
      <c r="AF72" s="150">
        <v>0</v>
      </c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</row>
    <row r="73" spans="1:58" x14ac:dyDescent="0.2">
      <c r="A73" s="163" t="s">
        <v>108</v>
      </c>
      <c r="B73" s="164" t="s">
        <v>66</v>
      </c>
      <c r="C73" s="184" t="s">
        <v>67</v>
      </c>
      <c r="D73" s="165"/>
      <c r="E73" s="166"/>
      <c r="F73" s="167"/>
      <c r="G73" s="167">
        <f>SUMIF(AE74:AE98,"&lt;&gt;NOR",G74:G98)</f>
        <v>0</v>
      </c>
      <c r="H73" s="167"/>
      <c r="I73" s="167">
        <f>SUM(I74:I98)</f>
        <v>0</v>
      </c>
      <c r="J73" s="167"/>
      <c r="K73" s="167">
        <f>SUM(K74:K98)</f>
        <v>0</v>
      </c>
      <c r="L73" s="167"/>
      <c r="M73" s="167">
        <f>SUM(M74:M98)</f>
        <v>0</v>
      </c>
      <c r="N73" s="167"/>
      <c r="O73" s="167">
        <f>SUM(O74:O98)</f>
        <v>427.86</v>
      </c>
      <c r="P73" s="167"/>
      <c r="Q73" s="167">
        <f>SUM(Q74:Q98)</f>
        <v>0</v>
      </c>
      <c r="R73" s="167"/>
      <c r="S73" s="162"/>
      <c r="T73" s="162">
        <f>SUM(T74:T98)</f>
        <v>0</v>
      </c>
      <c r="U73" s="162"/>
      <c r="AE73" t="s">
        <v>109</v>
      </c>
    </row>
    <row r="74" spans="1:58" outlineLevel="1" x14ac:dyDescent="0.2">
      <c r="A74" s="169">
        <v>20</v>
      </c>
      <c r="B74" s="170" t="s">
        <v>128</v>
      </c>
      <c r="C74" s="185" t="s">
        <v>129</v>
      </c>
      <c r="D74" s="171" t="s">
        <v>130</v>
      </c>
      <c r="E74" s="172">
        <v>194.04</v>
      </c>
      <c r="F74" s="173"/>
      <c r="G74" s="174">
        <f>ROUND(E74*F74,2)</f>
        <v>0</v>
      </c>
      <c r="H74" s="173"/>
      <c r="I74" s="174">
        <f>ROUND(E74*H74,2)</f>
        <v>0</v>
      </c>
      <c r="J74" s="173"/>
      <c r="K74" s="174">
        <f>ROUND(E74*J74,2)</f>
        <v>0</v>
      </c>
      <c r="L74" s="174">
        <v>21</v>
      </c>
      <c r="M74" s="174">
        <f>G74*(1+L74/100)</f>
        <v>0</v>
      </c>
      <c r="N74" s="174">
        <v>0</v>
      </c>
      <c r="O74" s="174">
        <f>ROUND(E74*N74,2)</f>
        <v>0</v>
      </c>
      <c r="P74" s="174">
        <v>0</v>
      </c>
      <c r="Q74" s="174">
        <f>ROUND(E74*P74,2)</f>
        <v>0</v>
      </c>
      <c r="R74" s="174"/>
      <c r="S74" s="159">
        <v>0</v>
      </c>
      <c r="T74" s="159">
        <f>ROUND(E74*S74,2)</f>
        <v>0</v>
      </c>
      <c r="U74" s="159"/>
      <c r="V74" s="150"/>
      <c r="W74" s="150"/>
      <c r="X74" s="150"/>
      <c r="Y74" s="150"/>
      <c r="Z74" s="150"/>
      <c r="AA74" s="150"/>
      <c r="AB74" s="150"/>
      <c r="AC74" s="150"/>
      <c r="AD74" s="150"/>
      <c r="AE74" s="150" t="s">
        <v>113</v>
      </c>
      <c r="AF74" s="150"/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</row>
    <row r="75" spans="1:58" ht="22.5" outlineLevel="1" x14ac:dyDescent="0.2">
      <c r="A75" s="157"/>
      <c r="B75" s="158"/>
      <c r="C75" s="186" t="s">
        <v>314</v>
      </c>
      <c r="D75" s="160"/>
      <c r="E75" s="161">
        <v>194.04</v>
      </c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0"/>
      <c r="W75" s="150"/>
      <c r="X75" s="150"/>
      <c r="Y75" s="150"/>
      <c r="Z75" s="150"/>
      <c r="AA75" s="150"/>
      <c r="AB75" s="150"/>
      <c r="AC75" s="150"/>
      <c r="AD75" s="150"/>
      <c r="AE75" s="150" t="s">
        <v>115</v>
      </c>
      <c r="AF75" s="150">
        <v>0</v>
      </c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</row>
    <row r="76" spans="1:58" outlineLevel="1" x14ac:dyDescent="0.2">
      <c r="A76" s="157"/>
      <c r="B76" s="158"/>
      <c r="C76" s="186" t="s">
        <v>315</v>
      </c>
      <c r="D76" s="160"/>
      <c r="E76" s="161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0"/>
      <c r="W76" s="150"/>
      <c r="X76" s="150"/>
      <c r="Y76" s="150"/>
      <c r="Z76" s="150"/>
      <c r="AA76" s="150"/>
      <c r="AB76" s="150"/>
      <c r="AC76" s="150"/>
      <c r="AD76" s="150"/>
      <c r="AE76" s="150" t="s">
        <v>115</v>
      </c>
      <c r="AF76" s="150">
        <v>0</v>
      </c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</row>
    <row r="77" spans="1:58" outlineLevel="1" x14ac:dyDescent="0.2">
      <c r="A77" s="157"/>
      <c r="B77" s="158"/>
      <c r="C77" s="186" t="s">
        <v>316</v>
      </c>
      <c r="D77" s="160"/>
      <c r="E77" s="161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0"/>
      <c r="W77" s="150"/>
      <c r="X77" s="150"/>
      <c r="Y77" s="150"/>
      <c r="Z77" s="150"/>
      <c r="AA77" s="150"/>
      <c r="AB77" s="150"/>
      <c r="AC77" s="150"/>
      <c r="AD77" s="150"/>
      <c r="AE77" s="150" t="s">
        <v>115</v>
      </c>
      <c r="AF77" s="150">
        <v>0</v>
      </c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</row>
    <row r="78" spans="1:58" outlineLevel="1" x14ac:dyDescent="0.2">
      <c r="A78" s="157"/>
      <c r="B78" s="158"/>
      <c r="C78" s="186" t="s">
        <v>166</v>
      </c>
      <c r="D78" s="160"/>
      <c r="E78" s="161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0"/>
      <c r="W78" s="150"/>
      <c r="X78" s="150"/>
      <c r="Y78" s="150"/>
      <c r="Z78" s="150"/>
      <c r="AA78" s="150"/>
      <c r="AB78" s="150"/>
      <c r="AC78" s="150"/>
      <c r="AD78" s="150"/>
      <c r="AE78" s="150" t="s">
        <v>115</v>
      </c>
      <c r="AF78" s="150">
        <v>0</v>
      </c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</row>
    <row r="79" spans="1:58" outlineLevel="1" x14ac:dyDescent="0.2">
      <c r="A79" s="169">
        <v>21</v>
      </c>
      <c r="B79" s="170" t="s">
        <v>133</v>
      </c>
      <c r="C79" s="185" t="s">
        <v>134</v>
      </c>
      <c r="D79" s="171" t="s">
        <v>130</v>
      </c>
      <c r="E79" s="172">
        <v>194</v>
      </c>
      <c r="F79" s="173"/>
      <c r="G79" s="174">
        <f>ROUND(E79*F79,2)</f>
        <v>0</v>
      </c>
      <c r="H79" s="173"/>
      <c r="I79" s="174">
        <f>ROUND(E79*H79,2)</f>
        <v>0</v>
      </c>
      <c r="J79" s="173"/>
      <c r="K79" s="174">
        <f>ROUND(E79*J79,2)</f>
        <v>0</v>
      </c>
      <c r="L79" s="174">
        <v>21</v>
      </c>
      <c r="M79" s="174">
        <f>G79*(1+L79/100)</f>
        <v>0</v>
      </c>
      <c r="N79" s="174">
        <v>0</v>
      </c>
      <c r="O79" s="174">
        <f>ROUND(E79*N79,2)</f>
        <v>0</v>
      </c>
      <c r="P79" s="174">
        <v>0</v>
      </c>
      <c r="Q79" s="174">
        <f>ROUND(E79*P79,2)</f>
        <v>0</v>
      </c>
      <c r="R79" s="174"/>
      <c r="S79" s="159">
        <v>0</v>
      </c>
      <c r="T79" s="159">
        <f>ROUND(E79*S79,2)</f>
        <v>0</v>
      </c>
      <c r="U79" s="159"/>
      <c r="V79" s="150"/>
      <c r="W79" s="150"/>
      <c r="X79" s="150"/>
      <c r="Y79" s="150"/>
      <c r="Z79" s="150"/>
      <c r="AA79" s="150"/>
      <c r="AB79" s="150"/>
      <c r="AC79" s="150"/>
      <c r="AD79" s="150"/>
      <c r="AE79" s="150" t="s">
        <v>113</v>
      </c>
      <c r="AF79" s="150"/>
      <c r="AG79" s="150"/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</row>
    <row r="80" spans="1:58" ht="22.5" outlineLevel="1" x14ac:dyDescent="0.2">
      <c r="A80" s="157"/>
      <c r="B80" s="158"/>
      <c r="C80" s="186" t="s">
        <v>317</v>
      </c>
      <c r="D80" s="160"/>
      <c r="E80" s="161">
        <v>194</v>
      </c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0"/>
      <c r="W80" s="150"/>
      <c r="X80" s="150"/>
      <c r="Y80" s="150"/>
      <c r="Z80" s="150"/>
      <c r="AA80" s="150"/>
      <c r="AB80" s="150"/>
      <c r="AC80" s="150"/>
      <c r="AD80" s="150"/>
      <c r="AE80" s="150" t="s">
        <v>115</v>
      </c>
      <c r="AF80" s="150">
        <v>0</v>
      </c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</row>
    <row r="81" spans="1:58" outlineLevel="1" x14ac:dyDescent="0.2">
      <c r="A81" s="157"/>
      <c r="B81" s="158"/>
      <c r="C81" s="186" t="s">
        <v>167</v>
      </c>
      <c r="D81" s="160"/>
      <c r="E81" s="161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0"/>
      <c r="W81" s="150"/>
      <c r="X81" s="150"/>
      <c r="Y81" s="150"/>
      <c r="Z81" s="150"/>
      <c r="AA81" s="150"/>
      <c r="AB81" s="150"/>
      <c r="AC81" s="150"/>
      <c r="AD81" s="150"/>
      <c r="AE81" s="150" t="s">
        <v>115</v>
      </c>
      <c r="AF81" s="150">
        <v>0</v>
      </c>
      <c r="AG81" s="150"/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</row>
    <row r="82" spans="1:58" ht="22.5" outlineLevel="1" x14ac:dyDescent="0.2">
      <c r="A82" s="169">
        <v>22</v>
      </c>
      <c r="B82" s="170" t="s">
        <v>135</v>
      </c>
      <c r="C82" s="185" t="s">
        <v>136</v>
      </c>
      <c r="D82" s="171" t="s">
        <v>130</v>
      </c>
      <c r="E82" s="172">
        <v>194</v>
      </c>
      <c r="F82" s="173"/>
      <c r="G82" s="174">
        <f>ROUND(E82*F82,2)</f>
        <v>0</v>
      </c>
      <c r="H82" s="173"/>
      <c r="I82" s="174">
        <f>ROUND(E82*H82,2)</f>
        <v>0</v>
      </c>
      <c r="J82" s="173"/>
      <c r="K82" s="174">
        <f>ROUND(E82*J82,2)</f>
        <v>0</v>
      </c>
      <c r="L82" s="174">
        <v>21</v>
      </c>
      <c r="M82" s="174">
        <f>G82*(1+L82/100)</f>
        <v>0</v>
      </c>
      <c r="N82" s="174">
        <v>0</v>
      </c>
      <c r="O82" s="174">
        <f>ROUND(E82*N82,2)</f>
        <v>0</v>
      </c>
      <c r="P82" s="174">
        <v>0</v>
      </c>
      <c r="Q82" s="174">
        <f>ROUND(E82*P82,2)</f>
        <v>0</v>
      </c>
      <c r="R82" s="174"/>
      <c r="S82" s="159">
        <v>0</v>
      </c>
      <c r="T82" s="159">
        <f>ROUND(E82*S82,2)</f>
        <v>0</v>
      </c>
      <c r="U82" s="159"/>
      <c r="V82" s="150"/>
      <c r="W82" s="150"/>
      <c r="X82" s="150"/>
      <c r="Y82" s="150"/>
      <c r="Z82" s="150"/>
      <c r="AA82" s="150"/>
      <c r="AB82" s="150"/>
      <c r="AC82" s="150"/>
      <c r="AD82" s="150"/>
      <c r="AE82" s="150" t="s">
        <v>113</v>
      </c>
      <c r="AF82" s="150"/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</row>
    <row r="83" spans="1:58" ht="22.5" outlineLevel="1" x14ac:dyDescent="0.2">
      <c r="A83" s="157"/>
      <c r="B83" s="158"/>
      <c r="C83" s="186" t="s">
        <v>317</v>
      </c>
      <c r="D83" s="160"/>
      <c r="E83" s="161">
        <v>194</v>
      </c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0"/>
      <c r="W83" s="150"/>
      <c r="X83" s="150"/>
      <c r="Y83" s="150"/>
      <c r="Z83" s="150"/>
      <c r="AA83" s="150"/>
      <c r="AB83" s="150"/>
      <c r="AC83" s="150"/>
      <c r="AD83" s="150"/>
      <c r="AE83" s="150" t="s">
        <v>115</v>
      </c>
      <c r="AF83" s="150">
        <v>0</v>
      </c>
      <c r="AG83" s="150"/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</row>
    <row r="84" spans="1:58" outlineLevel="1" x14ac:dyDescent="0.2">
      <c r="A84" s="157"/>
      <c r="B84" s="158"/>
      <c r="C84" s="186" t="s">
        <v>168</v>
      </c>
      <c r="D84" s="160"/>
      <c r="E84" s="161"/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0"/>
      <c r="W84" s="150"/>
      <c r="X84" s="150"/>
      <c r="Y84" s="150"/>
      <c r="Z84" s="150"/>
      <c r="AA84" s="150"/>
      <c r="AB84" s="150"/>
      <c r="AC84" s="150"/>
      <c r="AD84" s="150"/>
      <c r="AE84" s="150" t="s">
        <v>115</v>
      </c>
      <c r="AF84" s="150">
        <v>0</v>
      </c>
      <c r="AG84" s="150"/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</row>
    <row r="85" spans="1:58" outlineLevel="1" x14ac:dyDescent="0.2">
      <c r="A85" s="169">
        <v>23</v>
      </c>
      <c r="B85" s="170" t="s">
        <v>139</v>
      </c>
      <c r="C85" s="185" t="s">
        <v>140</v>
      </c>
      <c r="D85" s="171" t="s">
        <v>130</v>
      </c>
      <c r="E85" s="172">
        <v>194</v>
      </c>
      <c r="F85" s="173"/>
      <c r="G85" s="174">
        <f>ROUND(E85*F85,2)</f>
        <v>0</v>
      </c>
      <c r="H85" s="173"/>
      <c r="I85" s="174">
        <f>ROUND(E85*H85,2)</f>
        <v>0</v>
      </c>
      <c r="J85" s="173"/>
      <c r="K85" s="174">
        <f>ROUND(E85*J85,2)</f>
        <v>0</v>
      </c>
      <c r="L85" s="174">
        <v>21</v>
      </c>
      <c r="M85" s="174">
        <f>G85*(1+L85/100)</f>
        <v>0</v>
      </c>
      <c r="N85" s="174">
        <v>0</v>
      </c>
      <c r="O85" s="174">
        <f>ROUND(E85*N85,2)</f>
        <v>0</v>
      </c>
      <c r="P85" s="174">
        <v>0</v>
      </c>
      <c r="Q85" s="174">
        <f>ROUND(E85*P85,2)</f>
        <v>0</v>
      </c>
      <c r="R85" s="174"/>
      <c r="S85" s="159">
        <v>0</v>
      </c>
      <c r="T85" s="159">
        <f>ROUND(E85*S85,2)</f>
        <v>0</v>
      </c>
      <c r="U85" s="159"/>
      <c r="V85" s="150"/>
      <c r="W85" s="150"/>
      <c r="X85" s="150"/>
      <c r="Y85" s="150"/>
      <c r="Z85" s="150"/>
      <c r="AA85" s="150"/>
      <c r="AB85" s="150"/>
      <c r="AC85" s="150"/>
      <c r="AD85" s="150"/>
      <c r="AE85" s="150" t="s">
        <v>113</v>
      </c>
      <c r="AF85" s="150"/>
      <c r="AG85" s="150"/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</row>
    <row r="86" spans="1:58" ht="22.5" outlineLevel="1" x14ac:dyDescent="0.2">
      <c r="A86" s="157"/>
      <c r="B86" s="158"/>
      <c r="C86" s="186" t="s">
        <v>317</v>
      </c>
      <c r="D86" s="160"/>
      <c r="E86" s="161">
        <v>194</v>
      </c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0"/>
      <c r="W86" s="150"/>
      <c r="X86" s="150"/>
      <c r="Y86" s="150"/>
      <c r="Z86" s="150"/>
      <c r="AA86" s="150"/>
      <c r="AB86" s="150"/>
      <c r="AC86" s="150"/>
      <c r="AD86" s="150"/>
      <c r="AE86" s="150" t="s">
        <v>115</v>
      </c>
      <c r="AF86" s="150">
        <v>0</v>
      </c>
      <c r="AG86" s="150"/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</row>
    <row r="87" spans="1:58" outlineLevel="1" x14ac:dyDescent="0.2">
      <c r="A87" s="157"/>
      <c r="B87" s="158"/>
      <c r="C87" s="186" t="s">
        <v>167</v>
      </c>
      <c r="D87" s="160"/>
      <c r="E87" s="161"/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0"/>
      <c r="W87" s="150"/>
      <c r="X87" s="150"/>
      <c r="Y87" s="150"/>
      <c r="Z87" s="150"/>
      <c r="AA87" s="150"/>
      <c r="AB87" s="150"/>
      <c r="AC87" s="150"/>
      <c r="AD87" s="150"/>
      <c r="AE87" s="150" t="s">
        <v>115</v>
      </c>
      <c r="AF87" s="150">
        <v>0</v>
      </c>
      <c r="AG87" s="150"/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</row>
    <row r="88" spans="1:58" outlineLevel="1" x14ac:dyDescent="0.2">
      <c r="A88" s="169">
        <v>24</v>
      </c>
      <c r="B88" s="170" t="s">
        <v>145</v>
      </c>
      <c r="C88" s="185" t="s">
        <v>146</v>
      </c>
      <c r="D88" s="171" t="s">
        <v>130</v>
      </c>
      <c r="E88" s="172">
        <v>194</v>
      </c>
      <c r="F88" s="173"/>
      <c r="G88" s="174">
        <f>ROUND(E88*F88,2)</f>
        <v>0</v>
      </c>
      <c r="H88" s="173"/>
      <c r="I88" s="174">
        <f>ROUND(E88*H88,2)</f>
        <v>0</v>
      </c>
      <c r="J88" s="173"/>
      <c r="K88" s="174">
        <f>ROUND(E88*J88,2)</f>
        <v>0</v>
      </c>
      <c r="L88" s="174">
        <v>21</v>
      </c>
      <c r="M88" s="174">
        <f>G88*(1+L88/100)</f>
        <v>0</v>
      </c>
      <c r="N88" s="174">
        <v>0</v>
      </c>
      <c r="O88" s="174">
        <f>ROUND(E88*N88,2)</f>
        <v>0</v>
      </c>
      <c r="P88" s="174">
        <v>0</v>
      </c>
      <c r="Q88" s="174">
        <f>ROUND(E88*P88,2)</f>
        <v>0</v>
      </c>
      <c r="R88" s="174"/>
      <c r="S88" s="159">
        <v>0</v>
      </c>
      <c r="T88" s="159">
        <f>ROUND(E88*S88,2)</f>
        <v>0</v>
      </c>
      <c r="U88" s="159"/>
      <c r="V88" s="150"/>
      <c r="W88" s="150"/>
      <c r="X88" s="150"/>
      <c r="Y88" s="150"/>
      <c r="Z88" s="150"/>
      <c r="AA88" s="150"/>
      <c r="AB88" s="150"/>
      <c r="AC88" s="150"/>
      <c r="AD88" s="150"/>
      <c r="AE88" s="150" t="s">
        <v>113</v>
      </c>
      <c r="AF88" s="150"/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</row>
    <row r="89" spans="1:58" ht="22.5" outlineLevel="1" x14ac:dyDescent="0.2">
      <c r="A89" s="157"/>
      <c r="B89" s="158"/>
      <c r="C89" s="186" t="s">
        <v>317</v>
      </c>
      <c r="D89" s="160"/>
      <c r="E89" s="161">
        <v>194</v>
      </c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0"/>
      <c r="W89" s="150"/>
      <c r="X89" s="150"/>
      <c r="Y89" s="150"/>
      <c r="Z89" s="150"/>
      <c r="AA89" s="150"/>
      <c r="AB89" s="150"/>
      <c r="AC89" s="150"/>
      <c r="AD89" s="150"/>
      <c r="AE89" s="150" t="s">
        <v>115</v>
      </c>
      <c r="AF89" s="150">
        <v>0</v>
      </c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</row>
    <row r="90" spans="1:58" outlineLevel="1" x14ac:dyDescent="0.2">
      <c r="A90" s="157"/>
      <c r="B90" s="158"/>
      <c r="C90" s="186" t="s">
        <v>167</v>
      </c>
      <c r="D90" s="160"/>
      <c r="E90" s="161"/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0"/>
      <c r="W90" s="150"/>
      <c r="X90" s="150"/>
      <c r="Y90" s="150"/>
      <c r="Z90" s="150"/>
      <c r="AA90" s="150"/>
      <c r="AB90" s="150"/>
      <c r="AC90" s="150"/>
      <c r="AD90" s="150"/>
      <c r="AE90" s="150" t="s">
        <v>115</v>
      </c>
      <c r="AF90" s="150">
        <v>0</v>
      </c>
      <c r="AG90" s="150"/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</row>
    <row r="91" spans="1:58" outlineLevel="1" x14ac:dyDescent="0.2">
      <c r="A91" s="169">
        <v>25</v>
      </c>
      <c r="B91" s="170" t="s">
        <v>147</v>
      </c>
      <c r="C91" s="185" t="s">
        <v>148</v>
      </c>
      <c r="D91" s="171" t="s">
        <v>112</v>
      </c>
      <c r="E91" s="172">
        <v>485.1</v>
      </c>
      <c r="F91" s="173"/>
      <c r="G91" s="174">
        <f>ROUND(E91*F91,2)</f>
        <v>0</v>
      </c>
      <c r="H91" s="173"/>
      <c r="I91" s="174">
        <f>ROUND(E91*H91,2)</f>
        <v>0</v>
      </c>
      <c r="J91" s="173"/>
      <c r="K91" s="174">
        <f>ROUND(E91*J91,2)</f>
        <v>0</v>
      </c>
      <c r="L91" s="174">
        <v>21</v>
      </c>
      <c r="M91" s="174">
        <f>G91*(1+L91/100)</f>
        <v>0</v>
      </c>
      <c r="N91" s="174">
        <v>0</v>
      </c>
      <c r="O91" s="174">
        <f>ROUND(E91*N91,2)</f>
        <v>0</v>
      </c>
      <c r="P91" s="174">
        <v>0</v>
      </c>
      <c r="Q91" s="174">
        <f>ROUND(E91*P91,2)</f>
        <v>0</v>
      </c>
      <c r="R91" s="174"/>
      <c r="S91" s="159">
        <v>0</v>
      </c>
      <c r="T91" s="159">
        <f>ROUND(E91*S91,2)</f>
        <v>0</v>
      </c>
      <c r="U91" s="159"/>
      <c r="V91" s="150"/>
      <c r="W91" s="150"/>
      <c r="X91" s="150"/>
      <c r="Y91" s="150"/>
      <c r="Z91" s="150"/>
      <c r="AA91" s="150"/>
      <c r="AB91" s="150"/>
      <c r="AC91" s="150"/>
      <c r="AD91" s="150"/>
      <c r="AE91" s="150" t="s">
        <v>113</v>
      </c>
      <c r="AF91" s="150"/>
      <c r="AG91" s="150"/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</row>
    <row r="92" spans="1:58" ht="22.5" outlineLevel="1" x14ac:dyDescent="0.2">
      <c r="A92" s="157"/>
      <c r="B92" s="158"/>
      <c r="C92" s="186" t="s">
        <v>318</v>
      </c>
      <c r="D92" s="160"/>
      <c r="E92" s="161">
        <v>485.1</v>
      </c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0"/>
      <c r="W92" s="150"/>
      <c r="X92" s="150"/>
      <c r="Y92" s="150"/>
      <c r="Z92" s="150"/>
      <c r="AA92" s="150"/>
      <c r="AB92" s="150"/>
      <c r="AC92" s="150"/>
      <c r="AD92" s="150"/>
      <c r="AE92" s="150" t="s">
        <v>115</v>
      </c>
      <c r="AF92" s="150">
        <v>0</v>
      </c>
      <c r="AG92" s="150"/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</row>
    <row r="93" spans="1:58" outlineLevel="1" x14ac:dyDescent="0.2">
      <c r="A93" s="157"/>
      <c r="B93" s="158"/>
      <c r="C93" s="186" t="s">
        <v>166</v>
      </c>
      <c r="D93" s="160"/>
      <c r="E93" s="161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0"/>
      <c r="W93" s="150"/>
      <c r="X93" s="150"/>
      <c r="Y93" s="150"/>
      <c r="Z93" s="150"/>
      <c r="AA93" s="150"/>
      <c r="AB93" s="150"/>
      <c r="AC93" s="150"/>
      <c r="AD93" s="150"/>
      <c r="AE93" s="150" t="s">
        <v>115</v>
      </c>
      <c r="AF93" s="150">
        <v>0</v>
      </c>
      <c r="AG93" s="150"/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</row>
    <row r="94" spans="1:58" outlineLevel="1" x14ac:dyDescent="0.2">
      <c r="A94" s="169">
        <v>26</v>
      </c>
      <c r="B94" s="170" t="s">
        <v>170</v>
      </c>
      <c r="C94" s="185" t="s">
        <v>171</v>
      </c>
      <c r="D94" s="171" t="s">
        <v>112</v>
      </c>
      <c r="E94" s="172">
        <v>970.2</v>
      </c>
      <c r="F94" s="173"/>
      <c r="G94" s="174">
        <f>ROUND(E94*F94,2)</f>
        <v>0</v>
      </c>
      <c r="H94" s="173"/>
      <c r="I94" s="174">
        <f>ROUND(E94*H94,2)</f>
        <v>0</v>
      </c>
      <c r="J94" s="173"/>
      <c r="K94" s="174">
        <f>ROUND(E94*J94,2)</f>
        <v>0</v>
      </c>
      <c r="L94" s="174">
        <v>21</v>
      </c>
      <c r="M94" s="174">
        <f>G94*(1+L94/100)</f>
        <v>0</v>
      </c>
      <c r="N94" s="174">
        <v>0.441</v>
      </c>
      <c r="O94" s="174">
        <f>ROUND(E94*N94,2)</f>
        <v>427.86</v>
      </c>
      <c r="P94" s="174">
        <v>0</v>
      </c>
      <c r="Q94" s="174">
        <f>ROUND(E94*P94,2)</f>
        <v>0</v>
      </c>
      <c r="R94" s="174"/>
      <c r="S94" s="159">
        <v>0</v>
      </c>
      <c r="T94" s="159">
        <f>ROUND(E94*S94,2)</f>
        <v>0</v>
      </c>
      <c r="U94" s="159"/>
      <c r="V94" s="150"/>
      <c r="W94" s="150"/>
      <c r="X94" s="150"/>
      <c r="Y94" s="150"/>
      <c r="Z94" s="150"/>
      <c r="AA94" s="150"/>
      <c r="AB94" s="150"/>
      <c r="AC94" s="150"/>
      <c r="AD94" s="150"/>
      <c r="AE94" s="150" t="s">
        <v>113</v>
      </c>
      <c r="AF94" s="150"/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</row>
    <row r="95" spans="1:58" ht="22.5" outlineLevel="1" x14ac:dyDescent="0.2">
      <c r="A95" s="157"/>
      <c r="B95" s="158"/>
      <c r="C95" s="186" t="s">
        <v>319</v>
      </c>
      <c r="D95" s="160"/>
      <c r="E95" s="161">
        <v>970.2</v>
      </c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0"/>
      <c r="W95" s="150"/>
      <c r="X95" s="150"/>
      <c r="Y95" s="150"/>
      <c r="Z95" s="150"/>
      <c r="AA95" s="150"/>
      <c r="AB95" s="150"/>
      <c r="AC95" s="150"/>
      <c r="AD95" s="150"/>
      <c r="AE95" s="150" t="s">
        <v>115</v>
      </c>
      <c r="AF95" s="150">
        <v>0</v>
      </c>
      <c r="AG95" s="150"/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</row>
    <row r="96" spans="1:58" outlineLevel="1" x14ac:dyDescent="0.2">
      <c r="A96" s="157"/>
      <c r="B96" s="158"/>
      <c r="C96" s="186" t="s">
        <v>315</v>
      </c>
      <c r="D96" s="160"/>
      <c r="E96" s="161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0"/>
      <c r="W96" s="150"/>
      <c r="X96" s="150"/>
      <c r="Y96" s="150"/>
      <c r="Z96" s="150"/>
      <c r="AA96" s="150"/>
      <c r="AB96" s="150"/>
      <c r="AC96" s="150"/>
      <c r="AD96" s="150"/>
      <c r="AE96" s="150" t="s">
        <v>115</v>
      </c>
      <c r="AF96" s="150">
        <v>0</v>
      </c>
      <c r="AG96" s="150"/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</row>
    <row r="97" spans="1:58" outlineLevel="1" x14ac:dyDescent="0.2">
      <c r="A97" s="157"/>
      <c r="B97" s="158"/>
      <c r="C97" s="186" t="s">
        <v>316</v>
      </c>
      <c r="D97" s="160"/>
      <c r="E97" s="161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0"/>
      <c r="W97" s="150"/>
      <c r="X97" s="150"/>
      <c r="Y97" s="150"/>
      <c r="Z97" s="150"/>
      <c r="AA97" s="150"/>
      <c r="AB97" s="150"/>
      <c r="AC97" s="150"/>
      <c r="AD97" s="150"/>
      <c r="AE97" s="150" t="s">
        <v>115</v>
      </c>
      <c r="AF97" s="150">
        <v>0</v>
      </c>
      <c r="AG97" s="150"/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</row>
    <row r="98" spans="1:58" outlineLevel="1" x14ac:dyDescent="0.2">
      <c r="A98" s="157"/>
      <c r="B98" s="158"/>
      <c r="C98" s="186" t="s">
        <v>166</v>
      </c>
      <c r="D98" s="160"/>
      <c r="E98" s="161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0"/>
      <c r="W98" s="150"/>
      <c r="X98" s="150"/>
      <c r="Y98" s="150"/>
      <c r="Z98" s="150"/>
      <c r="AA98" s="150"/>
      <c r="AB98" s="150"/>
      <c r="AC98" s="150"/>
      <c r="AD98" s="150"/>
      <c r="AE98" s="150" t="s">
        <v>115</v>
      </c>
      <c r="AF98" s="150">
        <v>0</v>
      </c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</row>
    <row r="99" spans="1:58" x14ac:dyDescent="0.2">
      <c r="A99" s="163" t="s">
        <v>108</v>
      </c>
      <c r="B99" s="164" t="s">
        <v>68</v>
      </c>
      <c r="C99" s="184" t="s">
        <v>69</v>
      </c>
      <c r="D99" s="165"/>
      <c r="E99" s="166"/>
      <c r="F99" s="167"/>
      <c r="G99" s="167">
        <f>SUMIF(AE100:AE121,"&lt;&gt;NOR",G100:G121)</f>
        <v>0</v>
      </c>
      <c r="H99" s="167"/>
      <c r="I99" s="167">
        <f>SUM(I100:I121)</f>
        <v>0</v>
      </c>
      <c r="J99" s="167"/>
      <c r="K99" s="167">
        <f>SUM(K100:K121)</f>
        <v>0</v>
      </c>
      <c r="L99" s="167"/>
      <c r="M99" s="167">
        <f>SUM(M100:M121)</f>
        <v>0</v>
      </c>
      <c r="N99" s="167"/>
      <c r="O99" s="167">
        <f>SUM(O100:O121)</f>
        <v>433.9</v>
      </c>
      <c r="P99" s="167"/>
      <c r="Q99" s="167">
        <f>SUM(Q100:Q121)</f>
        <v>0</v>
      </c>
      <c r="R99" s="167"/>
      <c r="S99" s="162"/>
      <c r="T99" s="162">
        <f>SUM(T100:T121)</f>
        <v>0</v>
      </c>
      <c r="U99" s="162"/>
      <c r="AE99" t="s">
        <v>109</v>
      </c>
    </row>
    <row r="100" spans="1:58" outlineLevel="1" x14ac:dyDescent="0.2">
      <c r="A100" s="169">
        <v>27</v>
      </c>
      <c r="B100" s="170" t="s">
        <v>175</v>
      </c>
      <c r="C100" s="185" t="s">
        <v>176</v>
      </c>
      <c r="D100" s="171" t="s">
        <v>112</v>
      </c>
      <c r="E100" s="172">
        <v>958.1</v>
      </c>
      <c r="F100" s="173"/>
      <c r="G100" s="174">
        <f>ROUND(E100*F100,2)</f>
        <v>0</v>
      </c>
      <c r="H100" s="173"/>
      <c r="I100" s="174">
        <f>ROUND(E100*H100,2)</f>
        <v>0</v>
      </c>
      <c r="J100" s="173"/>
      <c r="K100" s="174">
        <f>ROUND(E100*J100,2)</f>
        <v>0</v>
      </c>
      <c r="L100" s="174">
        <v>21</v>
      </c>
      <c r="M100" s="174">
        <f>G100*(1+L100/100)</f>
        <v>0</v>
      </c>
      <c r="N100" s="174">
        <v>0.33074999999999999</v>
      </c>
      <c r="O100" s="174">
        <f>ROUND(E100*N100,2)</f>
        <v>316.89</v>
      </c>
      <c r="P100" s="174">
        <v>0</v>
      </c>
      <c r="Q100" s="174">
        <f>ROUND(E100*P100,2)</f>
        <v>0</v>
      </c>
      <c r="R100" s="174"/>
      <c r="S100" s="159">
        <v>0</v>
      </c>
      <c r="T100" s="159">
        <f>ROUND(E100*S100,2)</f>
        <v>0</v>
      </c>
      <c r="U100" s="159"/>
      <c r="V100" s="150"/>
      <c r="W100" s="150"/>
      <c r="X100" s="150"/>
      <c r="Y100" s="150"/>
      <c r="Z100" s="150"/>
      <c r="AA100" s="150"/>
      <c r="AB100" s="150"/>
      <c r="AC100" s="150"/>
      <c r="AD100" s="150"/>
      <c r="AE100" s="150" t="s">
        <v>113</v>
      </c>
      <c r="AF100" s="150"/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</row>
    <row r="101" spans="1:58" ht="22.5" outlineLevel="1" x14ac:dyDescent="0.2">
      <c r="A101" s="157"/>
      <c r="B101" s="158"/>
      <c r="C101" s="186" t="s">
        <v>320</v>
      </c>
      <c r="D101" s="160"/>
      <c r="E101" s="161">
        <v>947.1</v>
      </c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0"/>
      <c r="W101" s="150"/>
      <c r="X101" s="150"/>
      <c r="Y101" s="150"/>
      <c r="Z101" s="150"/>
      <c r="AA101" s="150"/>
      <c r="AB101" s="150"/>
      <c r="AC101" s="150"/>
      <c r="AD101" s="150"/>
      <c r="AE101" s="150" t="s">
        <v>115</v>
      </c>
      <c r="AF101" s="150">
        <v>0</v>
      </c>
      <c r="AG101" s="150"/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</row>
    <row r="102" spans="1:58" outlineLevel="1" x14ac:dyDescent="0.2">
      <c r="A102" s="157"/>
      <c r="B102" s="158"/>
      <c r="C102" s="186" t="s">
        <v>321</v>
      </c>
      <c r="D102" s="160"/>
      <c r="E102" s="161">
        <v>11</v>
      </c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0"/>
      <c r="W102" s="150"/>
      <c r="X102" s="150"/>
      <c r="Y102" s="150"/>
      <c r="Z102" s="150"/>
      <c r="AA102" s="150"/>
      <c r="AB102" s="150"/>
      <c r="AC102" s="150"/>
      <c r="AD102" s="150"/>
      <c r="AE102" s="150" t="s">
        <v>115</v>
      </c>
      <c r="AF102" s="150">
        <v>0</v>
      </c>
      <c r="AG102" s="150"/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</row>
    <row r="103" spans="1:58" outlineLevel="1" x14ac:dyDescent="0.2">
      <c r="A103" s="157"/>
      <c r="B103" s="158"/>
      <c r="C103" s="186" t="s">
        <v>132</v>
      </c>
      <c r="D103" s="160"/>
      <c r="E103" s="161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0"/>
      <c r="W103" s="150"/>
      <c r="X103" s="150"/>
      <c r="Y103" s="150"/>
      <c r="Z103" s="150"/>
      <c r="AA103" s="150"/>
      <c r="AB103" s="150"/>
      <c r="AC103" s="150"/>
      <c r="AD103" s="150"/>
      <c r="AE103" s="150" t="s">
        <v>115</v>
      </c>
      <c r="AF103" s="150">
        <v>0</v>
      </c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</row>
    <row r="104" spans="1:58" outlineLevel="1" x14ac:dyDescent="0.2">
      <c r="A104" s="169">
        <v>28</v>
      </c>
      <c r="B104" s="170" t="s">
        <v>322</v>
      </c>
      <c r="C104" s="185" t="s">
        <v>323</v>
      </c>
      <c r="D104" s="171" t="s">
        <v>112</v>
      </c>
      <c r="E104" s="172">
        <v>462</v>
      </c>
      <c r="F104" s="173"/>
      <c r="G104" s="174">
        <f>ROUND(E104*F104,2)</f>
        <v>0</v>
      </c>
      <c r="H104" s="173"/>
      <c r="I104" s="174">
        <f>ROUND(E104*H104,2)</f>
        <v>0</v>
      </c>
      <c r="J104" s="173"/>
      <c r="K104" s="174">
        <f>ROUND(E104*J104,2)</f>
        <v>0</v>
      </c>
      <c r="L104" s="174">
        <v>21</v>
      </c>
      <c r="M104" s="174">
        <f>G104*(1+L104/100)</f>
        <v>0</v>
      </c>
      <c r="N104" s="174">
        <v>0.13188</v>
      </c>
      <c r="O104" s="174">
        <f>ROUND(E104*N104,2)</f>
        <v>60.93</v>
      </c>
      <c r="P104" s="174">
        <v>0</v>
      </c>
      <c r="Q104" s="174">
        <f>ROUND(E104*P104,2)</f>
        <v>0</v>
      </c>
      <c r="R104" s="174"/>
      <c r="S104" s="159">
        <v>0</v>
      </c>
      <c r="T104" s="159">
        <f>ROUND(E104*S104,2)</f>
        <v>0</v>
      </c>
      <c r="U104" s="159"/>
      <c r="V104" s="150"/>
      <c r="W104" s="150"/>
      <c r="X104" s="150"/>
      <c r="Y104" s="150"/>
      <c r="Z104" s="150"/>
      <c r="AA104" s="150"/>
      <c r="AB104" s="150"/>
      <c r="AC104" s="150"/>
      <c r="AD104" s="150"/>
      <c r="AE104" s="150" t="s">
        <v>113</v>
      </c>
      <c r="AF104" s="150"/>
      <c r="AG104" s="150"/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</row>
    <row r="105" spans="1:58" ht="22.5" outlineLevel="1" x14ac:dyDescent="0.2">
      <c r="A105" s="157"/>
      <c r="B105" s="158"/>
      <c r="C105" s="186" t="s">
        <v>307</v>
      </c>
      <c r="D105" s="160"/>
      <c r="E105" s="161">
        <v>462</v>
      </c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0"/>
      <c r="W105" s="150"/>
      <c r="X105" s="150"/>
      <c r="Y105" s="150"/>
      <c r="Z105" s="150"/>
      <c r="AA105" s="150"/>
      <c r="AB105" s="150"/>
      <c r="AC105" s="150"/>
      <c r="AD105" s="150"/>
      <c r="AE105" s="150" t="s">
        <v>115</v>
      </c>
      <c r="AF105" s="150">
        <v>0</v>
      </c>
      <c r="AG105" s="150"/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</row>
    <row r="106" spans="1:58" outlineLevel="1" x14ac:dyDescent="0.2">
      <c r="A106" s="157"/>
      <c r="B106" s="158"/>
      <c r="C106" s="186" t="s">
        <v>132</v>
      </c>
      <c r="D106" s="160"/>
      <c r="E106" s="161"/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0"/>
      <c r="W106" s="150"/>
      <c r="X106" s="150"/>
      <c r="Y106" s="150"/>
      <c r="Z106" s="150"/>
      <c r="AA106" s="150"/>
      <c r="AB106" s="150"/>
      <c r="AC106" s="150"/>
      <c r="AD106" s="150"/>
      <c r="AE106" s="150" t="s">
        <v>115</v>
      </c>
      <c r="AF106" s="150">
        <v>0</v>
      </c>
      <c r="AG106" s="150"/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</row>
    <row r="107" spans="1:58" outlineLevel="1" x14ac:dyDescent="0.2">
      <c r="A107" s="169">
        <v>29</v>
      </c>
      <c r="B107" s="170" t="s">
        <v>324</v>
      </c>
      <c r="C107" s="185" t="s">
        <v>325</v>
      </c>
      <c r="D107" s="171" t="s">
        <v>112</v>
      </c>
      <c r="E107" s="172">
        <v>462</v>
      </c>
      <c r="F107" s="173"/>
      <c r="G107" s="174">
        <f>ROUND(E107*F107,2)</f>
        <v>0</v>
      </c>
      <c r="H107" s="173"/>
      <c r="I107" s="174">
        <f>ROUND(E107*H107,2)</f>
        <v>0</v>
      </c>
      <c r="J107" s="173"/>
      <c r="K107" s="174">
        <f>ROUND(E107*J107,2)</f>
        <v>0</v>
      </c>
      <c r="L107" s="174">
        <v>21</v>
      </c>
      <c r="M107" s="174">
        <f>G107*(1+L107/100)</f>
        <v>0</v>
      </c>
      <c r="N107" s="174">
        <v>6.0099999999999997E-3</v>
      </c>
      <c r="O107" s="174">
        <f>ROUND(E107*N107,2)</f>
        <v>2.78</v>
      </c>
      <c r="P107" s="174">
        <v>0</v>
      </c>
      <c r="Q107" s="174">
        <f>ROUND(E107*P107,2)</f>
        <v>0</v>
      </c>
      <c r="R107" s="174"/>
      <c r="S107" s="159">
        <v>0</v>
      </c>
      <c r="T107" s="159">
        <f>ROUND(E107*S107,2)</f>
        <v>0</v>
      </c>
      <c r="U107" s="159"/>
      <c r="V107" s="150"/>
      <c r="W107" s="150"/>
      <c r="X107" s="150"/>
      <c r="Y107" s="150"/>
      <c r="Z107" s="150"/>
      <c r="AA107" s="150"/>
      <c r="AB107" s="150"/>
      <c r="AC107" s="150"/>
      <c r="AD107" s="150"/>
      <c r="AE107" s="150" t="s">
        <v>113</v>
      </c>
      <c r="AF107" s="150"/>
      <c r="AG107" s="150"/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</row>
    <row r="108" spans="1:58" ht="22.5" outlineLevel="1" x14ac:dyDescent="0.2">
      <c r="A108" s="157"/>
      <c r="B108" s="158"/>
      <c r="C108" s="186" t="s">
        <v>307</v>
      </c>
      <c r="D108" s="160"/>
      <c r="E108" s="161">
        <v>462</v>
      </c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0"/>
      <c r="W108" s="150"/>
      <c r="X108" s="150"/>
      <c r="Y108" s="150"/>
      <c r="Z108" s="150"/>
      <c r="AA108" s="150"/>
      <c r="AB108" s="150"/>
      <c r="AC108" s="150"/>
      <c r="AD108" s="150"/>
      <c r="AE108" s="150" t="s">
        <v>115</v>
      </c>
      <c r="AF108" s="150">
        <v>0</v>
      </c>
      <c r="AG108" s="150"/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</row>
    <row r="109" spans="1:58" outlineLevel="1" x14ac:dyDescent="0.2">
      <c r="A109" s="157"/>
      <c r="B109" s="158"/>
      <c r="C109" s="186" t="s">
        <v>132</v>
      </c>
      <c r="D109" s="160"/>
      <c r="E109" s="161"/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0"/>
      <c r="W109" s="150"/>
      <c r="X109" s="150"/>
      <c r="Y109" s="150"/>
      <c r="Z109" s="150"/>
      <c r="AA109" s="150"/>
      <c r="AB109" s="150"/>
      <c r="AC109" s="150"/>
      <c r="AD109" s="150"/>
      <c r="AE109" s="150" t="s">
        <v>115</v>
      </c>
      <c r="AF109" s="150">
        <v>0</v>
      </c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</row>
    <row r="110" spans="1:58" outlineLevel="1" x14ac:dyDescent="0.2">
      <c r="A110" s="169">
        <v>30</v>
      </c>
      <c r="B110" s="170" t="s">
        <v>326</v>
      </c>
      <c r="C110" s="185" t="s">
        <v>327</v>
      </c>
      <c r="D110" s="171" t="s">
        <v>112</v>
      </c>
      <c r="E110" s="172">
        <v>473</v>
      </c>
      <c r="F110" s="173"/>
      <c r="G110" s="174">
        <f>ROUND(E110*F110,2)</f>
        <v>0</v>
      </c>
      <c r="H110" s="173"/>
      <c r="I110" s="174">
        <f>ROUND(E110*H110,2)</f>
        <v>0</v>
      </c>
      <c r="J110" s="173"/>
      <c r="K110" s="174">
        <f>ROUND(E110*J110,2)</f>
        <v>0</v>
      </c>
      <c r="L110" s="174">
        <v>21</v>
      </c>
      <c r="M110" s="174">
        <f>G110*(1+L110/100)</f>
        <v>0</v>
      </c>
      <c r="N110" s="174">
        <v>6.0999999999999997E-4</v>
      </c>
      <c r="O110" s="174">
        <f>ROUND(E110*N110,2)</f>
        <v>0.28999999999999998</v>
      </c>
      <c r="P110" s="174">
        <v>0</v>
      </c>
      <c r="Q110" s="174">
        <f>ROUND(E110*P110,2)</f>
        <v>0</v>
      </c>
      <c r="R110" s="174"/>
      <c r="S110" s="159">
        <v>0</v>
      </c>
      <c r="T110" s="159">
        <f>ROUND(E110*S110,2)</f>
        <v>0</v>
      </c>
      <c r="U110" s="159"/>
      <c r="V110" s="150"/>
      <c r="W110" s="150"/>
      <c r="X110" s="150"/>
      <c r="Y110" s="150"/>
      <c r="Z110" s="150"/>
      <c r="AA110" s="150"/>
      <c r="AB110" s="150"/>
      <c r="AC110" s="150"/>
      <c r="AD110" s="150"/>
      <c r="AE110" s="150" t="s">
        <v>113</v>
      </c>
      <c r="AF110" s="150"/>
      <c r="AG110" s="150"/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</row>
    <row r="111" spans="1:58" ht="22.5" outlineLevel="1" x14ac:dyDescent="0.2">
      <c r="A111" s="157"/>
      <c r="B111" s="158"/>
      <c r="C111" s="186" t="s">
        <v>307</v>
      </c>
      <c r="D111" s="160"/>
      <c r="E111" s="161">
        <v>462</v>
      </c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0"/>
      <c r="W111" s="150"/>
      <c r="X111" s="150"/>
      <c r="Y111" s="150"/>
      <c r="Z111" s="150"/>
      <c r="AA111" s="150"/>
      <c r="AB111" s="150"/>
      <c r="AC111" s="150"/>
      <c r="AD111" s="150"/>
      <c r="AE111" s="150" t="s">
        <v>115</v>
      </c>
      <c r="AF111" s="150">
        <v>0</v>
      </c>
      <c r="AG111" s="150"/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</row>
    <row r="112" spans="1:58" ht="22.5" outlineLevel="1" x14ac:dyDescent="0.2">
      <c r="A112" s="157"/>
      <c r="B112" s="158"/>
      <c r="C112" s="186" t="s">
        <v>328</v>
      </c>
      <c r="D112" s="160"/>
      <c r="E112" s="161">
        <v>11</v>
      </c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0"/>
      <c r="W112" s="150"/>
      <c r="X112" s="150"/>
      <c r="Y112" s="150"/>
      <c r="Z112" s="150"/>
      <c r="AA112" s="150"/>
      <c r="AB112" s="150"/>
      <c r="AC112" s="150"/>
      <c r="AD112" s="150"/>
      <c r="AE112" s="150" t="s">
        <v>115</v>
      </c>
      <c r="AF112" s="150">
        <v>0</v>
      </c>
      <c r="AG112" s="150"/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</row>
    <row r="113" spans="1:58" outlineLevel="1" x14ac:dyDescent="0.2">
      <c r="A113" s="157"/>
      <c r="B113" s="158"/>
      <c r="C113" s="186" t="s">
        <v>132</v>
      </c>
      <c r="D113" s="160"/>
      <c r="E113" s="161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0"/>
      <c r="W113" s="150"/>
      <c r="X113" s="150"/>
      <c r="Y113" s="150"/>
      <c r="Z113" s="150"/>
      <c r="AA113" s="150"/>
      <c r="AB113" s="150"/>
      <c r="AC113" s="150"/>
      <c r="AD113" s="150"/>
      <c r="AE113" s="150" t="s">
        <v>115</v>
      </c>
      <c r="AF113" s="150">
        <v>0</v>
      </c>
      <c r="AG113" s="150"/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</row>
    <row r="114" spans="1:58" outlineLevel="1" x14ac:dyDescent="0.2">
      <c r="A114" s="169">
        <v>31</v>
      </c>
      <c r="B114" s="170" t="s">
        <v>329</v>
      </c>
      <c r="C114" s="185" t="s">
        <v>330</v>
      </c>
      <c r="D114" s="171" t="s">
        <v>112</v>
      </c>
      <c r="E114" s="172">
        <v>473</v>
      </c>
      <c r="F114" s="173"/>
      <c r="G114" s="174">
        <f>ROUND(E114*F114,2)</f>
        <v>0</v>
      </c>
      <c r="H114" s="173"/>
      <c r="I114" s="174">
        <f>ROUND(E114*H114,2)</f>
        <v>0</v>
      </c>
      <c r="J114" s="173"/>
      <c r="K114" s="174">
        <f>ROUND(E114*J114,2)</f>
        <v>0</v>
      </c>
      <c r="L114" s="174">
        <v>21</v>
      </c>
      <c r="M114" s="174">
        <f>G114*(1+L114/100)</f>
        <v>0</v>
      </c>
      <c r="N114" s="174">
        <v>0.10373</v>
      </c>
      <c r="O114" s="174">
        <f>ROUND(E114*N114,2)</f>
        <v>49.06</v>
      </c>
      <c r="P114" s="174">
        <v>0</v>
      </c>
      <c r="Q114" s="174">
        <f>ROUND(E114*P114,2)</f>
        <v>0</v>
      </c>
      <c r="R114" s="174"/>
      <c r="S114" s="159">
        <v>0</v>
      </c>
      <c r="T114" s="159">
        <f>ROUND(E114*S114,2)</f>
        <v>0</v>
      </c>
      <c r="U114" s="159"/>
      <c r="V114" s="150"/>
      <c r="W114" s="150"/>
      <c r="X114" s="150"/>
      <c r="Y114" s="150"/>
      <c r="Z114" s="150"/>
      <c r="AA114" s="150"/>
      <c r="AB114" s="150"/>
      <c r="AC114" s="150"/>
      <c r="AD114" s="150"/>
      <c r="AE114" s="150" t="s">
        <v>113</v>
      </c>
      <c r="AF114" s="150"/>
      <c r="AG114" s="150"/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</row>
    <row r="115" spans="1:58" ht="22.5" outlineLevel="1" x14ac:dyDescent="0.2">
      <c r="A115" s="157"/>
      <c r="B115" s="158"/>
      <c r="C115" s="186" t="s">
        <v>307</v>
      </c>
      <c r="D115" s="160"/>
      <c r="E115" s="161">
        <v>462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0"/>
      <c r="W115" s="150"/>
      <c r="X115" s="150"/>
      <c r="Y115" s="150"/>
      <c r="Z115" s="150"/>
      <c r="AA115" s="150"/>
      <c r="AB115" s="150"/>
      <c r="AC115" s="150"/>
      <c r="AD115" s="150"/>
      <c r="AE115" s="150" t="s">
        <v>115</v>
      </c>
      <c r="AF115" s="150">
        <v>0</v>
      </c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</row>
    <row r="116" spans="1:58" ht="22.5" outlineLevel="1" x14ac:dyDescent="0.2">
      <c r="A116" s="157"/>
      <c r="B116" s="158"/>
      <c r="C116" s="186" t="s">
        <v>328</v>
      </c>
      <c r="D116" s="160"/>
      <c r="E116" s="161">
        <v>11</v>
      </c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 t="s">
        <v>115</v>
      </c>
      <c r="AF116" s="150">
        <v>0</v>
      </c>
      <c r="AG116" s="150"/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</row>
    <row r="117" spans="1:58" outlineLevel="1" x14ac:dyDescent="0.2">
      <c r="A117" s="157"/>
      <c r="B117" s="158"/>
      <c r="C117" s="186" t="s">
        <v>132</v>
      </c>
      <c r="D117" s="160"/>
      <c r="E117" s="161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0"/>
      <c r="W117" s="150"/>
      <c r="X117" s="150"/>
      <c r="Y117" s="150"/>
      <c r="Z117" s="150"/>
      <c r="AA117" s="150"/>
      <c r="AB117" s="150"/>
      <c r="AC117" s="150"/>
      <c r="AD117" s="150"/>
      <c r="AE117" s="150" t="s">
        <v>115</v>
      </c>
      <c r="AF117" s="150">
        <v>0</v>
      </c>
      <c r="AG117" s="150"/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</row>
    <row r="118" spans="1:58" outlineLevel="1" x14ac:dyDescent="0.2">
      <c r="A118" s="169">
        <v>32</v>
      </c>
      <c r="B118" s="170" t="s">
        <v>331</v>
      </c>
      <c r="C118" s="185" t="s">
        <v>332</v>
      </c>
      <c r="D118" s="171" t="s">
        <v>112</v>
      </c>
      <c r="E118" s="172">
        <v>11</v>
      </c>
      <c r="F118" s="173"/>
      <c r="G118" s="174">
        <f>ROUND(E118*F118,2)</f>
        <v>0</v>
      </c>
      <c r="H118" s="173"/>
      <c r="I118" s="174">
        <f>ROUND(E118*H118,2)</f>
        <v>0</v>
      </c>
      <c r="J118" s="173"/>
      <c r="K118" s="174">
        <f>ROUND(E118*J118,2)</f>
        <v>0</v>
      </c>
      <c r="L118" s="174">
        <v>21</v>
      </c>
      <c r="M118" s="174">
        <f>G118*(1+L118/100)</f>
        <v>0</v>
      </c>
      <c r="N118" s="174">
        <v>0.35865000000000002</v>
      </c>
      <c r="O118" s="174">
        <f>ROUND(E118*N118,2)</f>
        <v>3.95</v>
      </c>
      <c r="P118" s="174">
        <v>0</v>
      </c>
      <c r="Q118" s="174">
        <f>ROUND(E118*P118,2)</f>
        <v>0</v>
      </c>
      <c r="R118" s="174"/>
      <c r="S118" s="159">
        <v>0</v>
      </c>
      <c r="T118" s="159">
        <f>ROUND(E118*S118,2)</f>
        <v>0</v>
      </c>
      <c r="U118" s="159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 t="s">
        <v>113</v>
      </c>
      <c r="AF118" s="150"/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</row>
    <row r="119" spans="1:58" outlineLevel="1" x14ac:dyDescent="0.2">
      <c r="A119" s="157"/>
      <c r="B119" s="158"/>
      <c r="C119" s="186" t="s">
        <v>333</v>
      </c>
      <c r="D119" s="160"/>
      <c r="E119" s="161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 t="s">
        <v>115</v>
      </c>
      <c r="AF119" s="150">
        <v>0</v>
      </c>
      <c r="AG119" s="150"/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</row>
    <row r="120" spans="1:58" outlineLevel="1" x14ac:dyDescent="0.2">
      <c r="A120" s="157"/>
      <c r="B120" s="158"/>
      <c r="C120" s="186" t="s">
        <v>334</v>
      </c>
      <c r="D120" s="160"/>
      <c r="E120" s="161">
        <v>11</v>
      </c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 t="s">
        <v>115</v>
      </c>
      <c r="AF120" s="150">
        <v>0</v>
      </c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</row>
    <row r="121" spans="1:58" outlineLevel="1" x14ac:dyDescent="0.2">
      <c r="A121" s="157"/>
      <c r="B121" s="158"/>
      <c r="C121" s="186" t="s">
        <v>132</v>
      </c>
      <c r="D121" s="160"/>
      <c r="E121" s="161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 t="s">
        <v>115</v>
      </c>
      <c r="AF121" s="150">
        <v>0</v>
      </c>
      <c r="AG121" s="150"/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</row>
    <row r="122" spans="1:58" x14ac:dyDescent="0.2">
      <c r="A122" s="163" t="s">
        <v>108</v>
      </c>
      <c r="B122" s="164" t="s">
        <v>70</v>
      </c>
      <c r="C122" s="184" t="s">
        <v>71</v>
      </c>
      <c r="D122" s="165"/>
      <c r="E122" s="166"/>
      <c r="F122" s="167"/>
      <c r="G122" s="167">
        <f>SUMIF(AE123:AE139,"&lt;&gt;NOR",G123:G139)</f>
        <v>0</v>
      </c>
      <c r="H122" s="167"/>
      <c r="I122" s="167">
        <f>SUM(I123:I139)</f>
        <v>0</v>
      </c>
      <c r="J122" s="167"/>
      <c r="K122" s="167">
        <f>SUM(K123:K139)</f>
        <v>0</v>
      </c>
      <c r="L122" s="167"/>
      <c r="M122" s="167">
        <f>SUM(M123:M139)</f>
        <v>0</v>
      </c>
      <c r="N122" s="167"/>
      <c r="O122" s="167">
        <f>SUM(O123:O139)</f>
        <v>35.78</v>
      </c>
      <c r="P122" s="167"/>
      <c r="Q122" s="167">
        <f>SUM(Q123:Q139)</f>
        <v>2.4</v>
      </c>
      <c r="R122" s="167"/>
      <c r="S122" s="162"/>
      <c r="T122" s="162">
        <f>SUM(T123:T139)</f>
        <v>0</v>
      </c>
      <c r="U122" s="162"/>
      <c r="AE122" t="s">
        <v>109</v>
      </c>
    </row>
    <row r="123" spans="1:58" outlineLevel="1" x14ac:dyDescent="0.2">
      <c r="A123" s="169">
        <v>33</v>
      </c>
      <c r="B123" s="170" t="s">
        <v>335</v>
      </c>
      <c r="C123" s="185" t="s">
        <v>336</v>
      </c>
      <c r="D123" s="171" t="s">
        <v>186</v>
      </c>
      <c r="E123" s="172">
        <v>3</v>
      </c>
      <c r="F123" s="173"/>
      <c r="G123" s="174">
        <f>ROUND(E123*F123,2)</f>
        <v>0</v>
      </c>
      <c r="H123" s="173"/>
      <c r="I123" s="174">
        <f>ROUND(E123*H123,2)</f>
        <v>0</v>
      </c>
      <c r="J123" s="173"/>
      <c r="K123" s="174">
        <f>ROUND(E123*J123,2)</f>
        <v>0</v>
      </c>
      <c r="L123" s="174">
        <v>21</v>
      </c>
      <c r="M123" s="174">
        <f>G123*(1+L123/100)</f>
        <v>0</v>
      </c>
      <c r="N123" s="174">
        <v>0</v>
      </c>
      <c r="O123" s="174">
        <f>ROUND(E123*N123,2)</f>
        <v>0</v>
      </c>
      <c r="P123" s="174">
        <v>0.8</v>
      </c>
      <c r="Q123" s="174">
        <f>ROUND(E123*P123,2)</f>
        <v>2.4</v>
      </c>
      <c r="R123" s="174"/>
      <c r="S123" s="159">
        <v>0</v>
      </c>
      <c r="T123" s="159">
        <f>ROUND(E123*S123,2)</f>
        <v>0</v>
      </c>
      <c r="U123" s="159"/>
      <c r="V123" s="150"/>
      <c r="W123" s="150"/>
      <c r="X123" s="150"/>
      <c r="Y123" s="150"/>
      <c r="Z123" s="150"/>
      <c r="AA123" s="150"/>
      <c r="AB123" s="150"/>
      <c r="AC123" s="150"/>
      <c r="AD123" s="150"/>
      <c r="AE123" s="150" t="s">
        <v>113</v>
      </c>
      <c r="AF123" s="150"/>
      <c r="AG123" s="150"/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</row>
    <row r="124" spans="1:58" outlineLevel="1" x14ac:dyDescent="0.2">
      <c r="A124" s="157"/>
      <c r="B124" s="158"/>
      <c r="C124" s="186" t="s">
        <v>339</v>
      </c>
      <c r="D124" s="160"/>
      <c r="E124" s="161">
        <v>3</v>
      </c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0"/>
      <c r="W124" s="150"/>
      <c r="X124" s="150"/>
      <c r="Y124" s="150"/>
      <c r="Z124" s="150"/>
      <c r="AA124" s="150"/>
      <c r="AB124" s="150"/>
      <c r="AC124" s="150"/>
      <c r="AD124" s="150"/>
      <c r="AE124" s="150" t="s">
        <v>115</v>
      </c>
      <c r="AF124" s="150">
        <v>0</v>
      </c>
      <c r="AG124" s="150"/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</row>
    <row r="125" spans="1:58" outlineLevel="1" x14ac:dyDescent="0.2">
      <c r="A125" s="157"/>
      <c r="B125" s="158"/>
      <c r="C125" s="186" t="s">
        <v>340</v>
      </c>
      <c r="D125" s="160"/>
      <c r="E125" s="161"/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 t="s">
        <v>115</v>
      </c>
      <c r="AF125" s="150">
        <v>0</v>
      </c>
      <c r="AG125" s="150"/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</row>
    <row r="126" spans="1:58" outlineLevel="1" x14ac:dyDescent="0.2">
      <c r="A126" s="157"/>
      <c r="B126" s="158"/>
      <c r="C126" s="186" t="s">
        <v>116</v>
      </c>
      <c r="D126" s="160"/>
      <c r="E126" s="161"/>
      <c r="F126" s="159"/>
      <c r="G126" s="15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 t="s">
        <v>115</v>
      </c>
      <c r="AF126" s="150">
        <v>0</v>
      </c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</row>
    <row r="127" spans="1:58" outlineLevel="1" x14ac:dyDescent="0.2">
      <c r="A127" s="169">
        <v>34</v>
      </c>
      <c r="B127" s="170" t="s">
        <v>258</v>
      </c>
      <c r="C127" s="185" t="s">
        <v>259</v>
      </c>
      <c r="D127" s="171" t="s">
        <v>186</v>
      </c>
      <c r="E127" s="172">
        <v>3</v>
      </c>
      <c r="F127" s="173"/>
      <c r="G127" s="174">
        <f>ROUND(E127*F127,2)</f>
        <v>0</v>
      </c>
      <c r="H127" s="173"/>
      <c r="I127" s="174">
        <f>ROUND(E127*H127,2)</f>
        <v>0</v>
      </c>
      <c r="J127" s="173"/>
      <c r="K127" s="174">
        <f>ROUND(E127*J127,2)</f>
        <v>0</v>
      </c>
      <c r="L127" s="174">
        <v>21</v>
      </c>
      <c r="M127" s="174">
        <f>G127*(1+L127/100)</f>
        <v>0</v>
      </c>
      <c r="N127" s="174">
        <v>0.43093999999999999</v>
      </c>
      <c r="O127" s="174">
        <f>ROUND(E127*N127,2)</f>
        <v>1.29</v>
      </c>
      <c r="P127" s="174">
        <v>0</v>
      </c>
      <c r="Q127" s="174">
        <f>ROUND(E127*P127,2)</f>
        <v>0</v>
      </c>
      <c r="R127" s="174"/>
      <c r="S127" s="159">
        <v>0</v>
      </c>
      <c r="T127" s="159">
        <f>ROUND(E127*S127,2)</f>
        <v>0</v>
      </c>
      <c r="U127" s="159"/>
      <c r="V127" s="150"/>
      <c r="W127" s="150"/>
      <c r="X127" s="150"/>
      <c r="Y127" s="150"/>
      <c r="Z127" s="150"/>
      <c r="AA127" s="150"/>
      <c r="AB127" s="150"/>
      <c r="AC127" s="150"/>
      <c r="AD127" s="150"/>
      <c r="AE127" s="150" t="s">
        <v>113</v>
      </c>
      <c r="AF127" s="150"/>
      <c r="AG127" s="150"/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</row>
    <row r="128" spans="1:58" outlineLevel="1" x14ac:dyDescent="0.2">
      <c r="A128" s="157"/>
      <c r="B128" s="158"/>
      <c r="C128" s="186" t="s">
        <v>260</v>
      </c>
      <c r="D128" s="160"/>
      <c r="E128" s="161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 t="s">
        <v>115</v>
      </c>
      <c r="AF128" s="150">
        <v>0</v>
      </c>
      <c r="AG128" s="150"/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</row>
    <row r="129" spans="1:58" outlineLevel="1" x14ac:dyDescent="0.2">
      <c r="A129" s="157"/>
      <c r="B129" s="158"/>
      <c r="C129" s="186" t="s">
        <v>341</v>
      </c>
      <c r="D129" s="160"/>
      <c r="E129" s="161">
        <v>3</v>
      </c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 t="s">
        <v>115</v>
      </c>
      <c r="AF129" s="150">
        <v>0</v>
      </c>
      <c r="AG129" s="150"/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</row>
    <row r="130" spans="1:58" outlineLevel="1" x14ac:dyDescent="0.2">
      <c r="A130" s="157"/>
      <c r="B130" s="158"/>
      <c r="C130" s="186" t="s">
        <v>116</v>
      </c>
      <c r="D130" s="160"/>
      <c r="E130" s="161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0"/>
      <c r="W130" s="150"/>
      <c r="X130" s="150"/>
      <c r="Y130" s="150"/>
      <c r="Z130" s="150"/>
      <c r="AA130" s="150"/>
      <c r="AB130" s="150"/>
      <c r="AC130" s="150"/>
      <c r="AD130" s="150"/>
      <c r="AE130" s="150" t="s">
        <v>115</v>
      </c>
      <c r="AF130" s="150">
        <v>0</v>
      </c>
      <c r="AG130" s="150"/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</row>
    <row r="131" spans="1:58" ht="22.5" outlineLevel="1" x14ac:dyDescent="0.2">
      <c r="A131" s="169">
        <v>35</v>
      </c>
      <c r="B131" s="170" t="s">
        <v>342</v>
      </c>
      <c r="C131" s="185" t="s">
        <v>343</v>
      </c>
      <c r="D131" s="171" t="s">
        <v>119</v>
      </c>
      <c r="E131" s="172">
        <v>70</v>
      </c>
      <c r="F131" s="173"/>
      <c r="G131" s="174">
        <f>ROUND(E131*F131,2)</f>
        <v>0</v>
      </c>
      <c r="H131" s="173"/>
      <c r="I131" s="174">
        <f>ROUND(E131*H131,2)</f>
        <v>0</v>
      </c>
      <c r="J131" s="173"/>
      <c r="K131" s="174">
        <f>ROUND(E131*J131,2)</f>
        <v>0</v>
      </c>
      <c r="L131" s="174">
        <v>21</v>
      </c>
      <c r="M131" s="174">
        <f>G131*(1+L131/100)</f>
        <v>0</v>
      </c>
      <c r="N131" s="174">
        <v>0.43651000000000001</v>
      </c>
      <c r="O131" s="174">
        <f>ROUND(E131*N131,2)</f>
        <v>30.56</v>
      </c>
      <c r="P131" s="174">
        <v>0</v>
      </c>
      <c r="Q131" s="174">
        <f>ROUND(E131*P131,2)</f>
        <v>0</v>
      </c>
      <c r="R131" s="174"/>
      <c r="S131" s="159">
        <v>0</v>
      </c>
      <c r="T131" s="159">
        <f>ROUND(E131*S131,2)</f>
        <v>0</v>
      </c>
      <c r="U131" s="159"/>
      <c r="V131" s="150"/>
      <c r="W131" s="150"/>
      <c r="X131" s="150"/>
      <c r="Y131" s="150"/>
      <c r="Z131" s="150"/>
      <c r="AA131" s="150"/>
      <c r="AB131" s="150"/>
      <c r="AC131" s="150"/>
      <c r="AD131" s="150"/>
      <c r="AE131" s="150" t="s">
        <v>152</v>
      </c>
      <c r="AF131" s="150"/>
      <c r="AG131" s="150"/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</row>
    <row r="132" spans="1:58" outlineLevel="1" x14ac:dyDescent="0.2">
      <c r="A132" s="157"/>
      <c r="B132" s="158"/>
      <c r="C132" s="186" t="s">
        <v>344</v>
      </c>
      <c r="D132" s="160"/>
      <c r="E132" s="161">
        <v>70</v>
      </c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  <c r="U132" s="159"/>
      <c r="V132" s="150"/>
      <c r="W132" s="150"/>
      <c r="X132" s="150"/>
      <c r="Y132" s="150"/>
      <c r="Z132" s="150"/>
      <c r="AA132" s="150"/>
      <c r="AB132" s="150"/>
      <c r="AC132" s="150"/>
      <c r="AD132" s="150"/>
      <c r="AE132" s="150" t="s">
        <v>115</v>
      </c>
      <c r="AF132" s="150">
        <v>0</v>
      </c>
      <c r="AG132" s="150"/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</row>
    <row r="133" spans="1:58" outlineLevel="1" x14ac:dyDescent="0.2">
      <c r="A133" s="157"/>
      <c r="B133" s="158"/>
      <c r="C133" s="186" t="s">
        <v>132</v>
      </c>
      <c r="D133" s="160"/>
      <c r="E133" s="161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0"/>
      <c r="W133" s="150"/>
      <c r="X133" s="150"/>
      <c r="Y133" s="150"/>
      <c r="Z133" s="150"/>
      <c r="AA133" s="150"/>
      <c r="AB133" s="150"/>
      <c r="AC133" s="150"/>
      <c r="AD133" s="150"/>
      <c r="AE133" s="150" t="s">
        <v>115</v>
      </c>
      <c r="AF133" s="150">
        <v>0</v>
      </c>
      <c r="AG133" s="150"/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</row>
    <row r="134" spans="1:58" outlineLevel="1" x14ac:dyDescent="0.2">
      <c r="A134" s="169">
        <v>36</v>
      </c>
      <c r="B134" s="170" t="s">
        <v>345</v>
      </c>
      <c r="C134" s="185" t="s">
        <v>346</v>
      </c>
      <c r="D134" s="171" t="s">
        <v>119</v>
      </c>
      <c r="E134" s="172">
        <v>5</v>
      </c>
      <c r="F134" s="173"/>
      <c r="G134" s="174">
        <f>ROUND(E134*F134,2)</f>
        <v>0</v>
      </c>
      <c r="H134" s="173"/>
      <c r="I134" s="174">
        <f>ROUND(E134*H134,2)</f>
        <v>0</v>
      </c>
      <c r="J134" s="173"/>
      <c r="K134" s="174">
        <f>ROUND(E134*J134,2)</f>
        <v>0</v>
      </c>
      <c r="L134" s="174">
        <v>21</v>
      </c>
      <c r="M134" s="174">
        <f>G134*(1+L134/100)</f>
        <v>0</v>
      </c>
      <c r="N134" s="174">
        <v>0.45800999999999997</v>
      </c>
      <c r="O134" s="174">
        <f>ROUND(E134*N134,2)</f>
        <v>2.29</v>
      </c>
      <c r="P134" s="174">
        <v>0</v>
      </c>
      <c r="Q134" s="174">
        <f>ROUND(E134*P134,2)</f>
        <v>0</v>
      </c>
      <c r="R134" s="174"/>
      <c r="S134" s="159">
        <v>0</v>
      </c>
      <c r="T134" s="159">
        <f>ROUND(E134*S134,2)</f>
        <v>0</v>
      </c>
      <c r="U134" s="159"/>
      <c r="V134" s="150"/>
      <c r="W134" s="150"/>
      <c r="X134" s="150"/>
      <c r="Y134" s="150"/>
      <c r="Z134" s="150"/>
      <c r="AA134" s="150"/>
      <c r="AB134" s="150"/>
      <c r="AC134" s="150"/>
      <c r="AD134" s="150"/>
      <c r="AE134" s="150" t="s">
        <v>152</v>
      </c>
      <c r="AF134" s="150"/>
      <c r="AG134" s="150"/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</row>
    <row r="135" spans="1:58" ht="22.5" outlineLevel="1" x14ac:dyDescent="0.2">
      <c r="A135" s="157"/>
      <c r="B135" s="158"/>
      <c r="C135" s="186" t="s">
        <v>347</v>
      </c>
      <c r="D135" s="160"/>
      <c r="E135" s="161">
        <v>5</v>
      </c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0"/>
      <c r="W135" s="150"/>
      <c r="X135" s="150"/>
      <c r="Y135" s="150"/>
      <c r="Z135" s="150"/>
      <c r="AA135" s="150"/>
      <c r="AB135" s="150"/>
      <c r="AC135" s="150"/>
      <c r="AD135" s="150"/>
      <c r="AE135" s="150" t="s">
        <v>115</v>
      </c>
      <c r="AF135" s="150">
        <v>0</v>
      </c>
      <c r="AG135" s="150"/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</row>
    <row r="136" spans="1:58" outlineLevel="1" x14ac:dyDescent="0.2">
      <c r="A136" s="157"/>
      <c r="B136" s="158"/>
      <c r="C136" s="186" t="s">
        <v>132</v>
      </c>
      <c r="D136" s="160"/>
      <c r="E136" s="161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0"/>
      <c r="W136" s="150"/>
      <c r="X136" s="150"/>
      <c r="Y136" s="150"/>
      <c r="Z136" s="150"/>
      <c r="AA136" s="150"/>
      <c r="AB136" s="150"/>
      <c r="AC136" s="150"/>
      <c r="AD136" s="150"/>
      <c r="AE136" s="150" t="s">
        <v>115</v>
      </c>
      <c r="AF136" s="150">
        <v>0</v>
      </c>
      <c r="AG136" s="150"/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</row>
    <row r="137" spans="1:58" ht="22.5" outlineLevel="1" x14ac:dyDescent="0.2">
      <c r="A137" s="169">
        <v>37</v>
      </c>
      <c r="B137" s="170" t="s">
        <v>348</v>
      </c>
      <c r="C137" s="185" t="s">
        <v>349</v>
      </c>
      <c r="D137" s="171" t="s">
        <v>186</v>
      </c>
      <c r="E137" s="172">
        <v>2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21</v>
      </c>
      <c r="M137" s="174">
        <f>G137*(1+L137/100)</f>
        <v>0</v>
      </c>
      <c r="N137" s="174">
        <v>0.81886000000000003</v>
      </c>
      <c r="O137" s="174">
        <f>ROUND(E137*N137,2)</f>
        <v>1.64</v>
      </c>
      <c r="P137" s="174">
        <v>0</v>
      </c>
      <c r="Q137" s="174">
        <f>ROUND(E137*P137,2)</f>
        <v>0</v>
      </c>
      <c r="R137" s="174"/>
      <c r="S137" s="159">
        <v>0</v>
      </c>
      <c r="T137" s="159">
        <f>ROUND(E137*S137,2)</f>
        <v>0</v>
      </c>
      <c r="U137" s="159"/>
      <c r="V137" s="150"/>
      <c r="W137" s="150"/>
      <c r="X137" s="150"/>
      <c r="Y137" s="150"/>
      <c r="Z137" s="150"/>
      <c r="AA137" s="150"/>
      <c r="AB137" s="150"/>
      <c r="AC137" s="150"/>
      <c r="AD137" s="150"/>
      <c r="AE137" s="150" t="s">
        <v>152</v>
      </c>
      <c r="AF137" s="150"/>
      <c r="AG137" s="150"/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</row>
    <row r="138" spans="1:58" outlineLevel="1" x14ac:dyDescent="0.2">
      <c r="A138" s="157"/>
      <c r="B138" s="158"/>
      <c r="C138" s="186" t="s">
        <v>350</v>
      </c>
      <c r="D138" s="160"/>
      <c r="E138" s="161">
        <v>2</v>
      </c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0"/>
      <c r="W138" s="150"/>
      <c r="X138" s="150"/>
      <c r="Y138" s="150"/>
      <c r="Z138" s="150"/>
      <c r="AA138" s="150"/>
      <c r="AB138" s="150"/>
      <c r="AC138" s="150"/>
      <c r="AD138" s="150"/>
      <c r="AE138" s="150" t="s">
        <v>115</v>
      </c>
      <c r="AF138" s="150">
        <v>0</v>
      </c>
      <c r="AG138" s="150"/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</row>
    <row r="139" spans="1:58" outlineLevel="1" x14ac:dyDescent="0.2">
      <c r="A139" s="157"/>
      <c r="B139" s="158"/>
      <c r="C139" s="186" t="s">
        <v>132</v>
      </c>
      <c r="D139" s="160"/>
      <c r="E139" s="161"/>
      <c r="F139" s="159"/>
      <c r="G139" s="159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0"/>
      <c r="W139" s="150"/>
      <c r="X139" s="150"/>
      <c r="Y139" s="150"/>
      <c r="Z139" s="150"/>
      <c r="AA139" s="150"/>
      <c r="AB139" s="150"/>
      <c r="AC139" s="150"/>
      <c r="AD139" s="150"/>
      <c r="AE139" s="150" t="s">
        <v>115</v>
      </c>
      <c r="AF139" s="150">
        <v>0</v>
      </c>
      <c r="AG139" s="150"/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</row>
    <row r="140" spans="1:58" x14ac:dyDescent="0.2">
      <c r="A140" s="163" t="s">
        <v>108</v>
      </c>
      <c r="B140" s="164" t="s">
        <v>72</v>
      </c>
      <c r="C140" s="184" t="s">
        <v>73</v>
      </c>
      <c r="D140" s="165"/>
      <c r="E140" s="166"/>
      <c r="F140" s="167"/>
      <c r="G140" s="167">
        <f>SUMIF(AE141:AE172,"&lt;&gt;NOR",G141:G172)</f>
        <v>0</v>
      </c>
      <c r="H140" s="167"/>
      <c r="I140" s="167">
        <f>SUM(I141:I172)</f>
        <v>0</v>
      </c>
      <c r="J140" s="167"/>
      <c r="K140" s="167">
        <f>SUM(K141:K172)</f>
        <v>0</v>
      </c>
      <c r="L140" s="167"/>
      <c r="M140" s="167">
        <f>SUM(M141:M172)</f>
        <v>0</v>
      </c>
      <c r="N140" s="167"/>
      <c r="O140" s="167">
        <f>SUM(O141:O172)</f>
        <v>34.660000000000004</v>
      </c>
      <c r="P140" s="167"/>
      <c r="Q140" s="167">
        <f>SUM(Q141:Q172)</f>
        <v>0</v>
      </c>
      <c r="R140" s="167"/>
      <c r="S140" s="162"/>
      <c r="T140" s="162">
        <f>SUM(T141:T172)</f>
        <v>0</v>
      </c>
      <c r="U140" s="162"/>
      <c r="AE140" t="s">
        <v>109</v>
      </c>
    </row>
    <row r="141" spans="1:58" ht="22.5" outlineLevel="1" x14ac:dyDescent="0.2">
      <c r="A141" s="169">
        <v>38</v>
      </c>
      <c r="B141" s="170" t="s">
        <v>351</v>
      </c>
      <c r="C141" s="185" t="s">
        <v>352</v>
      </c>
      <c r="D141" s="171" t="s">
        <v>119</v>
      </c>
      <c r="E141" s="172">
        <v>44</v>
      </c>
      <c r="F141" s="173"/>
      <c r="G141" s="174">
        <f>ROUND(E141*F141,2)</f>
        <v>0</v>
      </c>
      <c r="H141" s="173"/>
      <c r="I141" s="174">
        <f>ROUND(E141*H141,2)</f>
        <v>0</v>
      </c>
      <c r="J141" s="173"/>
      <c r="K141" s="174">
        <f>ROUND(E141*J141,2)</f>
        <v>0</v>
      </c>
      <c r="L141" s="174">
        <v>21</v>
      </c>
      <c r="M141" s="174">
        <f>G141*(1+L141/100)</f>
        <v>0</v>
      </c>
      <c r="N141" s="174">
        <v>0.10471</v>
      </c>
      <c r="O141" s="174">
        <f>ROUND(E141*N141,2)</f>
        <v>4.6100000000000003</v>
      </c>
      <c r="P141" s="174">
        <v>0</v>
      </c>
      <c r="Q141" s="174">
        <f>ROUND(E141*P141,2)</f>
        <v>0</v>
      </c>
      <c r="R141" s="174"/>
      <c r="S141" s="159">
        <v>0</v>
      </c>
      <c r="T141" s="159">
        <f>ROUND(E141*S141,2)</f>
        <v>0</v>
      </c>
      <c r="U141" s="159"/>
      <c r="V141" s="150"/>
      <c r="W141" s="150"/>
      <c r="X141" s="150"/>
      <c r="Y141" s="150"/>
      <c r="Z141" s="150"/>
      <c r="AA141" s="150"/>
      <c r="AB141" s="150"/>
      <c r="AC141" s="150"/>
      <c r="AD141" s="150"/>
      <c r="AE141" s="150" t="s">
        <v>113</v>
      </c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</row>
    <row r="142" spans="1:58" ht="22.5" outlineLevel="1" x14ac:dyDescent="0.2">
      <c r="A142" s="157"/>
      <c r="B142" s="158"/>
      <c r="C142" s="186" t="s">
        <v>353</v>
      </c>
      <c r="D142" s="160"/>
      <c r="E142" s="161">
        <v>44</v>
      </c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0"/>
      <c r="W142" s="150"/>
      <c r="X142" s="150"/>
      <c r="Y142" s="150"/>
      <c r="Z142" s="150"/>
      <c r="AA142" s="150"/>
      <c r="AB142" s="150"/>
      <c r="AC142" s="150"/>
      <c r="AD142" s="150"/>
      <c r="AE142" s="150" t="s">
        <v>115</v>
      </c>
      <c r="AF142" s="150">
        <v>0</v>
      </c>
      <c r="AG142" s="150"/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</row>
    <row r="143" spans="1:58" outlineLevel="1" x14ac:dyDescent="0.2">
      <c r="A143" s="157"/>
      <c r="B143" s="158"/>
      <c r="C143" s="186" t="s">
        <v>132</v>
      </c>
      <c r="D143" s="160"/>
      <c r="E143" s="161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0"/>
      <c r="W143" s="150"/>
      <c r="X143" s="150"/>
      <c r="Y143" s="150"/>
      <c r="Z143" s="150"/>
      <c r="AA143" s="150"/>
      <c r="AB143" s="150"/>
      <c r="AC143" s="150"/>
      <c r="AD143" s="150"/>
      <c r="AE143" s="150" t="s">
        <v>115</v>
      </c>
      <c r="AF143" s="150">
        <v>0</v>
      </c>
      <c r="AG143" s="150"/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</row>
    <row r="144" spans="1:58" outlineLevel="1" x14ac:dyDescent="0.2">
      <c r="A144" s="169">
        <v>39</v>
      </c>
      <c r="B144" s="170" t="s">
        <v>195</v>
      </c>
      <c r="C144" s="185" t="s">
        <v>196</v>
      </c>
      <c r="D144" s="171" t="s">
        <v>119</v>
      </c>
      <c r="E144" s="172">
        <v>113</v>
      </c>
      <c r="F144" s="173"/>
      <c r="G144" s="174">
        <f>ROUND(E144*F144,2)</f>
        <v>0</v>
      </c>
      <c r="H144" s="173"/>
      <c r="I144" s="174">
        <f>ROUND(E144*H144,2)</f>
        <v>0</v>
      </c>
      <c r="J144" s="173"/>
      <c r="K144" s="174">
        <f>ROUND(E144*J144,2)</f>
        <v>0</v>
      </c>
      <c r="L144" s="174">
        <v>21</v>
      </c>
      <c r="M144" s="174">
        <f>G144*(1+L144/100)</f>
        <v>0</v>
      </c>
      <c r="N144" s="174">
        <v>0.188</v>
      </c>
      <c r="O144" s="174">
        <f>ROUND(E144*N144,2)</f>
        <v>21.24</v>
      </c>
      <c r="P144" s="174">
        <v>0</v>
      </c>
      <c r="Q144" s="174">
        <f>ROUND(E144*P144,2)</f>
        <v>0</v>
      </c>
      <c r="R144" s="174"/>
      <c r="S144" s="159">
        <v>0</v>
      </c>
      <c r="T144" s="159">
        <f>ROUND(E144*S144,2)</f>
        <v>0</v>
      </c>
      <c r="U144" s="159"/>
      <c r="V144" s="150"/>
      <c r="W144" s="150"/>
      <c r="X144" s="150"/>
      <c r="Y144" s="150"/>
      <c r="Z144" s="150"/>
      <c r="AA144" s="150"/>
      <c r="AB144" s="150"/>
      <c r="AC144" s="150"/>
      <c r="AD144" s="150"/>
      <c r="AE144" s="150" t="s">
        <v>113</v>
      </c>
      <c r="AF144" s="150"/>
      <c r="AG144" s="150"/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</row>
    <row r="145" spans="1:58" ht="22.5" outlineLevel="1" x14ac:dyDescent="0.2">
      <c r="A145" s="157"/>
      <c r="B145" s="158"/>
      <c r="C145" s="186" t="s">
        <v>354</v>
      </c>
      <c r="D145" s="160"/>
      <c r="E145" s="161">
        <v>90</v>
      </c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0"/>
      <c r="W145" s="150"/>
      <c r="X145" s="150"/>
      <c r="Y145" s="150"/>
      <c r="Z145" s="150"/>
      <c r="AA145" s="150"/>
      <c r="AB145" s="150"/>
      <c r="AC145" s="150"/>
      <c r="AD145" s="150"/>
      <c r="AE145" s="150" t="s">
        <v>115</v>
      </c>
      <c r="AF145" s="150">
        <v>0</v>
      </c>
      <c r="AG145" s="150"/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</row>
    <row r="146" spans="1:58" ht="22.5" outlineLevel="1" x14ac:dyDescent="0.2">
      <c r="A146" s="157"/>
      <c r="B146" s="158"/>
      <c r="C146" s="186" t="s">
        <v>355</v>
      </c>
      <c r="D146" s="160"/>
      <c r="E146" s="161">
        <v>15</v>
      </c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0"/>
      <c r="W146" s="150"/>
      <c r="X146" s="150"/>
      <c r="Y146" s="150"/>
      <c r="Z146" s="150"/>
      <c r="AA146" s="150"/>
      <c r="AB146" s="150"/>
      <c r="AC146" s="150"/>
      <c r="AD146" s="150"/>
      <c r="AE146" s="150" t="s">
        <v>115</v>
      </c>
      <c r="AF146" s="150">
        <v>0</v>
      </c>
      <c r="AG146" s="150"/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</row>
    <row r="147" spans="1:58" outlineLevel="1" x14ac:dyDescent="0.2">
      <c r="A147" s="157"/>
      <c r="B147" s="158"/>
      <c r="C147" s="186" t="s">
        <v>356</v>
      </c>
      <c r="D147" s="160"/>
      <c r="E147" s="161">
        <v>8</v>
      </c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0"/>
      <c r="W147" s="150"/>
      <c r="X147" s="150"/>
      <c r="Y147" s="150"/>
      <c r="Z147" s="150"/>
      <c r="AA147" s="150"/>
      <c r="AB147" s="150"/>
      <c r="AC147" s="150"/>
      <c r="AD147" s="150"/>
      <c r="AE147" s="150" t="s">
        <v>115</v>
      </c>
      <c r="AF147" s="150">
        <v>0</v>
      </c>
      <c r="AG147" s="150"/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</row>
    <row r="148" spans="1:58" outlineLevel="1" x14ac:dyDescent="0.2">
      <c r="A148" s="157"/>
      <c r="B148" s="158"/>
      <c r="C148" s="186" t="s">
        <v>132</v>
      </c>
      <c r="D148" s="160"/>
      <c r="E148" s="161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0"/>
      <c r="W148" s="150"/>
      <c r="X148" s="150"/>
      <c r="Y148" s="150"/>
      <c r="Z148" s="150"/>
      <c r="AA148" s="150"/>
      <c r="AB148" s="150"/>
      <c r="AC148" s="150"/>
      <c r="AD148" s="150"/>
      <c r="AE148" s="150" t="s">
        <v>115</v>
      </c>
      <c r="AF148" s="150">
        <v>0</v>
      </c>
      <c r="AG148" s="150"/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</row>
    <row r="149" spans="1:58" outlineLevel="1" x14ac:dyDescent="0.2">
      <c r="A149" s="169">
        <v>40</v>
      </c>
      <c r="B149" s="170" t="s">
        <v>357</v>
      </c>
      <c r="C149" s="185" t="s">
        <v>358</v>
      </c>
      <c r="D149" s="171" t="s">
        <v>119</v>
      </c>
      <c r="E149" s="172">
        <v>23</v>
      </c>
      <c r="F149" s="173"/>
      <c r="G149" s="174">
        <f>ROUND(E149*F149,2)</f>
        <v>0</v>
      </c>
      <c r="H149" s="173"/>
      <c r="I149" s="174">
        <f>ROUND(E149*H149,2)</f>
        <v>0</v>
      </c>
      <c r="J149" s="173"/>
      <c r="K149" s="174">
        <f>ROUND(E149*J149,2)</f>
        <v>0</v>
      </c>
      <c r="L149" s="174">
        <v>21</v>
      </c>
      <c r="M149" s="174">
        <f>G149*(1+L149/100)</f>
        <v>0</v>
      </c>
      <c r="N149" s="174">
        <v>2.0000000000000002E-5</v>
      </c>
      <c r="O149" s="174">
        <f>ROUND(E149*N149,2)</f>
        <v>0</v>
      </c>
      <c r="P149" s="174">
        <v>0</v>
      </c>
      <c r="Q149" s="174">
        <f>ROUND(E149*P149,2)</f>
        <v>0</v>
      </c>
      <c r="R149" s="174"/>
      <c r="S149" s="159">
        <v>0</v>
      </c>
      <c r="T149" s="159">
        <f>ROUND(E149*S149,2)</f>
        <v>0</v>
      </c>
      <c r="U149" s="159"/>
      <c r="V149" s="150"/>
      <c r="W149" s="150"/>
      <c r="X149" s="150"/>
      <c r="Y149" s="150"/>
      <c r="Z149" s="150"/>
      <c r="AA149" s="150"/>
      <c r="AB149" s="150"/>
      <c r="AC149" s="150"/>
      <c r="AD149" s="150"/>
      <c r="AE149" s="150" t="s">
        <v>113</v>
      </c>
      <c r="AF149" s="150"/>
      <c r="AG149" s="150"/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</row>
    <row r="150" spans="1:58" ht="22.5" outlineLevel="1" x14ac:dyDescent="0.2">
      <c r="A150" s="157"/>
      <c r="B150" s="158"/>
      <c r="C150" s="186" t="s">
        <v>359</v>
      </c>
      <c r="D150" s="160"/>
      <c r="E150" s="161">
        <v>23</v>
      </c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0"/>
      <c r="W150" s="150"/>
      <c r="X150" s="150"/>
      <c r="Y150" s="150"/>
      <c r="Z150" s="150"/>
      <c r="AA150" s="150"/>
      <c r="AB150" s="150"/>
      <c r="AC150" s="150"/>
      <c r="AD150" s="150"/>
      <c r="AE150" s="150" t="s">
        <v>115</v>
      </c>
      <c r="AF150" s="150">
        <v>0</v>
      </c>
      <c r="AG150" s="150"/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</row>
    <row r="151" spans="1:58" outlineLevel="1" x14ac:dyDescent="0.2">
      <c r="A151" s="157"/>
      <c r="B151" s="158"/>
      <c r="C151" s="186" t="s">
        <v>132</v>
      </c>
      <c r="D151" s="160"/>
      <c r="E151" s="161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0"/>
      <c r="W151" s="150"/>
      <c r="X151" s="150"/>
      <c r="Y151" s="150"/>
      <c r="Z151" s="150"/>
      <c r="AA151" s="150"/>
      <c r="AB151" s="150"/>
      <c r="AC151" s="150"/>
      <c r="AD151" s="150"/>
      <c r="AE151" s="150" t="s">
        <v>115</v>
      </c>
      <c r="AF151" s="150">
        <v>0</v>
      </c>
      <c r="AG151" s="150"/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</row>
    <row r="152" spans="1:58" outlineLevel="1" x14ac:dyDescent="0.2">
      <c r="A152" s="169">
        <v>41</v>
      </c>
      <c r="B152" s="170" t="s">
        <v>360</v>
      </c>
      <c r="C152" s="185" t="s">
        <v>361</v>
      </c>
      <c r="D152" s="171" t="s">
        <v>119</v>
      </c>
      <c r="E152" s="172">
        <v>23</v>
      </c>
      <c r="F152" s="173"/>
      <c r="G152" s="174">
        <f>ROUND(E152*F152,2)</f>
        <v>0</v>
      </c>
      <c r="H152" s="173"/>
      <c r="I152" s="174">
        <f>ROUND(E152*H152,2)</f>
        <v>0</v>
      </c>
      <c r="J152" s="173"/>
      <c r="K152" s="174">
        <f>ROUND(E152*J152,2)</f>
        <v>0</v>
      </c>
      <c r="L152" s="174">
        <v>21</v>
      </c>
      <c r="M152" s="174">
        <f>G152*(1+L152/100)</f>
        <v>0</v>
      </c>
      <c r="N152" s="174">
        <v>0</v>
      </c>
      <c r="O152" s="174">
        <f>ROUND(E152*N152,2)</f>
        <v>0</v>
      </c>
      <c r="P152" s="174">
        <v>0</v>
      </c>
      <c r="Q152" s="174">
        <f>ROUND(E152*P152,2)</f>
        <v>0</v>
      </c>
      <c r="R152" s="174"/>
      <c r="S152" s="159">
        <v>0</v>
      </c>
      <c r="T152" s="159">
        <f>ROUND(E152*S152,2)</f>
        <v>0</v>
      </c>
      <c r="U152" s="159"/>
      <c r="V152" s="150"/>
      <c r="W152" s="150"/>
      <c r="X152" s="150"/>
      <c r="Y152" s="150"/>
      <c r="Z152" s="150"/>
      <c r="AA152" s="150"/>
      <c r="AB152" s="150"/>
      <c r="AC152" s="150"/>
      <c r="AD152" s="150"/>
      <c r="AE152" s="150" t="s">
        <v>113</v>
      </c>
      <c r="AF152" s="150"/>
      <c r="AG152" s="150"/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</row>
    <row r="153" spans="1:58" outlineLevel="1" x14ac:dyDescent="0.2">
      <c r="A153" s="157"/>
      <c r="B153" s="158"/>
      <c r="C153" s="186" t="s">
        <v>362</v>
      </c>
      <c r="D153" s="160"/>
      <c r="E153" s="161">
        <v>23</v>
      </c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0"/>
      <c r="W153" s="150"/>
      <c r="X153" s="150"/>
      <c r="Y153" s="150"/>
      <c r="Z153" s="150"/>
      <c r="AA153" s="150"/>
      <c r="AB153" s="150"/>
      <c r="AC153" s="150"/>
      <c r="AD153" s="150"/>
      <c r="AE153" s="150" t="s">
        <v>115</v>
      </c>
      <c r="AF153" s="150">
        <v>0</v>
      </c>
      <c r="AG153" s="150"/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</row>
    <row r="154" spans="1:58" outlineLevel="1" x14ac:dyDescent="0.2">
      <c r="A154" s="157"/>
      <c r="B154" s="158"/>
      <c r="C154" s="186" t="s">
        <v>116</v>
      </c>
      <c r="D154" s="160"/>
      <c r="E154" s="161"/>
      <c r="F154" s="159"/>
      <c r="G154" s="159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0"/>
      <c r="W154" s="150"/>
      <c r="X154" s="150"/>
      <c r="Y154" s="150"/>
      <c r="Z154" s="150"/>
      <c r="AA154" s="150"/>
      <c r="AB154" s="150"/>
      <c r="AC154" s="150"/>
      <c r="AD154" s="150"/>
      <c r="AE154" s="150" t="s">
        <v>115</v>
      </c>
      <c r="AF154" s="150">
        <v>0</v>
      </c>
      <c r="AG154" s="150"/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</row>
    <row r="155" spans="1:58" outlineLevel="1" x14ac:dyDescent="0.2">
      <c r="A155" s="169">
        <v>42</v>
      </c>
      <c r="B155" s="170" t="s">
        <v>363</v>
      </c>
      <c r="C155" s="185" t="s">
        <v>364</v>
      </c>
      <c r="D155" s="171" t="s">
        <v>119</v>
      </c>
      <c r="E155" s="172">
        <v>14</v>
      </c>
      <c r="F155" s="173"/>
      <c r="G155" s="174">
        <f>ROUND(E155*F155,2)</f>
        <v>0</v>
      </c>
      <c r="H155" s="173"/>
      <c r="I155" s="174">
        <f>ROUND(E155*H155,2)</f>
        <v>0</v>
      </c>
      <c r="J155" s="173"/>
      <c r="K155" s="174">
        <f>ROUND(E155*J155,2)</f>
        <v>0</v>
      </c>
      <c r="L155" s="174">
        <v>21</v>
      </c>
      <c r="M155" s="174">
        <f>G155*(1+L155/100)</f>
        <v>0</v>
      </c>
      <c r="N155" s="174">
        <v>0</v>
      </c>
      <c r="O155" s="174">
        <f>ROUND(E155*N155,2)</f>
        <v>0</v>
      </c>
      <c r="P155" s="174">
        <v>0</v>
      </c>
      <c r="Q155" s="174">
        <f>ROUND(E155*P155,2)</f>
        <v>0</v>
      </c>
      <c r="R155" s="174"/>
      <c r="S155" s="159">
        <v>0</v>
      </c>
      <c r="T155" s="159">
        <f>ROUND(E155*S155,2)</f>
        <v>0</v>
      </c>
      <c r="U155" s="159"/>
      <c r="V155" s="150"/>
      <c r="W155" s="150"/>
      <c r="X155" s="150"/>
      <c r="Y155" s="150"/>
      <c r="Z155" s="150"/>
      <c r="AA155" s="150"/>
      <c r="AB155" s="150"/>
      <c r="AC155" s="150"/>
      <c r="AD155" s="150"/>
      <c r="AE155" s="150" t="s">
        <v>113</v>
      </c>
      <c r="AF155" s="150"/>
      <c r="AG155" s="150"/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</row>
    <row r="156" spans="1:58" ht="22.5" outlineLevel="1" x14ac:dyDescent="0.2">
      <c r="A156" s="157"/>
      <c r="B156" s="158"/>
      <c r="C156" s="186" t="s">
        <v>365</v>
      </c>
      <c r="D156" s="160"/>
      <c r="E156" s="161">
        <v>14</v>
      </c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0"/>
      <c r="W156" s="150"/>
      <c r="X156" s="150"/>
      <c r="Y156" s="150"/>
      <c r="Z156" s="150"/>
      <c r="AA156" s="150"/>
      <c r="AB156" s="150"/>
      <c r="AC156" s="150"/>
      <c r="AD156" s="150"/>
      <c r="AE156" s="150" t="s">
        <v>115</v>
      </c>
      <c r="AF156" s="150">
        <v>0</v>
      </c>
      <c r="AG156" s="150"/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</row>
    <row r="157" spans="1:58" outlineLevel="1" x14ac:dyDescent="0.2">
      <c r="A157" s="157"/>
      <c r="B157" s="158"/>
      <c r="C157" s="186" t="s">
        <v>116</v>
      </c>
      <c r="D157" s="160"/>
      <c r="E157" s="161"/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0"/>
      <c r="W157" s="150"/>
      <c r="X157" s="150"/>
      <c r="Y157" s="150"/>
      <c r="Z157" s="150"/>
      <c r="AA157" s="150"/>
      <c r="AB157" s="150"/>
      <c r="AC157" s="150"/>
      <c r="AD157" s="150"/>
      <c r="AE157" s="150" t="s">
        <v>115</v>
      </c>
      <c r="AF157" s="150">
        <v>0</v>
      </c>
      <c r="AG157" s="150"/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</row>
    <row r="158" spans="1:58" outlineLevel="1" x14ac:dyDescent="0.2">
      <c r="A158" s="169">
        <v>43</v>
      </c>
      <c r="B158" s="170" t="s">
        <v>366</v>
      </c>
      <c r="C158" s="185" t="s">
        <v>367</v>
      </c>
      <c r="D158" s="171" t="s">
        <v>123</v>
      </c>
      <c r="E158" s="172">
        <v>5.7000000000000002E-3</v>
      </c>
      <c r="F158" s="173"/>
      <c r="G158" s="174">
        <f>ROUND(E158*F158,2)</f>
        <v>0</v>
      </c>
      <c r="H158" s="173"/>
      <c r="I158" s="174">
        <f>ROUND(E158*H158,2)</f>
        <v>0</v>
      </c>
      <c r="J158" s="173"/>
      <c r="K158" s="174">
        <f>ROUND(E158*J158,2)</f>
        <v>0</v>
      </c>
      <c r="L158" s="174">
        <v>21</v>
      </c>
      <c r="M158" s="174">
        <f>G158*(1+L158/100)</f>
        <v>0</v>
      </c>
      <c r="N158" s="174">
        <v>1</v>
      </c>
      <c r="O158" s="174">
        <f>ROUND(E158*N158,2)</f>
        <v>0.01</v>
      </c>
      <c r="P158" s="174">
        <v>0</v>
      </c>
      <c r="Q158" s="174">
        <f>ROUND(E158*P158,2)</f>
        <v>0</v>
      </c>
      <c r="R158" s="174" t="s">
        <v>159</v>
      </c>
      <c r="S158" s="159">
        <v>0</v>
      </c>
      <c r="T158" s="159">
        <f>ROUND(E158*S158,2)</f>
        <v>0</v>
      </c>
      <c r="U158" s="159"/>
      <c r="V158" s="150"/>
      <c r="W158" s="150"/>
      <c r="X158" s="150"/>
      <c r="Y158" s="150"/>
      <c r="Z158" s="150"/>
      <c r="AA158" s="150"/>
      <c r="AB158" s="150"/>
      <c r="AC158" s="150"/>
      <c r="AD158" s="150"/>
      <c r="AE158" s="150" t="s">
        <v>160</v>
      </c>
      <c r="AF158" s="150"/>
      <c r="AG158" s="150"/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</row>
    <row r="159" spans="1:58" ht="22.5" outlineLevel="1" x14ac:dyDescent="0.2">
      <c r="A159" s="157"/>
      <c r="B159" s="158"/>
      <c r="C159" s="186" t="s">
        <v>368</v>
      </c>
      <c r="D159" s="160"/>
      <c r="E159" s="161">
        <v>0.01</v>
      </c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0"/>
      <c r="W159" s="150"/>
      <c r="X159" s="150"/>
      <c r="Y159" s="150"/>
      <c r="Z159" s="150"/>
      <c r="AA159" s="150"/>
      <c r="AB159" s="150"/>
      <c r="AC159" s="150"/>
      <c r="AD159" s="150"/>
      <c r="AE159" s="150" t="s">
        <v>115</v>
      </c>
      <c r="AF159" s="150">
        <v>0</v>
      </c>
      <c r="AG159" s="150"/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</row>
    <row r="160" spans="1:58" outlineLevel="1" x14ac:dyDescent="0.2">
      <c r="A160" s="157"/>
      <c r="B160" s="158"/>
      <c r="C160" s="186" t="s">
        <v>369</v>
      </c>
      <c r="D160" s="160"/>
      <c r="E160" s="161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0"/>
      <c r="W160" s="150"/>
      <c r="X160" s="150"/>
      <c r="Y160" s="150"/>
      <c r="Z160" s="150"/>
      <c r="AA160" s="150"/>
      <c r="AB160" s="150"/>
      <c r="AC160" s="150"/>
      <c r="AD160" s="150"/>
      <c r="AE160" s="150" t="s">
        <v>115</v>
      </c>
      <c r="AF160" s="150">
        <v>0</v>
      </c>
      <c r="AG160" s="150"/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</row>
    <row r="161" spans="1:58" outlineLevel="1" x14ac:dyDescent="0.2">
      <c r="A161" s="169">
        <v>44</v>
      </c>
      <c r="B161" s="170" t="s">
        <v>203</v>
      </c>
      <c r="C161" s="185" t="s">
        <v>204</v>
      </c>
      <c r="D161" s="171" t="s">
        <v>186</v>
      </c>
      <c r="E161" s="172">
        <v>91.8</v>
      </c>
      <c r="F161" s="173"/>
      <c r="G161" s="174">
        <f>ROUND(E161*F161,2)</f>
        <v>0</v>
      </c>
      <c r="H161" s="173"/>
      <c r="I161" s="174">
        <f>ROUND(E161*H161,2)</f>
        <v>0</v>
      </c>
      <c r="J161" s="173"/>
      <c r="K161" s="174">
        <f>ROUND(E161*J161,2)</f>
        <v>0</v>
      </c>
      <c r="L161" s="174">
        <v>21</v>
      </c>
      <c r="M161" s="174">
        <f>G161*(1+L161/100)</f>
        <v>0</v>
      </c>
      <c r="N161" s="174">
        <v>8.1970000000000001E-2</v>
      </c>
      <c r="O161" s="174">
        <f>ROUND(E161*N161,2)</f>
        <v>7.52</v>
      </c>
      <c r="P161" s="174">
        <v>0</v>
      </c>
      <c r="Q161" s="174">
        <f>ROUND(E161*P161,2)</f>
        <v>0</v>
      </c>
      <c r="R161" s="174" t="s">
        <v>159</v>
      </c>
      <c r="S161" s="159">
        <v>0</v>
      </c>
      <c r="T161" s="159">
        <f>ROUND(E161*S161,2)</f>
        <v>0</v>
      </c>
      <c r="U161" s="159"/>
      <c r="V161" s="150"/>
      <c r="W161" s="150"/>
      <c r="X161" s="150"/>
      <c r="Y161" s="150"/>
      <c r="Z161" s="150"/>
      <c r="AA161" s="150"/>
      <c r="AB161" s="150"/>
      <c r="AC161" s="150"/>
      <c r="AD161" s="150"/>
      <c r="AE161" s="150" t="s">
        <v>370</v>
      </c>
      <c r="AF161" s="150"/>
      <c r="AG161" s="150"/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</row>
    <row r="162" spans="1:58" ht="22.5" outlineLevel="1" x14ac:dyDescent="0.2">
      <c r="A162" s="157"/>
      <c r="B162" s="158"/>
      <c r="C162" s="186" t="s">
        <v>371</v>
      </c>
      <c r="D162" s="160"/>
      <c r="E162" s="161">
        <v>91.8</v>
      </c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0"/>
      <c r="W162" s="150"/>
      <c r="X162" s="150"/>
      <c r="Y162" s="150"/>
      <c r="Z162" s="150"/>
      <c r="AA162" s="150"/>
      <c r="AB162" s="150"/>
      <c r="AC162" s="150"/>
      <c r="AD162" s="150"/>
      <c r="AE162" s="150" t="s">
        <v>115</v>
      </c>
      <c r="AF162" s="150">
        <v>0</v>
      </c>
      <c r="AG162" s="150"/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</row>
    <row r="163" spans="1:58" outlineLevel="1" x14ac:dyDescent="0.2">
      <c r="A163" s="157"/>
      <c r="B163" s="158"/>
      <c r="C163" s="186" t="s">
        <v>132</v>
      </c>
      <c r="D163" s="160"/>
      <c r="E163" s="161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  <c r="U163" s="159"/>
      <c r="V163" s="150"/>
      <c r="W163" s="150"/>
      <c r="X163" s="150"/>
      <c r="Y163" s="150"/>
      <c r="Z163" s="150"/>
      <c r="AA163" s="150"/>
      <c r="AB163" s="150"/>
      <c r="AC163" s="150"/>
      <c r="AD163" s="150"/>
      <c r="AE163" s="150" t="s">
        <v>115</v>
      </c>
      <c r="AF163" s="150">
        <v>0</v>
      </c>
      <c r="AG163" s="150"/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</row>
    <row r="164" spans="1:58" outlineLevel="1" x14ac:dyDescent="0.2">
      <c r="A164" s="169">
        <v>45</v>
      </c>
      <c r="B164" s="170" t="s">
        <v>206</v>
      </c>
      <c r="C164" s="185" t="s">
        <v>207</v>
      </c>
      <c r="D164" s="171" t="s">
        <v>186</v>
      </c>
      <c r="E164" s="172">
        <v>15.3</v>
      </c>
      <c r="F164" s="173"/>
      <c r="G164" s="174">
        <f>ROUND(E164*F164,2)</f>
        <v>0</v>
      </c>
      <c r="H164" s="173"/>
      <c r="I164" s="174">
        <f>ROUND(E164*H164,2)</f>
        <v>0</v>
      </c>
      <c r="J164" s="173"/>
      <c r="K164" s="174">
        <f>ROUND(E164*J164,2)</f>
        <v>0</v>
      </c>
      <c r="L164" s="174">
        <v>21</v>
      </c>
      <c r="M164" s="174">
        <f>G164*(1+L164/100)</f>
        <v>0</v>
      </c>
      <c r="N164" s="174">
        <v>4.8300000000000003E-2</v>
      </c>
      <c r="O164" s="174">
        <f>ROUND(E164*N164,2)</f>
        <v>0.74</v>
      </c>
      <c r="P164" s="174">
        <v>0</v>
      </c>
      <c r="Q164" s="174">
        <f>ROUND(E164*P164,2)</f>
        <v>0</v>
      </c>
      <c r="R164" s="174" t="s">
        <v>159</v>
      </c>
      <c r="S164" s="159">
        <v>0</v>
      </c>
      <c r="T164" s="159">
        <f>ROUND(E164*S164,2)</f>
        <v>0</v>
      </c>
      <c r="U164" s="159"/>
      <c r="V164" s="150"/>
      <c r="W164" s="150"/>
      <c r="X164" s="150"/>
      <c r="Y164" s="150"/>
      <c r="Z164" s="150"/>
      <c r="AA164" s="150"/>
      <c r="AB164" s="150"/>
      <c r="AC164" s="150"/>
      <c r="AD164" s="150"/>
      <c r="AE164" s="150" t="s">
        <v>370</v>
      </c>
      <c r="AF164" s="150"/>
      <c r="AG164" s="150"/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</row>
    <row r="165" spans="1:58" ht="22.5" outlineLevel="1" x14ac:dyDescent="0.2">
      <c r="A165" s="157"/>
      <c r="B165" s="158"/>
      <c r="C165" s="186" t="s">
        <v>372</v>
      </c>
      <c r="D165" s="160"/>
      <c r="E165" s="161">
        <v>15.3</v>
      </c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  <c r="U165" s="159"/>
      <c r="V165" s="150"/>
      <c r="W165" s="150"/>
      <c r="X165" s="150"/>
      <c r="Y165" s="150"/>
      <c r="Z165" s="150"/>
      <c r="AA165" s="150"/>
      <c r="AB165" s="150"/>
      <c r="AC165" s="150"/>
      <c r="AD165" s="150"/>
      <c r="AE165" s="150" t="s">
        <v>115</v>
      </c>
      <c r="AF165" s="150">
        <v>0</v>
      </c>
      <c r="AG165" s="150"/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</row>
    <row r="166" spans="1:58" outlineLevel="1" x14ac:dyDescent="0.2">
      <c r="A166" s="157"/>
      <c r="B166" s="158"/>
      <c r="C166" s="186" t="s">
        <v>132</v>
      </c>
      <c r="D166" s="160"/>
      <c r="E166" s="161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  <c r="U166" s="159"/>
      <c r="V166" s="150"/>
      <c r="W166" s="150"/>
      <c r="X166" s="150"/>
      <c r="Y166" s="150"/>
      <c r="Z166" s="150"/>
      <c r="AA166" s="150"/>
      <c r="AB166" s="150"/>
      <c r="AC166" s="150"/>
      <c r="AD166" s="150"/>
      <c r="AE166" s="150" t="s">
        <v>115</v>
      </c>
      <c r="AF166" s="150">
        <v>0</v>
      </c>
      <c r="AG166" s="150"/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</row>
    <row r="167" spans="1:58" outlineLevel="1" x14ac:dyDescent="0.2">
      <c r="A167" s="169">
        <v>46</v>
      </c>
      <c r="B167" s="170" t="s">
        <v>373</v>
      </c>
      <c r="C167" s="185" t="s">
        <v>374</v>
      </c>
      <c r="D167" s="171" t="s">
        <v>186</v>
      </c>
      <c r="E167" s="172">
        <v>4</v>
      </c>
      <c r="F167" s="173"/>
      <c r="G167" s="174">
        <f>ROUND(E167*F167,2)</f>
        <v>0</v>
      </c>
      <c r="H167" s="173"/>
      <c r="I167" s="174">
        <f>ROUND(E167*H167,2)</f>
        <v>0</v>
      </c>
      <c r="J167" s="173"/>
      <c r="K167" s="174">
        <f>ROUND(E167*J167,2)</f>
        <v>0</v>
      </c>
      <c r="L167" s="174">
        <v>21</v>
      </c>
      <c r="M167" s="174">
        <f>G167*(1+L167/100)</f>
        <v>0</v>
      </c>
      <c r="N167" s="174">
        <v>6.7000000000000004E-2</v>
      </c>
      <c r="O167" s="174">
        <f>ROUND(E167*N167,2)</f>
        <v>0.27</v>
      </c>
      <c r="P167" s="174">
        <v>0</v>
      </c>
      <c r="Q167" s="174">
        <f>ROUND(E167*P167,2)</f>
        <v>0</v>
      </c>
      <c r="R167" s="174" t="s">
        <v>159</v>
      </c>
      <c r="S167" s="159">
        <v>0</v>
      </c>
      <c r="T167" s="159">
        <f>ROUND(E167*S167,2)</f>
        <v>0</v>
      </c>
      <c r="U167" s="159"/>
      <c r="V167" s="150"/>
      <c r="W167" s="150"/>
      <c r="X167" s="150"/>
      <c r="Y167" s="150"/>
      <c r="Z167" s="150"/>
      <c r="AA167" s="150"/>
      <c r="AB167" s="150"/>
      <c r="AC167" s="150"/>
      <c r="AD167" s="150"/>
      <c r="AE167" s="150" t="s">
        <v>370</v>
      </c>
      <c r="AF167" s="150"/>
      <c r="AG167" s="150"/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</row>
    <row r="168" spans="1:58" outlineLevel="1" x14ac:dyDescent="0.2">
      <c r="A168" s="157"/>
      <c r="B168" s="158"/>
      <c r="C168" s="186" t="s">
        <v>375</v>
      </c>
      <c r="D168" s="160"/>
      <c r="E168" s="161">
        <v>4</v>
      </c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  <c r="U168" s="159"/>
      <c r="V168" s="150"/>
      <c r="W168" s="150"/>
      <c r="X168" s="150"/>
      <c r="Y168" s="150"/>
      <c r="Z168" s="150"/>
      <c r="AA168" s="150"/>
      <c r="AB168" s="150"/>
      <c r="AC168" s="150"/>
      <c r="AD168" s="150"/>
      <c r="AE168" s="150" t="s">
        <v>115</v>
      </c>
      <c r="AF168" s="150">
        <v>0</v>
      </c>
      <c r="AG168" s="150"/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</row>
    <row r="169" spans="1:58" outlineLevel="1" x14ac:dyDescent="0.2">
      <c r="A169" s="157"/>
      <c r="B169" s="158"/>
      <c r="C169" s="186" t="s">
        <v>132</v>
      </c>
      <c r="D169" s="160"/>
      <c r="E169" s="161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0"/>
      <c r="W169" s="150"/>
      <c r="X169" s="150"/>
      <c r="Y169" s="150"/>
      <c r="Z169" s="150"/>
      <c r="AA169" s="150"/>
      <c r="AB169" s="150"/>
      <c r="AC169" s="150"/>
      <c r="AD169" s="150"/>
      <c r="AE169" s="150" t="s">
        <v>115</v>
      </c>
      <c r="AF169" s="150">
        <v>0</v>
      </c>
      <c r="AG169" s="150"/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</row>
    <row r="170" spans="1:58" outlineLevel="1" x14ac:dyDescent="0.2">
      <c r="A170" s="169">
        <v>47</v>
      </c>
      <c r="B170" s="170" t="s">
        <v>376</v>
      </c>
      <c r="C170" s="185" t="s">
        <v>377</v>
      </c>
      <c r="D170" s="171" t="s">
        <v>186</v>
      </c>
      <c r="E170" s="172">
        <v>4</v>
      </c>
      <c r="F170" s="173"/>
      <c r="G170" s="174">
        <f>ROUND(E170*F170,2)</f>
        <v>0</v>
      </c>
      <c r="H170" s="173"/>
      <c r="I170" s="174">
        <f>ROUND(E170*H170,2)</f>
        <v>0</v>
      </c>
      <c r="J170" s="173"/>
      <c r="K170" s="174">
        <f>ROUND(E170*J170,2)</f>
        <v>0</v>
      </c>
      <c r="L170" s="174">
        <v>21</v>
      </c>
      <c r="M170" s="174">
        <f>G170*(1+L170/100)</f>
        <v>0</v>
      </c>
      <c r="N170" s="174">
        <v>6.7000000000000004E-2</v>
      </c>
      <c r="O170" s="174">
        <f>ROUND(E170*N170,2)</f>
        <v>0.27</v>
      </c>
      <c r="P170" s="174">
        <v>0</v>
      </c>
      <c r="Q170" s="174">
        <f>ROUND(E170*P170,2)</f>
        <v>0</v>
      </c>
      <c r="R170" s="174" t="s">
        <v>159</v>
      </c>
      <c r="S170" s="159">
        <v>0</v>
      </c>
      <c r="T170" s="159">
        <f>ROUND(E170*S170,2)</f>
        <v>0</v>
      </c>
      <c r="U170" s="159"/>
      <c r="V170" s="150"/>
      <c r="W170" s="150"/>
      <c r="X170" s="150"/>
      <c r="Y170" s="150"/>
      <c r="Z170" s="150"/>
      <c r="AA170" s="150"/>
      <c r="AB170" s="150"/>
      <c r="AC170" s="150"/>
      <c r="AD170" s="150"/>
      <c r="AE170" s="150" t="s">
        <v>370</v>
      </c>
      <c r="AF170" s="150"/>
      <c r="AG170" s="150"/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</row>
    <row r="171" spans="1:58" outlineLevel="1" x14ac:dyDescent="0.2">
      <c r="A171" s="157"/>
      <c r="B171" s="158"/>
      <c r="C171" s="186" t="s">
        <v>375</v>
      </c>
      <c r="D171" s="160"/>
      <c r="E171" s="161">
        <v>4</v>
      </c>
      <c r="F171" s="159"/>
      <c r="G171" s="159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0"/>
      <c r="W171" s="150"/>
      <c r="X171" s="150"/>
      <c r="Y171" s="150"/>
      <c r="Z171" s="150"/>
      <c r="AA171" s="150"/>
      <c r="AB171" s="150"/>
      <c r="AC171" s="150"/>
      <c r="AD171" s="150"/>
      <c r="AE171" s="150" t="s">
        <v>115</v>
      </c>
      <c r="AF171" s="150">
        <v>0</v>
      </c>
      <c r="AG171" s="150"/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</row>
    <row r="172" spans="1:58" outlineLevel="1" x14ac:dyDescent="0.2">
      <c r="A172" s="157"/>
      <c r="B172" s="158"/>
      <c r="C172" s="186" t="s">
        <v>132</v>
      </c>
      <c r="D172" s="160"/>
      <c r="E172" s="161"/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  <c r="R172" s="159"/>
      <c r="S172" s="159"/>
      <c r="T172" s="159"/>
      <c r="U172" s="159"/>
      <c r="V172" s="150"/>
      <c r="W172" s="150"/>
      <c r="X172" s="150"/>
      <c r="Y172" s="150"/>
      <c r="Z172" s="150"/>
      <c r="AA172" s="150"/>
      <c r="AB172" s="150"/>
      <c r="AC172" s="150"/>
      <c r="AD172" s="150"/>
      <c r="AE172" s="150" t="s">
        <v>115</v>
      </c>
      <c r="AF172" s="150">
        <v>0</v>
      </c>
      <c r="AG172" s="150"/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</row>
    <row r="173" spans="1:58" x14ac:dyDescent="0.2">
      <c r="A173" s="163" t="s">
        <v>108</v>
      </c>
      <c r="B173" s="164" t="s">
        <v>76</v>
      </c>
      <c r="C173" s="184" t="s">
        <v>77</v>
      </c>
      <c r="D173" s="165"/>
      <c r="E173" s="166"/>
      <c r="F173" s="167"/>
      <c r="G173" s="167">
        <f>SUMIF(AE174:AE174,"&lt;&gt;NOR",G174:G174)</f>
        <v>0</v>
      </c>
      <c r="H173" s="167"/>
      <c r="I173" s="167">
        <f>SUM(I174:I174)</f>
        <v>0</v>
      </c>
      <c r="J173" s="167"/>
      <c r="K173" s="167">
        <f>SUM(K174:K174)</f>
        <v>0</v>
      </c>
      <c r="L173" s="167"/>
      <c r="M173" s="167">
        <f>SUM(M174:M174)</f>
        <v>0</v>
      </c>
      <c r="N173" s="167"/>
      <c r="O173" s="167">
        <f>SUM(O174:O174)</f>
        <v>0</v>
      </c>
      <c r="P173" s="167"/>
      <c r="Q173" s="167">
        <f>SUM(Q174:Q174)</f>
        <v>0</v>
      </c>
      <c r="R173" s="167"/>
      <c r="S173" s="162"/>
      <c r="T173" s="162">
        <f>SUM(T174:T174)</f>
        <v>0</v>
      </c>
      <c r="U173" s="162"/>
      <c r="AE173" t="s">
        <v>109</v>
      </c>
    </row>
    <row r="174" spans="1:58" outlineLevel="1" x14ac:dyDescent="0.2">
      <c r="A174" s="176">
        <v>48</v>
      </c>
      <c r="B174" s="177" t="s">
        <v>378</v>
      </c>
      <c r="C174" s="187" t="s">
        <v>379</v>
      </c>
      <c r="D174" s="178" t="s">
        <v>123</v>
      </c>
      <c r="E174" s="179">
        <v>897.70298000000003</v>
      </c>
      <c r="F174" s="180"/>
      <c r="G174" s="181">
        <f>ROUND(E174*F174,2)</f>
        <v>0</v>
      </c>
      <c r="H174" s="180"/>
      <c r="I174" s="181">
        <f>ROUND(E174*H174,2)</f>
        <v>0</v>
      </c>
      <c r="J174" s="180"/>
      <c r="K174" s="181">
        <f>ROUND(E174*J174,2)</f>
        <v>0</v>
      </c>
      <c r="L174" s="181">
        <v>21</v>
      </c>
      <c r="M174" s="181">
        <f>G174*(1+L174/100)</f>
        <v>0</v>
      </c>
      <c r="N174" s="181">
        <v>0</v>
      </c>
      <c r="O174" s="181">
        <f>ROUND(E174*N174,2)</f>
        <v>0</v>
      </c>
      <c r="P174" s="181">
        <v>0</v>
      </c>
      <c r="Q174" s="181">
        <f>ROUND(E174*P174,2)</f>
        <v>0</v>
      </c>
      <c r="R174" s="181"/>
      <c r="S174" s="159">
        <v>0</v>
      </c>
      <c r="T174" s="159">
        <f>ROUND(E174*S174,2)</f>
        <v>0</v>
      </c>
      <c r="U174" s="159"/>
      <c r="V174" s="150"/>
      <c r="W174" s="150"/>
      <c r="X174" s="150"/>
      <c r="Y174" s="150"/>
      <c r="Z174" s="150"/>
      <c r="AA174" s="150"/>
      <c r="AB174" s="150"/>
      <c r="AC174" s="150"/>
      <c r="AD174" s="150"/>
      <c r="AE174" s="150" t="s">
        <v>113</v>
      </c>
      <c r="AF174" s="150"/>
      <c r="AG174" s="150"/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</row>
    <row r="175" spans="1:58" x14ac:dyDescent="0.2">
      <c r="A175" s="163" t="s">
        <v>108</v>
      </c>
      <c r="B175" s="164" t="s">
        <v>81</v>
      </c>
      <c r="C175" s="184" t="s">
        <v>82</v>
      </c>
      <c r="D175" s="165"/>
      <c r="E175" s="166"/>
      <c r="F175" s="167"/>
      <c r="G175" s="167">
        <f>SUMIF(AE176:AE177,"&lt;&gt;NOR",G176:G177)</f>
        <v>0</v>
      </c>
      <c r="H175" s="167"/>
      <c r="I175" s="167">
        <f>SUM(I176:I177)</f>
        <v>0</v>
      </c>
      <c r="J175" s="167"/>
      <c r="K175" s="167">
        <f>SUM(K176:K177)</f>
        <v>0</v>
      </c>
      <c r="L175" s="167"/>
      <c r="M175" s="167">
        <f>SUM(M176:M177)</f>
        <v>0</v>
      </c>
      <c r="N175" s="167"/>
      <c r="O175" s="167">
        <f>SUM(O176:O177)</f>
        <v>0</v>
      </c>
      <c r="P175" s="167"/>
      <c r="Q175" s="167">
        <f>SUM(Q176:Q177)</f>
        <v>0</v>
      </c>
      <c r="R175" s="167"/>
      <c r="S175" s="162"/>
      <c r="T175" s="162">
        <f>SUM(T176:T177)</f>
        <v>0</v>
      </c>
      <c r="U175" s="162"/>
      <c r="AE175" t="s">
        <v>109</v>
      </c>
    </row>
    <row r="176" spans="1:58" outlineLevel="1" x14ac:dyDescent="0.2">
      <c r="A176" s="176">
        <v>49</v>
      </c>
      <c r="B176" s="177" t="s">
        <v>214</v>
      </c>
      <c r="C176" s="187" t="s">
        <v>380</v>
      </c>
      <c r="D176" s="178" t="s">
        <v>123</v>
      </c>
      <c r="E176" s="179">
        <v>106.988</v>
      </c>
      <c r="F176" s="180"/>
      <c r="G176" s="181">
        <f>ROUND(E176*F176,2)</f>
        <v>0</v>
      </c>
      <c r="H176" s="180"/>
      <c r="I176" s="181">
        <f>ROUND(E176*H176,2)</f>
        <v>0</v>
      </c>
      <c r="J176" s="180"/>
      <c r="K176" s="181">
        <f>ROUND(E176*J176,2)</f>
        <v>0</v>
      </c>
      <c r="L176" s="181">
        <v>21</v>
      </c>
      <c r="M176" s="181">
        <f>G176*(1+L176/100)</f>
        <v>0</v>
      </c>
      <c r="N176" s="181">
        <v>0</v>
      </c>
      <c r="O176" s="181">
        <f>ROUND(E176*N176,2)</f>
        <v>0</v>
      </c>
      <c r="P176" s="181">
        <v>0</v>
      </c>
      <c r="Q176" s="181">
        <f>ROUND(E176*P176,2)</f>
        <v>0</v>
      </c>
      <c r="R176" s="181"/>
      <c r="S176" s="159">
        <v>0</v>
      </c>
      <c r="T176" s="159">
        <f>ROUND(E176*S176,2)</f>
        <v>0</v>
      </c>
      <c r="U176" s="159"/>
      <c r="V176" s="150"/>
      <c r="W176" s="150"/>
      <c r="X176" s="150"/>
      <c r="Y176" s="150"/>
      <c r="Z176" s="150"/>
      <c r="AA176" s="150"/>
      <c r="AB176" s="150"/>
      <c r="AC176" s="150"/>
      <c r="AD176" s="150"/>
      <c r="AE176" s="150" t="s">
        <v>280</v>
      </c>
      <c r="AF176" s="150"/>
      <c r="AG176" s="150"/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</row>
    <row r="177" spans="1:58" outlineLevel="1" x14ac:dyDescent="0.2">
      <c r="A177" s="169">
        <v>50</v>
      </c>
      <c r="B177" s="170" t="s">
        <v>216</v>
      </c>
      <c r="C177" s="185" t="s">
        <v>217</v>
      </c>
      <c r="D177" s="171" t="s">
        <v>123</v>
      </c>
      <c r="E177" s="172">
        <v>106.988</v>
      </c>
      <c r="F177" s="173"/>
      <c r="G177" s="174">
        <f>ROUND(E177*F177,2)</f>
        <v>0</v>
      </c>
      <c r="H177" s="173"/>
      <c r="I177" s="174">
        <f>ROUND(E177*H177,2)</f>
        <v>0</v>
      </c>
      <c r="J177" s="173"/>
      <c r="K177" s="174">
        <f>ROUND(E177*J177,2)</f>
        <v>0</v>
      </c>
      <c r="L177" s="174">
        <v>21</v>
      </c>
      <c r="M177" s="174">
        <f>G177*(1+L177/100)</f>
        <v>0</v>
      </c>
      <c r="N177" s="174">
        <v>0</v>
      </c>
      <c r="O177" s="174">
        <f>ROUND(E177*N177,2)</f>
        <v>0</v>
      </c>
      <c r="P177" s="174">
        <v>0</v>
      </c>
      <c r="Q177" s="174">
        <f>ROUND(E177*P177,2)</f>
        <v>0</v>
      </c>
      <c r="R177" s="174"/>
      <c r="S177" s="159">
        <v>0</v>
      </c>
      <c r="T177" s="159">
        <f>ROUND(E177*S177,2)</f>
        <v>0</v>
      </c>
      <c r="U177" s="159"/>
      <c r="V177" s="150"/>
      <c r="W177" s="150"/>
      <c r="X177" s="150"/>
      <c r="Y177" s="150"/>
      <c r="Z177" s="150"/>
      <c r="AA177" s="150"/>
      <c r="AB177" s="150"/>
      <c r="AC177" s="150"/>
      <c r="AD177" s="150"/>
      <c r="AE177" s="150" t="s">
        <v>280</v>
      </c>
      <c r="AF177" s="150"/>
      <c r="AG177" s="150"/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</row>
    <row r="178" spans="1:58" x14ac:dyDescent="0.2">
      <c r="A178" s="5"/>
      <c r="B178" s="6"/>
      <c r="C178" s="188"/>
      <c r="D178" s="8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AC178">
        <v>15</v>
      </c>
      <c r="AD178">
        <v>21</v>
      </c>
    </row>
    <row r="179" spans="1:58" x14ac:dyDescent="0.2">
      <c r="A179" s="153"/>
      <c r="B179" s="154" t="s">
        <v>31</v>
      </c>
      <c r="C179" s="189"/>
      <c r="D179" s="155"/>
      <c r="E179" s="156"/>
      <c r="F179" s="156"/>
      <c r="G179" s="183">
        <f>G8+G22+G73+G99+G122+G140+G173+G175</f>
        <v>0</v>
      </c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AC179">
        <f>SUMIF(L7:L177,AC178,G7:G177)</f>
        <v>0</v>
      </c>
      <c r="AD179">
        <f>SUMIF(L7:L177,AD178,G7:G177)</f>
        <v>0</v>
      </c>
      <c r="AE179" t="s">
        <v>218</v>
      </c>
    </row>
    <row r="180" spans="1:58" x14ac:dyDescent="0.2">
      <c r="A180" s="5"/>
      <c r="B180" s="6"/>
      <c r="C180" s="188"/>
      <c r="D180" s="8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</row>
    <row r="181" spans="1:58" x14ac:dyDescent="0.2">
      <c r="A181" s="5"/>
      <c r="B181" s="6"/>
      <c r="C181" s="188"/>
      <c r="D181" s="8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</row>
    <row r="182" spans="1:58" x14ac:dyDescent="0.2">
      <c r="A182" s="246" t="s">
        <v>219</v>
      </c>
      <c r="B182" s="246"/>
      <c r="C182" s="247"/>
      <c r="D182" s="8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</row>
    <row r="183" spans="1:58" x14ac:dyDescent="0.2">
      <c r="A183" s="248"/>
      <c r="B183" s="249"/>
      <c r="C183" s="250"/>
      <c r="D183" s="249"/>
      <c r="E183" s="249"/>
      <c r="F183" s="249"/>
      <c r="G183" s="251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AE183" t="s">
        <v>220</v>
      </c>
    </row>
    <row r="184" spans="1:58" x14ac:dyDescent="0.2">
      <c r="A184" s="252"/>
      <c r="B184" s="253"/>
      <c r="C184" s="254"/>
      <c r="D184" s="253"/>
      <c r="E184" s="253"/>
      <c r="F184" s="253"/>
      <c r="G184" s="25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</row>
    <row r="185" spans="1:58" x14ac:dyDescent="0.2">
      <c r="A185" s="252"/>
      <c r="B185" s="253"/>
      <c r="C185" s="254"/>
      <c r="D185" s="253"/>
      <c r="E185" s="253"/>
      <c r="F185" s="253"/>
      <c r="G185" s="25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</row>
    <row r="186" spans="1:58" x14ac:dyDescent="0.2">
      <c r="A186" s="252"/>
      <c r="B186" s="253"/>
      <c r="C186" s="254"/>
      <c r="D186" s="253"/>
      <c r="E186" s="253"/>
      <c r="F186" s="253"/>
      <c r="G186" s="25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</row>
    <row r="187" spans="1:58" x14ac:dyDescent="0.2">
      <c r="A187" s="256"/>
      <c r="B187" s="257"/>
      <c r="C187" s="258"/>
      <c r="D187" s="257"/>
      <c r="E187" s="257"/>
      <c r="F187" s="257"/>
      <c r="G187" s="259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</row>
    <row r="188" spans="1:58" x14ac:dyDescent="0.2">
      <c r="A188" s="5"/>
      <c r="B188" s="6"/>
      <c r="C188" s="188"/>
      <c r="D188" s="8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</row>
    <row r="189" spans="1:58" x14ac:dyDescent="0.2">
      <c r="C189" s="190"/>
      <c r="D189" s="141"/>
      <c r="AE189" t="s">
        <v>221</v>
      </c>
    </row>
    <row r="190" spans="1:58" x14ac:dyDescent="0.2">
      <c r="D190" s="141"/>
    </row>
    <row r="191" spans="1:58" x14ac:dyDescent="0.2">
      <c r="D191" s="141"/>
    </row>
    <row r="192" spans="1:58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DCC5" sheet="1" objects="1" scenarios="1"/>
  <mergeCells count="6">
    <mergeCell ref="A183:G187"/>
    <mergeCell ref="A1:G1"/>
    <mergeCell ref="C2:G2"/>
    <mergeCell ref="C3:G3"/>
    <mergeCell ref="C4:G4"/>
    <mergeCell ref="A182:C18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F5000"/>
  <sheetViews>
    <sheetView workbookViewId="0">
      <selection activeCell="T1" activeCellId="1" sqref="S1:S1048576 T1:T1048576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7" max="27" width="0" hidden="1" customWidth="1"/>
    <col min="29" max="39" width="0" hidden="1" customWidth="1"/>
  </cols>
  <sheetData>
    <row r="1" spans="1:58" ht="15.75" customHeight="1" x14ac:dyDescent="0.25">
      <c r="A1" s="239" t="s">
        <v>7</v>
      </c>
      <c r="B1" s="239"/>
      <c r="C1" s="239"/>
      <c r="D1" s="239"/>
      <c r="E1" s="239"/>
      <c r="F1" s="239"/>
      <c r="G1" s="239"/>
      <c r="AE1" t="s">
        <v>84</v>
      </c>
    </row>
    <row r="2" spans="1:58" ht="24.95" customHeight="1" x14ac:dyDescent="0.2">
      <c r="A2" s="142" t="s">
        <v>8</v>
      </c>
      <c r="B2" s="77" t="s">
        <v>43</v>
      </c>
      <c r="C2" s="240" t="s">
        <v>44</v>
      </c>
      <c r="D2" s="241"/>
      <c r="E2" s="241"/>
      <c r="F2" s="241"/>
      <c r="G2" s="242"/>
      <c r="AE2" t="s">
        <v>85</v>
      </c>
    </row>
    <row r="3" spans="1:58" ht="24.95" customHeight="1" x14ac:dyDescent="0.2">
      <c r="A3" s="142" t="s">
        <v>9</v>
      </c>
      <c r="B3" s="77" t="s">
        <v>54</v>
      </c>
      <c r="C3" s="240" t="s">
        <v>55</v>
      </c>
      <c r="D3" s="241"/>
      <c r="E3" s="241"/>
      <c r="F3" s="241"/>
      <c r="G3" s="242"/>
      <c r="AA3" s="89" t="s">
        <v>85</v>
      </c>
      <c r="AE3" t="s">
        <v>86</v>
      </c>
    </row>
    <row r="4" spans="1:58" ht="24.95" customHeight="1" x14ac:dyDescent="0.2">
      <c r="A4" s="143" t="s">
        <v>10</v>
      </c>
      <c r="B4" s="144" t="s">
        <v>54</v>
      </c>
      <c r="C4" s="243" t="s">
        <v>55</v>
      </c>
      <c r="D4" s="244"/>
      <c r="E4" s="244"/>
      <c r="F4" s="244"/>
      <c r="G4" s="245"/>
      <c r="AE4" t="s">
        <v>87</v>
      </c>
    </row>
    <row r="5" spans="1:58" x14ac:dyDescent="0.2">
      <c r="D5" s="141"/>
    </row>
    <row r="6" spans="1:58" ht="38.25" x14ac:dyDescent="0.2">
      <c r="A6" s="146" t="s">
        <v>88</v>
      </c>
      <c r="B6" s="148" t="s">
        <v>89</v>
      </c>
      <c r="C6" s="148" t="s">
        <v>90</v>
      </c>
      <c r="D6" s="147" t="s">
        <v>91</v>
      </c>
      <c r="E6" s="146" t="s">
        <v>92</v>
      </c>
      <c r="F6" s="145" t="s">
        <v>93</v>
      </c>
      <c r="G6" s="146" t="s">
        <v>31</v>
      </c>
      <c r="H6" s="149" t="s">
        <v>32</v>
      </c>
      <c r="I6" s="149" t="s">
        <v>94</v>
      </c>
      <c r="J6" s="149" t="s">
        <v>33</v>
      </c>
      <c r="K6" s="149" t="s">
        <v>95</v>
      </c>
      <c r="L6" s="149" t="s">
        <v>96</v>
      </c>
      <c r="M6" s="149" t="s">
        <v>97</v>
      </c>
      <c r="N6" s="149" t="s">
        <v>98</v>
      </c>
      <c r="O6" s="149" t="s">
        <v>99</v>
      </c>
      <c r="P6" s="149" t="s">
        <v>100</v>
      </c>
      <c r="Q6" s="149" t="s">
        <v>101</v>
      </c>
      <c r="R6" s="149" t="s">
        <v>102</v>
      </c>
      <c r="S6" s="149" t="s">
        <v>105</v>
      </c>
      <c r="T6" s="149" t="s">
        <v>106</v>
      </c>
      <c r="U6" s="149" t="s">
        <v>107</v>
      </c>
    </row>
    <row r="7" spans="1:58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</row>
    <row r="8" spans="1:58" x14ac:dyDescent="0.2">
      <c r="A8" s="163" t="s">
        <v>108</v>
      </c>
      <c r="B8" s="164" t="s">
        <v>62</v>
      </c>
      <c r="C8" s="184" t="s">
        <v>63</v>
      </c>
      <c r="D8" s="165"/>
      <c r="E8" s="166"/>
      <c r="F8" s="167"/>
      <c r="G8" s="167">
        <f>SUMIF(AE9:AE13,"&lt;&gt;NOR",G9:G13)</f>
        <v>0</v>
      </c>
      <c r="H8" s="167"/>
      <c r="I8" s="167">
        <f>SUM(I9:I13)</f>
        <v>0</v>
      </c>
      <c r="J8" s="167"/>
      <c r="K8" s="167">
        <f>SUM(K9:K13)</f>
        <v>0</v>
      </c>
      <c r="L8" s="167"/>
      <c r="M8" s="167">
        <f>SUM(M9:M13)</f>
        <v>0</v>
      </c>
      <c r="N8" s="167"/>
      <c r="O8" s="167">
        <f>SUM(O9:O13)</f>
        <v>0</v>
      </c>
      <c r="P8" s="167"/>
      <c r="Q8" s="167">
        <f>SUM(Q9:Q13)</f>
        <v>4.5</v>
      </c>
      <c r="R8" s="167"/>
      <c r="S8" s="162"/>
      <c r="T8" s="162">
        <f>SUM(T9:T13)</f>
        <v>0</v>
      </c>
      <c r="U8" s="162"/>
      <c r="AE8" t="s">
        <v>109</v>
      </c>
    </row>
    <row r="9" spans="1:58" outlineLevel="1" x14ac:dyDescent="0.2">
      <c r="A9" s="169">
        <v>1</v>
      </c>
      <c r="B9" s="170" t="s">
        <v>381</v>
      </c>
      <c r="C9" s="185" t="s">
        <v>382</v>
      </c>
      <c r="D9" s="171" t="s">
        <v>112</v>
      </c>
      <c r="E9" s="172">
        <v>20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0.22500000000000001</v>
      </c>
      <c r="Q9" s="174">
        <f>ROUND(E9*P9,2)</f>
        <v>4.5</v>
      </c>
      <c r="R9" s="174"/>
      <c r="S9" s="159">
        <v>0</v>
      </c>
      <c r="T9" s="159">
        <f>ROUND(E9*S9,2)</f>
        <v>0</v>
      </c>
      <c r="U9" s="159"/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113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</row>
    <row r="10" spans="1:58" ht="22.5" outlineLevel="1" x14ac:dyDescent="0.2">
      <c r="A10" s="157"/>
      <c r="B10" s="158"/>
      <c r="C10" s="186" t="s">
        <v>383</v>
      </c>
      <c r="D10" s="160"/>
      <c r="E10" s="161">
        <v>20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115</v>
      </c>
      <c r="AF10" s="150">
        <v>0</v>
      </c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</row>
    <row r="11" spans="1:58" ht="22.5" outlineLevel="1" x14ac:dyDescent="0.2">
      <c r="A11" s="157"/>
      <c r="B11" s="158"/>
      <c r="C11" s="186" t="s">
        <v>384</v>
      </c>
      <c r="D11" s="160"/>
      <c r="E11" s="161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115</v>
      </c>
      <c r="AF11" s="150">
        <v>0</v>
      </c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</row>
    <row r="12" spans="1:58" outlineLevel="1" x14ac:dyDescent="0.2">
      <c r="A12" s="157"/>
      <c r="B12" s="158"/>
      <c r="C12" s="186" t="s">
        <v>116</v>
      </c>
      <c r="D12" s="160"/>
      <c r="E12" s="161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115</v>
      </c>
      <c r="AF12" s="150">
        <v>0</v>
      </c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</row>
    <row r="13" spans="1:58" outlineLevel="1" x14ac:dyDescent="0.2">
      <c r="A13" s="176">
        <v>2</v>
      </c>
      <c r="B13" s="177" t="s">
        <v>214</v>
      </c>
      <c r="C13" s="187" t="s">
        <v>380</v>
      </c>
      <c r="D13" s="178" t="s">
        <v>123</v>
      </c>
      <c r="E13" s="179">
        <v>4.5</v>
      </c>
      <c r="F13" s="180"/>
      <c r="G13" s="181">
        <f>ROUND(E13*F13,2)</f>
        <v>0</v>
      </c>
      <c r="H13" s="180"/>
      <c r="I13" s="181">
        <f>ROUND(E13*H13,2)</f>
        <v>0</v>
      </c>
      <c r="J13" s="180"/>
      <c r="K13" s="181">
        <f>ROUND(E13*J13,2)</f>
        <v>0</v>
      </c>
      <c r="L13" s="181">
        <v>21</v>
      </c>
      <c r="M13" s="181">
        <f>G13*(1+L13/100)</f>
        <v>0</v>
      </c>
      <c r="N13" s="181">
        <v>0</v>
      </c>
      <c r="O13" s="181">
        <f>ROUND(E13*N13,2)</f>
        <v>0</v>
      </c>
      <c r="P13" s="181">
        <v>0</v>
      </c>
      <c r="Q13" s="181">
        <f>ROUND(E13*P13,2)</f>
        <v>0</v>
      </c>
      <c r="R13" s="181"/>
      <c r="S13" s="159">
        <v>0</v>
      </c>
      <c r="T13" s="159">
        <f>ROUND(E13*S13,2)</f>
        <v>0</v>
      </c>
      <c r="U13" s="159"/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280</v>
      </c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</row>
    <row r="14" spans="1:58" x14ac:dyDescent="0.2">
      <c r="A14" s="163" t="s">
        <v>108</v>
      </c>
      <c r="B14" s="164" t="s">
        <v>64</v>
      </c>
      <c r="C14" s="184" t="s">
        <v>63</v>
      </c>
      <c r="D14" s="165"/>
      <c r="E14" s="166"/>
      <c r="F14" s="167"/>
      <c r="G14" s="167">
        <f>SUMIF(AE15:AE27,"&lt;&gt;NOR",G15:G27)</f>
        <v>0</v>
      </c>
      <c r="H14" s="167"/>
      <c r="I14" s="167">
        <f>SUM(I15:I27)</f>
        <v>0</v>
      </c>
      <c r="J14" s="167"/>
      <c r="K14" s="167">
        <f>SUM(K15:K27)</f>
        <v>0</v>
      </c>
      <c r="L14" s="167"/>
      <c r="M14" s="167">
        <f>SUM(M15:M27)</f>
        <v>0</v>
      </c>
      <c r="N14" s="167"/>
      <c r="O14" s="167">
        <f>SUM(O15:O27)</f>
        <v>0</v>
      </c>
      <c r="P14" s="167"/>
      <c r="Q14" s="167">
        <f>SUM(Q15:Q27)</f>
        <v>14.72</v>
      </c>
      <c r="R14" s="167"/>
      <c r="S14" s="162"/>
      <c r="T14" s="162">
        <f>SUM(T15:T27)</f>
        <v>0</v>
      </c>
      <c r="U14" s="162"/>
      <c r="AE14" t="s">
        <v>109</v>
      </c>
    </row>
    <row r="15" spans="1:58" outlineLevel="1" x14ac:dyDescent="0.2">
      <c r="A15" s="169">
        <v>3</v>
      </c>
      <c r="B15" s="170" t="s">
        <v>381</v>
      </c>
      <c r="C15" s="185" t="s">
        <v>382</v>
      </c>
      <c r="D15" s="171" t="s">
        <v>112</v>
      </c>
      <c r="E15" s="172">
        <v>5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4">
        <v>0</v>
      </c>
      <c r="O15" s="174">
        <f>ROUND(E15*N15,2)</f>
        <v>0</v>
      </c>
      <c r="P15" s="174">
        <v>0.22500000000000001</v>
      </c>
      <c r="Q15" s="174">
        <f>ROUND(E15*P15,2)</f>
        <v>1.1299999999999999</v>
      </c>
      <c r="R15" s="174"/>
      <c r="S15" s="159">
        <v>0</v>
      </c>
      <c r="T15" s="159">
        <f>ROUND(E15*S15,2)</f>
        <v>0</v>
      </c>
      <c r="U15" s="159"/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113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</row>
    <row r="16" spans="1:58" ht="22.5" outlineLevel="1" x14ac:dyDescent="0.2">
      <c r="A16" s="157"/>
      <c r="B16" s="158"/>
      <c r="C16" s="186" t="s">
        <v>385</v>
      </c>
      <c r="D16" s="160"/>
      <c r="E16" s="161">
        <v>5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115</v>
      </c>
      <c r="AF16" s="150">
        <v>0</v>
      </c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</row>
    <row r="17" spans="1:58" ht="22.5" outlineLevel="1" x14ac:dyDescent="0.2">
      <c r="A17" s="157"/>
      <c r="B17" s="158"/>
      <c r="C17" s="186" t="s">
        <v>384</v>
      </c>
      <c r="D17" s="160"/>
      <c r="E17" s="161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115</v>
      </c>
      <c r="AF17" s="150">
        <v>0</v>
      </c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</row>
    <row r="18" spans="1:58" outlineLevel="1" x14ac:dyDescent="0.2">
      <c r="A18" s="157"/>
      <c r="B18" s="158"/>
      <c r="C18" s="186" t="s">
        <v>116</v>
      </c>
      <c r="D18" s="160"/>
      <c r="E18" s="161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115</v>
      </c>
      <c r="AF18" s="150">
        <v>0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</row>
    <row r="19" spans="1:58" outlineLevel="1" x14ac:dyDescent="0.2">
      <c r="A19" s="169">
        <v>4</v>
      </c>
      <c r="B19" s="170" t="s">
        <v>386</v>
      </c>
      <c r="C19" s="185" t="s">
        <v>387</v>
      </c>
      <c r="D19" s="171" t="s">
        <v>112</v>
      </c>
      <c r="E19" s="172">
        <v>10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4">
        <v>0</v>
      </c>
      <c r="O19" s="174">
        <f>ROUND(E19*N19,2)</f>
        <v>0</v>
      </c>
      <c r="P19" s="174">
        <v>0.36</v>
      </c>
      <c r="Q19" s="174">
        <f>ROUND(E19*P19,2)</f>
        <v>3.6</v>
      </c>
      <c r="R19" s="174"/>
      <c r="S19" s="159">
        <v>0</v>
      </c>
      <c r="T19" s="159">
        <f>ROUND(E19*S19,2)</f>
        <v>0</v>
      </c>
      <c r="U19" s="159"/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113</v>
      </c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</row>
    <row r="20" spans="1:58" outlineLevel="1" x14ac:dyDescent="0.2">
      <c r="A20" s="157"/>
      <c r="B20" s="158"/>
      <c r="C20" s="186" t="s">
        <v>388</v>
      </c>
      <c r="D20" s="160"/>
      <c r="E20" s="161">
        <v>10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115</v>
      </c>
      <c r="AF20" s="150">
        <v>0</v>
      </c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</row>
    <row r="21" spans="1:58" outlineLevel="1" x14ac:dyDescent="0.2">
      <c r="A21" s="157"/>
      <c r="B21" s="158"/>
      <c r="C21" s="186" t="s">
        <v>116</v>
      </c>
      <c r="D21" s="160"/>
      <c r="E21" s="161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0"/>
      <c r="W21" s="150"/>
      <c r="X21" s="150"/>
      <c r="Y21" s="150"/>
      <c r="Z21" s="150"/>
      <c r="AA21" s="150"/>
      <c r="AB21" s="150"/>
      <c r="AC21" s="150"/>
      <c r="AD21" s="150"/>
      <c r="AE21" s="150" t="s">
        <v>115</v>
      </c>
      <c r="AF21" s="150">
        <v>0</v>
      </c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</row>
    <row r="22" spans="1:58" outlineLevel="1" x14ac:dyDescent="0.2">
      <c r="A22" s="169">
        <v>5</v>
      </c>
      <c r="B22" s="170" t="s">
        <v>117</v>
      </c>
      <c r="C22" s="185" t="s">
        <v>118</v>
      </c>
      <c r="D22" s="171" t="s">
        <v>119</v>
      </c>
      <c r="E22" s="172">
        <v>37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74">
        <v>0</v>
      </c>
      <c r="O22" s="174">
        <f>ROUND(E22*N22,2)</f>
        <v>0</v>
      </c>
      <c r="P22" s="174">
        <v>0.27</v>
      </c>
      <c r="Q22" s="174">
        <f>ROUND(E22*P22,2)</f>
        <v>9.99</v>
      </c>
      <c r="R22" s="174"/>
      <c r="S22" s="159">
        <v>0</v>
      </c>
      <c r="T22" s="159">
        <f>ROUND(E22*S22,2)</f>
        <v>0</v>
      </c>
      <c r="U22" s="159"/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113</v>
      </c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</row>
    <row r="23" spans="1:58" outlineLevel="1" x14ac:dyDescent="0.2">
      <c r="A23" s="157"/>
      <c r="B23" s="158"/>
      <c r="C23" s="186" t="s">
        <v>389</v>
      </c>
      <c r="D23" s="160"/>
      <c r="E23" s="161">
        <v>18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0"/>
      <c r="W23" s="150"/>
      <c r="X23" s="150"/>
      <c r="Y23" s="150"/>
      <c r="Z23" s="150"/>
      <c r="AA23" s="150"/>
      <c r="AB23" s="150"/>
      <c r="AC23" s="150"/>
      <c r="AD23" s="150"/>
      <c r="AE23" s="150" t="s">
        <v>115</v>
      </c>
      <c r="AF23" s="150">
        <v>0</v>
      </c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</row>
    <row r="24" spans="1:58" outlineLevel="1" x14ac:dyDescent="0.2">
      <c r="A24" s="157"/>
      <c r="B24" s="158"/>
      <c r="C24" s="186" t="s">
        <v>390</v>
      </c>
      <c r="D24" s="160"/>
      <c r="E24" s="161">
        <v>15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0"/>
      <c r="W24" s="150"/>
      <c r="X24" s="150"/>
      <c r="Y24" s="150"/>
      <c r="Z24" s="150"/>
      <c r="AA24" s="150"/>
      <c r="AB24" s="150"/>
      <c r="AC24" s="150"/>
      <c r="AD24" s="150"/>
      <c r="AE24" s="150" t="s">
        <v>115</v>
      </c>
      <c r="AF24" s="150">
        <v>0</v>
      </c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</row>
    <row r="25" spans="1:58" outlineLevel="1" x14ac:dyDescent="0.2">
      <c r="A25" s="157"/>
      <c r="B25" s="158"/>
      <c r="C25" s="186" t="s">
        <v>391</v>
      </c>
      <c r="D25" s="160"/>
      <c r="E25" s="161">
        <v>4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115</v>
      </c>
      <c r="AF25" s="150">
        <v>0</v>
      </c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</row>
    <row r="26" spans="1:58" outlineLevel="1" x14ac:dyDescent="0.2">
      <c r="A26" s="157"/>
      <c r="B26" s="158"/>
      <c r="C26" s="186" t="s">
        <v>116</v>
      </c>
      <c r="D26" s="160"/>
      <c r="E26" s="161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115</v>
      </c>
      <c r="AF26" s="150">
        <v>0</v>
      </c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</row>
    <row r="27" spans="1:58" outlineLevel="1" x14ac:dyDescent="0.2">
      <c r="A27" s="176">
        <v>6</v>
      </c>
      <c r="B27" s="177" t="s">
        <v>121</v>
      </c>
      <c r="C27" s="187" t="s">
        <v>279</v>
      </c>
      <c r="D27" s="178" t="s">
        <v>123</v>
      </c>
      <c r="E27" s="179">
        <v>14.715</v>
      </c>
      <c r="F27" s="180"/>
      <c r="G27" s="181">
        <f>ROUND(E27*F27,2)</f>
        <v>0</v>
      </c>
      <c r="H27" s="180"/>
      <c r="I27" s="181">
        <f>ROUND(E27*H27,2)</f>
        <v>0</v>
      </c>
      <c r="J27" s="180"/>
      <c r="K27" s="181">
        <f>ROUND(E27*J27,2)</f>
        <v>0</v>
      </c>
      <c r="L27" s="181">
        <v>21</v>
      </c>
      <c r="M27" s="181">
        <f>G27*(1+L27/100)</f>
        <v>0</v>
      </c>
      <c r="N27" s="181">
        <v>0</v>
      </c>
      <c r="O27" s="181">
        <f>ROUND(E27*N27,2)</f>
        <v>0</v>
      </c>
      <c r="P27" s="181">
        <v>0</v>
      </c>
      <c r="Q27" s="181">
        <f>ROUND(E27*P27,2)</f>
        <v>0</v>
      </c>
      <c r="R27" s="181"/>
      <c r="S27" s="159">
        <v>0</v>
      </c>
      <c r="T27" s="159">
        <f>ROUND(E27*S27,2)</f>
        <v>0</v>
      </c>
      <c r="U27" s="159"/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280</v>
      </c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</row>
    <row r="28" spans="1:58" x14ac:dyDescent="0.2">
      <c r="A28" s="163" t="s">
        <v>108</v>
      </c>
      <c r="B28" s="164" t="s">
        <v>65</v>
      </c>
      <c r="C28" s="184" t="s">
        <v>63</v>
      </c>
      <c r="D28" s="165"/>
      <c r="E28" s="166"/>
      <c r="F28" s="167"/>
      <c r="G28" s="167">
        <f>SUMIF(AE29:AE66,"&lt;&gt;NOR",G29:G66)</f>
        <v>0</v>
      </c>
      <c r="H28" s="167"/>
      <c r="I28" s="167">
        <f>SUM(I29:I66)</f>
        <v>0</v>
      </c>
      <c r="J28" s="167"/>
      <c r="K28" s="167">
        <f>SUM(K29:K66)</f>
        <v>0</v>
      </c>
      <c r="L28" s="167"/>
      <c r="M28" s="167">
        <f>SUM(M29:M66)</f>
        <v>0</v>
      </c>
      <c r="N28" s="167"/>
      <c r="O28" s="167">
        <f>SUM(O29:O66)</f>
        <v>0</v>
      </c>
      <c r="P28" s="167"/>
      <c r="Q28" s="167">
        <f>SUM(Q29:Q66)</f>
        <v>4.51</v>
      </c>
      <c r="R28" s="167"/>
      <c r="S28" s="162"/>
      <c r="T28" s="162">
        <f>SUM(T29:T66)</f>
        <v>0</v>
      </c>
      <c r="U28" s="162"/>
      <c r="AE28" t="s">
        <v>109</v>
      </c>
    </row>
    <row r="29" spans="1:58" outlineLevel="1" x14ac:dyDescent="0.2">
      <c r="A29" s="169">
        <v>7</v>
      </c>
      <c r="B29" s="170" t="s">
        <v>392</v>
      </c>
      <c r="C29" s="185" t="s">
        <v>393</v>
      </c>
      <c r="D29" s="171" t="s">
        <v>112</v>
      </c>
      <c r="E29" s="172">
        <v>10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74">
        <v>0</v>
      </c>
      <c r="O29" s="174">
        <f>ROUND(E29*N29,2)</f>
        <v>0</v>
      </c>
      <c r="P29" s="174">
        <v>0.22</v>
      </c>
      <c r="Q29" s="174">
        <f>ROUND(E29*P29,2)</f>
        <v>2.2000000000000002</v>
      </c>
      <c r="R29" s="174"/>
      <c r="S29" s="159">
        <v>0</v>
      </c>
      <c r="T29" s="159">
        <f>ROUND(E29*S29,2)</f>
        <v>0</v>
      </c>
      <c r="U29" s="159"/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113</v>
      </c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</row>
    <row r="30" spans="1:58" outlineLevel="1" x14ac:dyDescent="0.2">
      <c r="A30" s="157"/>
      <c r="B30" s="158"/>
      <c r="C30" s="186" t="s">
        <v>394</v>
      </c>
      <c r="D30" s="160"/>
      <c r="E30" s="161">
        <v>10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115</v>
      </c>
      <c r="AF30" s="150">
        <v>0</v>
      </c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</row>
    <row r="31" spans="1:58" outlineLevel="1" x14ac:dyDescent="0.2">
      <c r="A31" s="157"/>
      <c r="B31" s="158"/>
      <c r="C31" s="186" t="s">
        <v>116</v>
      </c>
      <c r="D31" s="160"/>
      <c r="E31" s="161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115</v>
      </c>
      <c r="AF31" s="150">
        <v>0</v>
      </c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</row>
    <row r="32" spans="1:58" outlineLevel="1" x14ac:dyDescent="0.2">
      <c r="A32" s="169">
        <v>8</v>
      </c>
      <c r="B32" s="170" t="s">
        <v>281</v>
      </c>
      <c r="C32" s="185" t="s">
        <v>282</v>
      </c>
      <c r="D32" s="171" t="s">
        <v>112</v>
      </c>
      <c r="E32" s="172">
        <v>7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74">
        <v>0</v>
      </c>
      <c r="O32" s="174">
        <f>ROUND(E32*N32,2)</f>
        <v>0</v>
      </c>
      <c r="P32" s="174">
        <v>0.33</v>
      </c>
      <c r="Q32" s="174">
        <f>ROUND(E32*P32,2)</f>
        <v>2.31</v>
      </c>
      <c r="R32" s="174"/>
      <c r="S32" s="159">
        <v>0</v>
      </c>
      <c r="T32" s="159">
        <f>ROUND(E32*S32,2)</f>
        <v>0</v>
      </c>
      <c r="U32" s="159"/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113</v>
      </c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</row>
    <row r="33" spans="1:58" outlineLevel="1" x14ac:dyDescent="0.2">
      <c r="A33" s="157"/>
      <c r="B33" s="158"/>
      <c r="C33" s="186" t="s">
        <v>395</v>
      </c>
      <c r="D33" s="160"/>
      <c r="E33" s="161">
        <v>7</v>
      </c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0"/>
      <c r="W33" s="150"/>
      <c r="X33" s="150"/>
      <c r="Y33" s="150"/>
      <c r="Z33" s="150"/>
      <c r="AA33" s="150"/>
      <c r="AB33" s="150"/>
      <c r="AC33" s="150"/>
      <c r="AD33" s="150"/>
      <c r="AE33" s="150" t="s">
        <v>115</v>
      </c>
      <c r="AF33" s="150">
        <v>0</v>
      </c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</row>
    <row r="34" spans="1:58" outlineLevel="1" x14ac:dyDescent="0.2">
      <c r="A34" s="157"/>
      <c r="B34" s="158"/>
      <c r="C34" s="186" t="s">
        <v>116</v>
      </c>
      <c r="D34" s="160"/>
      <c r="E34" s="161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115</v>
      </c>
      <c r="AF34" s="150">
        <v>0</v>
      </c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</row>
    <row r="35" spans="1:58" outlineLevel="1" x14ac:dyDescent="0.2">
      <c r="A35" s="169">
        <v>9</v>
      </c>
      <c r="B35" s="170" t="s">
        <v>128</v>
      </c>
      <c r="C35" s="185" t="s">
        <v>129</v>
      </c>
      <c r="D35" s="171" t="s">
        <v>130</v>
      </c>
      <c r="E35" s="172">
        <v>15</v>
      </c>
      <c r="F35" s="173"/>
      <c r="G35" s="174">
        <f>ROUND(E35*F35,2)</f>
        <v>0</v>
      </c>
      <c r="H35" s="173"/>
      <c r="I35" s="174">
        <f>ROUND(E35*H35,2)</f>
        <v>0</v>
      </c>
      <c r="J35" s="173"/>
      <c r="K35" s="174">
        <f>ROUND(E35*J35,2)</f>
        <v>0</v>
      </c>
      <c r="L35" s="174">
        <v>21</v>
      </c>
      <c r="M35" s="174">
        <f>G35*(1+L35/100)</f>
        <v>0</v>
      </c>
      <c r="N35" s="174">
        <v>0</v>
      </c>
      <c r="O35" s="174">
        <f>ROUND(E35*N35,2)</f>
        <v>0</v>
      </c>
      <c r="P35" s="174">
        <v>0</v>
      </c>
      <c r="Q35" s="174">
        <f>ROUND(E35*P35,2)</f>
        <v>0</v>
      </c>
      <c r="R35" s="174"/>
      <c r="S35" s="159">
        <v>0</v>
      </c>
      <c r="T35" s="159">
        <f>ROUND(E35*S35,2)</f>
        <v>0</v>
      </c>
      <c r="U35" s="159"/>
      <c r="V35" s="150"/>
      <c r="W35" s="150"/>
      <c r="X35" s="150"/>
      <c r="Y35" s="150"/>
      <c r="Z35" s="150"/>
      <c r="AA35" s="150"/>
      <c r="AB35" s="150"/>
      <c r="AC35" s="150"/>
      <c r="AD35" s="150"/>
      <c r="AE35" s="150" t="s">
        <v>113</v>
      </c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</row>
    <row r="36" spans="1:58" outlineLevel="1" x14ac:dyDescent="0.2">
      <c r="A36" s="157"/>
      <c r="B36" s="158"/>
      <c r="C36" s="186" t="s">
        <v>396</v>
      </c>
      <c r="D36" s="160"/>
      <c r="E36" s="161">
        <v>15</v>
      </c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0"/>
      <c r="W36" s="150"/>
      <c r="X36" s="150"/>
      <c r="Y36" s="150"/>
      <c r="Z36" s="150"/>
      <c r="AA36" s="150"/>
      <c r="AB36" s="150"/>
      <c r="AC36" s="150"/>
      <c r="AD36" s="150"/>
      <c r="AE36" s="150" t="s">
        <v>115</v>
      </c>
      <c r="AF36" s="150">
        <v>0</v>
      </c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</row>
    <row r="37" spans="1:58" outlineLevel="1" x14ac:dyDescent="0.2">
      <c r="A37" s="157"/>
      <c r="B37" s="158"/>
      <c r="C37" s="186" t="s">
        <v>132</v>
      </c>
      <c r="D37" s="160"/>
      <c r="E37" s="161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0"/>
      <c r="W37" s="150"/>
      <c r="X37" s="150"/>
      <c r="Y37" s="150"/>
      <c r="Z37" s="150"/>
      <c r="AA37" s="150"/>
      <c r="AB37" s="150"/>
      <c r="AC37" s="150"/>
      <c r="AD37" s="150"/>
      <c r="AE37" s="150" t="s">
        <v>115</v>
      </c>
      <c r="AF37" s="150">
        <v>0</v>
      </c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</row>
    <row r="38" spans="1:58" outlineLevel="1" x14ac:dyDescent="0.2">
      <c r="A38" s="169">
        <v>10</v>
      </c>
      <c r="B38" s="170" t="s">
        <v>133</v>
      </c>
      <c r="C38" s="185" t="s">
        <v>134</v>
      </c>
      <c r="D38" s="171" t="s">
        <v>130</v>
      </c>
      <c r="E38" s="172">
        <v>15</v>
      </c>
      <c r="F38" s="173"/>
      <c r="G38" s="174">
        <f>ROUND(E38*F38,2)</f>
        <v>0</v>
      </c>
      <c r="H38" s="173"/>
      <c r="I38" s="174">
        <f>ROUND(E38*H38,2)</f>
        <v>0</v>
      </c>
      <c r="J38" s="173"/>
      <c r="K38" s="174">
        <f>ROUND(E38*J38,2)</f>
        <v>0</v>
      </c>
      <c r="L38" s="174">
        <v>21</v>
      </c>
      <c r="M38" s="174">
        <f>G38*(1+L38/100)</f>
        <v>0</v>
      </c>
      <c r="N38" s="174">
        <v>0</v>
      </c>
      <c r="O38" s="174">
        <f>ROUND(E38*N38,2)</f>
        <v>0</v>
      </c>
      <c r="P38" s="174">
        <v>0</v>
      </c>
      <c r="Q38" s="174">
        <f>ROUND(E38*P38,2)</f>
        <v>0</v>
      </c>
      <c r="R38" s="174"/>
      <c r="S38" s="159">
        <v>0</v>
      </c>
      <c r="T38" s="159">
        <f>ROUND(E38*S38,2)</f>
        <v>0</v>
      </c>
      <c r="U38" s="159"/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113</v>
      </c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</row>
    <row r="39" spans="1:58" outlineLevel="1" x14ac:dyDescent="0.2">
      <c r="A39" s="157"/>
      <c r="B39" s="158"/>
      <c r="C39" s="186" t="s">
        <v>396</v>
      </c>
      <c r="D39" s="160"/>
      <c r="E39" s="161">
        <v>15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0"/>
      <c r="W39" s="150"/>
      <c r="X39" s="150"/>
      <c r="Y39" s="150"/>
      <c r="Z39" s="150"/>
      <c r="AA39" s="150"/>
      <c r="AB39" s="150"/>
      <c r="AC39" s="150"/>
      <c r="AD39" s="150"/>
      <c r="AE39" s="150" t="s">
        <v>115</v>
      </c>
      <c r="AF39" s="150">
        <v>0</v>
      </c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</row>
    <row r="40" spans="1:58" outlineLevel="1" x14ac:dyDescent="0.2">
      <c r="A40" s="157"/>
      <c r="B40" s="158"/>
      <c r="C40" s="186" t="s">
        <v>132</v>
      </c>
      <c r="D40" s="160"/>
      <c r="E40" s="161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0"/>
      <c r="W40" s="150"/>
      <c r="X40" s="150"/>
      <c r="Y40" s="150"/>
      <c r="Z40" s="150"/>
      <c r="AA40" s="150"/>
      <c r="AB40" s="150"/>
      <c r="AC40" s="150"/>
      <c r="AD40" s="150"/>
      <c r="AE40" s="150" t="s">
        <v>115</v>
      </c>
      <c r="AF40" s="150">
        <v>0</v>
      </c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</row>
    <row r="41" spans="1:58" ht="22.5" outlineLevel="1" x14ac:dyDescent="0.2">
      <c r="A41" s="169">
        <v>11</v>
      </c>
      <c r="B41" s="170" t="s">
        <v>135</v>
      </c>
      <c r="C41" s="185" t="s">
        <v>136</v>
      </c>
      <c r="D41" s="171" t="s">
        <v>130</v>
      </c>
      <c r="E41" s="172">
        <v>16.45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21</v>
      </c>
      <c r="M41" s="174">
        <f>G41*(1+L41/100)</f>
        <v>0</v>
      </c>
      <c r="N41" s="174">
        <v>0</v>
      </c>
      <c r="O41" s="174">
        <f>ROUND(E41*N41,2)</f>
        <v>0</v>
      </c>
      <c r="P41" s="174">
        <v>0</v>
      </c>
      <c r="Q41" s="174">
        <f>ROUND(E41*P41,2)</f>
        <v>0</v>
      </c>
      <c r="R41" s="174"/>
      <c r="S41" s="159">
        <v>0</v>
      </c>
      <c r="T41" s="159">
        <f>ROUND(E41*S41,2)</f>
        <v>0</v>
      </c>
      <c r="U41" s="159"/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113</v>
      </c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</row>
    <row r="42" spans="1:58" ht="22.5" outlineLevel="1" x14ac:dyDescent="0.2">
      <c r="A42" s="157"/>
      <c r="B42" s="158"/>
      <c r="C42" s="186" t="s">
        <v>397</v>
      </c>
      <c r="D42" s="160"/>
      <c r="E42" s="161">
        <v>13</v>
      </c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115</v>
      </c>
      <c r="AF42" s="150">
        <v>0</v>
      </c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</row>
    <row r="43" spans="1:58" outlineLevel="1" x14ac:dyDescent="0.2">
      <c r="A43" s="157"/>
      <c r="B43" s="158"/>
      <c r="C43" s="186" t="s">
        <v>398</v>
      </c>
      <c r="D43" s="160"/>
      <c r="E43" s="161">
        <v>3.45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115</v>
      </c>
      <c r="AF43" s="150">
        <v>0</v>
      </c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</row>
    <row r="44" spans="1:58" outlineLevel="1" x14ac:dyDescent="0.2">
      <c r="A44" s="157"/>
      <c r="B44" s="158"/>
      <c r="C44" s="186" t="s">
        <v>132</v>
      </c>
      <c r="D44" s="160"/>
      <c r="E44" s="161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0"/>
      <c r="W44" s="150"/>
      <c r="X44" s="150"/>
      <c r="Y44" s="150"/>
      <c r="Z44" s="150"/>
      <c r="AA44" s="150"/>
      <c r="AB44" s="150"/>
      <c r="AC44" s="150"/>
      <c r="AD44" s="150"/>
      <c r="AE44" s="150" t="s">
        <v>115</v>
      </c>
      <c r="AF44" s="150">
        <v>0</v>
      </c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</row>
    <row r="45" spans="1:58" outlineLevel="1" x14ac:dyDescent="0.2">
      <c r="A45" s="169">
        <v>12</v>
      </c>
      <c r="B45" s="170" t="s">
        <v>139</v>
      </c>
      <c r="C45" s="185" t="s">
        <v>140</v>
      </c>
      <c r="D45" s="171" t="s">
        <v>130</v>
      </c>
      <c r="E45" s="172">
        <v>16.45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4">
        <v>0</v>
      </c>
      <c r="O45" s="174">
        <f>ROUND(E45*N45,2)</f>
        <v>0</v>
      </c>
      <c r="P45" s="174">
        <v>0</v>
      </c>
      <c r="Q45" s="174">
        <f>ROUND(E45*P45,2)</f>
        <v>0</v>
      </c>
      <c r="R45" s="174"/>
      <c r="S45" s="159">
        <v>0</v>
      </c>
      <c r="T45" s="159">
        <f>ROUND(E45*S45,2)</f>
        <v>0</v>
      </c>
      <c r="U45" s="159"/>
      <c r="V45" s="150"/>
      <c r="W45" s="150"/>
      <c r="X45" s="150"/>
      <c r="Y45" s="150"/>
      <c r="Z45" s="150"/>
      <c r="AA45" s="150"/>
      <c r="AB45" s="150"/>
      <c r="AC45" s="150"/>
      <c r="AD45" s="150"/>
      <c r="AE45" s="150" t="s">
        <v>113</v>
      </c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</row>
    <row r="46" spans="1:58" outlineLevel="1" x14ac:dyDescent="0.2">
      <c r="A46" s="157"/>
      <c r="B46" s="158"/>
      <c r="C46" s="186" t="s">
        <v>399</v>
      </c>
      <c r="D46" s="160"/>
      <c r="E46" s="161">
        <v>16.45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115</v>
      </c>
      <c r="AF46" s="150">
        <v>0</v>
      </c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</row>
    <row r="47" spans="1:58" outlineLevel="1" x14ac:dyDescent="0.2">
      <c r="A47" s="157"/>
      <c r="B47" s="158"/>
      <c r="C47" s="186" t="s">
        <v>305</v>
      </c>
      <c r="D47" s="160"/>
      <c r="E47" s="161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115</v>
      </c>
      <c r="AF47" s="150">
        <v>0</v>
      </c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</row>
    <row r="48" spans="1:58" outlineLevel="1" x14ac:dyDescent="0.2">
      <c r="A48" s="169">
        <v>13</v>
      </c>
      <c r="B48" s="170" t="s">
        <v>142</v>
      </c>
      <c r="C48" s="185" t="s">
        <v>143</v>
      </c>
      <c r="D48" s="171" t="s">
        <v>130</v>
      </c>
      <c r="E48" s="172">
        <v>2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21</v>
      </c>
      <c r="M48" s="174">
        <f>G48*(1+L48/100)</f>
        <v>0</v>
      </c>
      <c r="N48" s="174">
        <v>0</v>
      </c>
      <c r="O48" s="174">
        <f>ROUND(E48*N48,2)</f>
        <v>0</v>
      </c>
      <c r="P48" s="174">
        <v>0</v>
      </c>
      <c r="Q48" s="174">
        <f>ROUND(E48*P48,2)</f>
        <v>0</v>
      </c>
      <c r="R48" s="174"/>
      <c r="S48" s="159">
        <v>0</v>
      </c>
      <c r="T48" s="159">
        <f>ROUND(E48*S48,2)</f>
        <v>0</v>
      </c>
      <c r="U48" s="159"/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113</v>
      </c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</row>
    <row r="49" spans="1:58" ht="22.5" outlineLevel="1" x14ac:dyDescent="0.2">
      <c r="A49" s="157"/>
      <c r="B49" s="158"/>
      <c r="C49" s="186" t="s">
        <v>400</v>
      </c>
      <c r="D49" s="160"/>
      <c r="E49" s="161">
        <v>2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0"/>
      <c r="W49" s="150"/>
      <c r="X49" s="150"/>
      <c r="Y49" s="150"/>
      <c r="Z49" s="150"/>
      <c r="AA49" s="150"/>
      <c r="AB49" s="150"/>
      <c r="AC49" s="150"/>
      <c r="AD49" s="150"/>
      <c r="AE49" s="150" t="s">
        <v>115</v>
      </c>
      <c r="AF49" s="150">
        <v>0</v>
      </c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</row>
    <row r="50" spans="1:58" outlineLevel="1" x14ac:dyDescent="0.2">
      <c r="A50" s="157"/>
      <c r="B50" s="158"/>
      <c r="C50" s="186" t="s">
        <v>132</v>
      </c>
      <c r="D50" s="160"/>
      <c r="E50" s="161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0"/>
      <c r="W50" s="150"/>
      <c r="X50" s="150"/>
      <c r="Y50" s="150"/>
      <c r="Z50" s="150"/>
      <c r="AA50" s="150"/>
      <c r="AB50" s="150"/>
      <c r="AC50" s="150"/>
      <c r="AD50" s="150"/>
      <c r="AE50" s="150" t="s">
        <v>115</v>
      </c>
      <c r="AF50" s="150">
        <v>0</v>
      </c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</row>
    <row r="51" spans="1:58" outlineLevel="1" x14ac:dyDescent="0.2">
      <c r="A51" s="169">
        <v>14</v>
      </c>
      <c r="B51" s="170" t="s">
        <v>145</v>
      </c>
      <c r="C51" s="185" t="s">
        <v>146</v>
      </c>
      <c r="D51" s="171" t="s">
        <v>130</v>
      </c>
      <c r="E51" s="172">
        <v>16.45</v>
      </c>
      <c r="F51" s="173"/>
      <c r="G51" s="174">
        <f>ROUND(E51*F51,2)</f>
        <v>0</v>
      </c>
      <c r="H51" s="173"/>
      <c r="I51" s="174">
        <f>ROUND(E51*H51,2)</f>
        <v>0</v>
      </c>
      <c r="J51" s="173"/>
      <c r="K51" s="174">
        <f>ROUND(E51*J51,2)</f>
        <v>0</v>
      </c>
      <c r="L51" s="174">
        <v>21</v>
      </c>
      <c r="M51" s="174">
        <f>G51*(1+L51/100)</f>
        <v>0</v>
      </c>
      <c r="N51" s="174">
        <v>0</v>
      </c>
      <c r="O51" s="174">
        <f>ROUND(E51*N51,2)</f>
        <v>0</v>
      </c>
      <c r="P51" s="174">
        <v>0</v>
      </c>
      <c r="Q51" s="174">
        <f>ROUND(E51*P51,2)</f>
        <v>0</v>
      </c>
      <c r="R51" s="174"/>
      <c r="S51" s="159">
        <v>0</v>
      </c>
      <c r="T51" s="159">
        <f>ROUND(E51*S51,2)</f>
        <v>0</v>
      </c>
      <c r="U51" s="159"/>
      <c r="V51" s="150"/>
      <c r="W51" s="150"/>
      <c r="X51" s="150"/>
      <c r="Y51" s="150"/>
      <c r="Z51" s="150"/>
      <c r="AA51" s="150"/>
      <c r="AB51" s="150"/>
      <c r="AC51" s="150"/>
      <c r="AD51" s="150"/>
      <c r="AE51" s="150" t="s">
        <v>113</v>
      </c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</row>
    <row r="52" spans="1:58" outlineLevel="1" x14ac:dyDescent="0.2">
      <c r="A52" s="157"/>
      <c r="B52" s="158"/>
      <c r="C52" s="186" t="s">
        <v>399</v>
      </c>
      <c r="D52" s="160"/>
      <c r="E52" s="161">
        <v>16.45</v>
      </c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0"/>
      <c r="W52" s="150"/>
      <c r="X52" s="150"/>
      <c r="Y52" s="150"/>
      <c r="Z52" s="150"/>
      <c r="AA52" s="150"/>
      <c r="AB52" s="150"/>
      <c r="AC52" s="150"/>
      <c r="AD52" s="150"/>
      <c r="AE52" s="150" t="s">
        <v>115</v>
      </c>
      <c r="AF52" s="150">
        <v>0</v>
      </c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</row>
    <row r="53" spans="1:58" outlineLevel="1" x14ac:dyDescent="0.2">
      <c r="A53" s="157"/>
      <c r="B53" s="158"/>
      <c r="C53" s="186" t="s">
        <v>305</v>
      </c>
      <c r="D53" s="160"/>
      <c r="E53" s="161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0"/>
      <c r="W53" s="150"/>
      <c r="X53" s="150"/>
      <c r="Y53" s="150"/>
      <c r="Z53" s="150"/>
      <c r="AA53" s="150"/>
      <c r="AB53" s="150"/>
      <c r="AC53" s="150"/>
      <c r="AD53" s="150"/>
      <c r="AE53" s="150" t="s">
        <v>115</v>
      </c>
      <c r="AF53" s="150">
        <v>0</v>
      </c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</row>
    <row r="54" spans="1:58" outlineLevel="1" x14ac:dyDescent="0.2">
      <c r="A54" s="169">
        <v>15</v>
      </c>
      <c r="B54" s="170" t="s">
        <v>147</v>
      </c>
      <c r="C54" s="185" t="s">
        <v>148</v>
      </c>
      <c r="D54" s="171" t="s">
        <v>112</v>
      </c>
      <c r="E54" s="172">
        <v>66.900000000000006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21</v>
      </c>
      <c r="M54" s="174">
        <f>G54*(1+L54/100)</f>
        <v>0</v>
      </c>
      <c r="N54" s="174">
        <v>0</v>
      </c>
      <c r="O54" s="174">
        <f>ROUND(E54*N54,2)</f>
        <v>0</v>
      </c>
      <c r="P54" s="174">
        <v>0</v>
      </c>
      <c r="Q54" s="174">
        <f>ROUND(E54*P54,2)</f>
        <v>0</v>
      </c>
      <c r="R54" s="174"/>
      <c r="S54" s="159">
        <v>0</v>
      </c>
      <c r="T54" s="159">
        <f>ROUND(E54*S54,2)</f>
        <v>0</v>
      </c>
      <c r="U54" s="159"/>
      <c r="V54" s="150"/>
      <c r="W54" s="150"/>
      <c r="X54" s="150"/>
      <c r="Y54" s="150"/>
      <c r="Z54" s="150"/>
      <c r="AA54" s="150"/>
      <c r="AB54" s="150"/>
      <c r="AC54" s="150"/>
      <c r="AD54" s="150"/>
      <c r="AE54" s="150" t="s">
        <v>113</v>
      </c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</row>
    <row r="55" spans="1:58" ht="22.5" outlineLevel="1" x14ac:dyDescent="0.2">
      <c r="A55" s="157"/>
      <c r="B55" s="158"/>
      <c r="C55" s="186" t="s">
        <v>401</v>
      </c>
      <c r="D55" s="160"/>
      <c r="E55" s="161">
        <v>60.9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0"/>
      <c r="W55" s="150"/>
      <c r="X55" s="150"/>
      <c r="Y55" s="150"/>
      <c r="Z55" s="150"/>
      <c r="AA55" s="150"/>
      <c r="AB55" s="150"/>
      <c r="AC55" s="150"/>
      <c r="AD55" s="150"/>
      <c r="AE55" s="150" t="s">
        <v>115</v>
      </c>
      <c r="AF55" s="150">
        <v>0</v>
      </c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</row>
    <row r="56" spans="1:58" ht="22.5" outlineLevel="1" x14ac:dyDescent="0.2">
      <c r="A56" s="157"/>
      <c r="B56" s="158"/>
      <c r="C56" s="186" t="s">
        <v>402</v>
      </c>
      <c r="D56" s="160"/>
      <c r="E56" s="161">
        <v>6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0"/>
      <c r="W56" s="150"/>
      <c r="X56" s="150"/>
      <c r="Y56" s="150"/>
      <c r="Z56" s="150"/>
      <c r="AA56" s="150"/>
      <c r="AB56" s="150"/>
      <c r="AC56" s="150"/>
      <c r="AD56" s="150"/>
      <c r="AE56" s="150" t="s">
        <v>115</v>
      </c>
      <c r="AF56" s="150">
        <v>0</v>
      </c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</row>
    <row r="57" spans="1:58" outlineLevel="1" x14ac:dyDescent="0.2">
      <c r="A57" s="157"/>
      <c r="B57" s="158"/>
      <c r="C57" s="186" t="s">
        <v>132</v>
      </c>
      <c r="D57" s="160"/>
      <c r="E57" s="161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0"/>
      <c r="W57" s="150"/>
      <c r="X57" s="150"/>
      <c r="Y57" s="150"/>
      <c r="Z57" s="150"/>
      <c r="AA57" s="150"/>
      <c r="AB57" s="150"/>
      <c r="AC57" s="150"/>
      <c r="AD57" s="150"/>
      <c r="AE57" s="150" t="s">
        <v>115</v>
      </c>
      <c r="AF57" s="150">
        <v>0</v>
      </c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</row>
    <row r="58" spans="1:58" outlineLevel="1" x14ac:dyDescent="0.2">
      <c r="A58" s="169">
        <v>16</v>
      </c>
      <c r="B58" s="170" t="s">
        <v>231</v>
      </c>
      <c r="C58" s="185" t="s">
        <v>232</v>
      </c>
      <c r="D58" s="171" t="s">
        <v>130</v>
      </c>
      <c r="E58" s="172">
        <v>5.25</v>
      </c>
      <c r="F58" s="173"/>
      <c r="G58" s="174">
        <f>ROUND(E58*F58,2)</f>
        <v>0</v>
      </c>
      <c r="H58" s="173"/>
      <c r="I58" s="174">
        <f>ROUND(E58*H58,2)</f>
        <v>0</v>
      </c>
      <c r="J58" s="173"/>
      <c r="K58" s="174">
        <f>ROUND(E58*J58,2)</f>
        <v>0</v>
      </c>
      <c r="L58" s="174">
        <v>21</v>
      </c>
      <c r="M58" s="174">
        <f>G58*(1+L58/100)</f>
        <v>0</v>
      </c>
      <c r="N58" s="174">
        <v>0</v>
      </c>
      <c r="O58" s="174">
        <f>ROUND(E58*N58,2)</f>
        <v>0</v>
      </c>
      <c r="P58" s="174">
        <v>0</v>
      </c>
      <c r="Q58" s="174">
        <f>ROUND(E58*P58,2)</f>
        <v>0</v>
      </c>
      <c r="R58" s="174"/>
      <c r="S58" s="159">
        <v>0</v>
      </c>
      <c r="T58" s="159">
        <f>ROUND(E58*S58,2)</f>
        <v>0</v>
      </c>
      <c r="U58" s="159"/>
      <c r="V58" s="150"/>
      <c r="W58" s="150"/>
      <c r="X58" s="150"/>
      <c r="Y58" s="150"/>
      <c r="Z58" s="150"/>
      <c r="AA58" s="150"/>
      <c r="AB58" s="150"/>
      <c r="AC58" s="150"/>
      <c r="AD58" s="150"/>
      <c r="AE58" s="150" t="s">
        <v>152</v>
      </c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</row>
    <row r="59" spans="1:58" outlineLevel="1" x14ac:dyDescent="0.2">
      <c r="A59" s="157"/>
      <c r="B59" s="158"/>
      <c r="C59" s="186" t="s">
        <v>403</v>
      </c>
      <c r="D59" s="160"/>
      <c r="E59" s="161">
        <v>5.25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0"/>
      <c r="W59" s="150"/>
      <c r="X59" s="150"/>
      <c r="Y59" s="150"/>
      <c r="Z59" s="150"/>
      <c r="AA59" s="150"/>
      <c r="AB59" s="150"/>
      <c r="AC59" s="150"/>
      <c r="AD59" s="150"/>
      <c r="AE59" s="150" t="s">
        <v>115</v>
      </c>
      <c r="AF59" s="150">
        <v>0</v>
      </c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</row>
    <row r="60" spans="1:58" outlineLevel="1" x14ac:dyDescent="0.2">
      <c r="A60" s="157"/>
      <c r="B60" s="158"/>
      <c r="C60" s="186" t="s">
        <v>132</v>
      </c>
      <c r="D60" s="160"/>
      <c r="E60" s="161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0"/>
      <c r="W60" s="150"/>
      <c r="X60" s="150"/>
      <c r="Y60" s="150"/>
      <c r="Z60" s="150"/>
      <c r="AA60" s="150"/>
      <c r="AB60" s="150"/>
      <c r="AC60" s="150"/>
      <c r="AD60" s="150"/>
      <c r="AE60" s="150" t="s">
        <v>115</v>
      </c>
      <c r="AF60" s="150">
        <v>0</v>
      </c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</row>
    <row r="61" spans="1:58" ht="22.5" outlineLevel="1" x14ac:dyDescent="0.2">
      <c r="A61" s="169">
        <v>17</v>
      </c>
      <c r="B61" s="170" t="s">
        <v>150</v>
      </c>
      <c r="C61" s="185" t="s">
        <v>151</v>
      </c>
      <c r="D61" s="171" t="s">
        <v>112</v>
      </c>
      <c r="E61" s="172">
        <v>12</v>
      </c>
      <c r="F61" s="173"/>
      <c r="G61" s="174">
        <f>ROUND(E61*F61,2)</f>
        <v>0</v>
      </c>
      <c r="H61" s="173"/>
      <c r="I61" s="174">
        <f>ROUND(E61*H61,2)</f>
        <v>0</v>
      </c>
      <c r="J61" s="173"/>
      <c r="K61" s="174">
        <f>ROUND(E61*J61,2)</f>
        <v>0</v>
      </c>
      <c r="L61" s="174">
        <v>21</v>
      </c>
      <c r="M61" s="174">
        <f>G61*(1+L61/100)</f>
        <v>0</v>
      </c>
      <c r="N61" s="174">
        <v>3.0000000000000001E-5</v>
      </c>
      <c r="O61" s="174">
        <f>ROUND(E61*N61,2)</f>
        <v>0</v>
      </c>
      <c r="P61" s="174">
        <v>0</v>
      </c>
      <c r="Q61" s="174">
        <f>ROUND(E61*P61,2)</f>
        <v>0</v>
      </c>
      <c r="R61" s="174"/>
      <c r="S61" s="159">
        <v>0</v>
      </c>
      <c r="T61" s="159">
        <f>ROUND(E61*S61,2)</f>
        <v>0</v>
      </c>
      <c r="U61" s="159"/>
      <c r="V61" s="150"/>
      <c r="W61" s="150"/>
      <c r="X61" s="150"/>
      <c r="Y61" s="150"/>
      <c r="Z61" s="150"/>
      <c r="AA61" s="150"/>
      <c r="AB61" s="150"/>
      <c r="AC61" s="150"/>
      <c r="AD61" s="150"/>
      <c r="AE61" s="150" t="s">
        <v>152</v>
      </c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</row>
    <row r="62" spans="1:58" outlineLevel="1" x14ac:dyDescent="0.2">
      <c r="A62" s="157"/>
      <c r="B62" s="158"/>
      <c r="C62" s="186" t="s">
        <v>404</v>
      </c>
      <c r="D62" s="160"/>
      <c r="E62" s="161">
        <v>12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0"/>
      <c r="W62" s="150"/>
      <c r="X62" s="150"/>
      <c r="Y62" s="150"/>
      <c r="Z62" s="150"/>
      <c r="AA62" s="150"/>
      <c r="AB62" s="150"/>
      <c r="AC62" s="150"/>
      <c r="AD62" s="150"/>
      <c r="AE62" s="150" t="s">
        <v>115</v>
      </c>
      <c r="AF62" s="150">
        <v>0</v>
      </c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</row>
    <row r="63" spans="1:58" outlineLevel="1" x14ac:dyDescent="0.2">
      <c r="A63" s="157"/>
      <c r="B63" s="158"/>
      <c r="C63" s="186" t="s">
        <v>132</v>
      </c>
      <c r="D63" s="160"/>
      <c r="E63" s="161"/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0"/>
      <c r="W63" s="150"/>
      <c r="X63" s="150"/>
      <c r="Y63" s="150"/>
      <c r="Z63" s="150"/>
      <c r="AA63" s="150"/>
      <c r="AB63" s="150"/>
      <c r="AC63" s="150"/>
      <c r="AD63" s="150"/>
      <c r="AE63" s="150" t="s">
        <v>115</v>
      </c>
      <c r="AF63" s="150">
        <v>0</v>
      </c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</row>
    <row r="64" spans="1:58" ht="22.5" outlineLevel="1" x14ac:dyDescent="0.2">
      <c r="A64" s="169">
        <v>18</v>
      </c>
      <c r="B64" s="170" t="s">
        <v>154</v>
      </c>
      <c r="C64" s="185" t="s">
        <v>155</v>
      </c>
      <c r="D64" s="171" t="s">
        <v>112</v>
      </c>
      <c r="E64" s="172">
        <v>12</v>
      </c>
      <c r="F64" s="173"/>
      <c r="G64" s="174">
        <f>ROUND(E64*F64,2)</f>
        <v>0</v>
      </c>
      <c r="H64" s="173"/>
      <c r="I64" s="174">
        <f>ROUND(E64*H64,2)</f>
        <v>0</v>
      </c>
      <c r="J64" s="173"/>
      <c r="K64" s="174">
        <f>ROUND(E64*J64,2)</f>
        <v>0</v>
      </c>
      <c r="L64" s="174">
        <v>21</v>
      </c>
      <c r="M64" s="174">
        <f>G64*(1+L64/100)</f>
        <v>0</v>
      </c>
      <c r="N64" s="174">
        <v>2.0000000000000001E-4</v>
      </c>
      <c r="O64" s="174">
        <f>ROUND(E64*N64,2)</f>
        <v>0</v>
      </c>
      <c r="P64" s="174">
        <v>0</v>
      </c>
      <c r="Q64" s="174">
        <f>ROUND(E64*P64,2)</f>
        <v>0</v>
      </c>
      <c r="R64" s="174"/>
      <c r="S64" s="159">
        <v>0</v>
      </c>
      <c r="T64" s="159">
        <f>ROUND(E64*S64,2)</f>
        <v>0</v>
      </c>
      <c r="U64" s="159"/>
      <c r="V64" s="150"/>
      <c r="W64" s="150"/>
      <c r="X64" s="150"/>
      <c r="Y64" s="150"/>
      <c r="Z64" s="150"/>
      <c r="AA64" s="150"/>
      <c r="AB64" s="150"/>
      <c r="AC64" s="150"/>
      <c r="AD64" s="150"/>
      <c r="AE64" s="150" t="s">
        <v>152</v>
      </c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</row>
    <row r="65" spans="1:58" outlineLevel="1" x14ac:dyDescent="0.2">
      <c r="A65" s="157"/>
      <c r="B65" s="158"/>
      <c r="C65" s="186" t="s">
        <v>405</v>
      </c>
      <c r="D65" s="160"/>
      <c r="E65" s="161">
        <v>12</v>
      </c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0"/>
      <c r="W65" s="150"/>
      <c r="X65" s="150"/>
      <c r="Y65" s="150"/>
      <c r="Z65" s="150"/>
      <c r="AA65" s="150"/>
      <c r="AB65" s="150"/>
      <c r="AC65" s="150"/>
      <c r="AD65" s="150"/>
      <c r="AE65" s="150" t="s">
        <v>115</v>
      </c>
      <c r="AF65" s="150">
        <v>0</v>
      </c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</row>
    <row r="66" spans="1:58" outlineLevel="1" x14ac:dyDescent="0.2">
      <c r="A66" s="157"/>
      <c r="B66" s="158"/>
      <c r="C66" s="186" t="s">
        <v>132</v>
      </c>
      <c r="D66" s="160"/>
      <c r="E66" s="161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0"/>
      <c r="W66" s="150"/>
      <c r="X66" s="150"/>
      <c r="Y66" s="150"/>
      <c r="Z66" s="150"/>
      <c r="AA66" s="150"/>
      <c r="AB66" s="150"/>
      <c r="AC66" s="150"/>
      <c r="AD66" s="150"/>
      <c r="AE66" s="150" t="s">
        <v>115</v>
      </c>
      <c r="AF66" s="150">
        <v>0</v>
      </c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</row>
    <row r="67" spans="1:58" x14ac:dyDescent="0.2">
      <c r="A67" s="163" t="s">
        <v>108</v>
      </c>
      <c r="B67" s="164" t="s">
        <v>66</v>
      </c>
      <c r="C67" s="184" t="s">
        <v>67</v>
      </c>
      <c r="D67" s="165"/>
      <c r="E67" s="166"/>
      <c r="F67" s="167"/>
      <c r="G67" s="167">
        <f>SUMIF(AE68:AE90,"&lt;&gt;NOR",G68:G90)</f>
        <v>0</v>
      </c>
      <c r="H67" s="167"/>
      <c r="I67" s="167">
        <f>SUM(I68:I90)</f>
        <v>0</v>
      </c>
      <c r="J67" s="167"/>
      <c r="K67" s="167">
        <f>SUM(K68:K90)</f>
        <v>0</v>
      </c>
      <c r="L67" s="167"/>
      <c r="M67" s="167">
        <f>SUM(M68:M90)</f>
        <v>0</v>
      </c>
      <c r="N67" s="167"/>
      <c r="O67" s="167">
        <f>SUM(O68:O90)</f>
        <v>22.23</v>
      </c>
      <c r="P67" s="167"/>
      <c r="Q67" s="167">
        <f>SUM(Q68:Q90)</f>
        <v>0</v>
      </c>
      <c r="R67" s="167"/>
      <c r="S67" s="162"/>
      <c r="T67" s="162">
        <f>SUM(T68:T90)</f>
        <v>0</v>
      </c>
      <c r="U67" s="162"/>
      <c r="AE67" t="s">
        <v>109</v>
      </c>
    </row>
    <row r="68" spans="1:58" outlineLevel="1" x14ac:dyDescent="0.2">
      <c r="A68" s="169">
        <v>19</v>
      </c>
      <c r="B68" s="170" t="s">
        <v>128</v>
      </c>
      <c r="C68" s="185" t="s">
        <v>129</v>
      </c>
      <c r="D68" s="171" t="s">
        <v>130</v>
      </c>
      <c r="E68" s="172">
        <v>10.08</v>
      </c>
      <c r="F68" s="173"/>
      <c r="G68" s="174">
        <f>ROUND(E68*F68,2)</f>
        <v>0</v>
      </c>
      <c r="H68" s="173"/>
      <c r="I68" s="174">
        <f>ROUND(E68*H68,2)</f>
        <v>0</v>
      </c>
      <c r="J68" s="173"/>
      <c r="K68" s="174">
        <f>ROUND(E68*J68,2)</f>
        <v>0</v>
      </c>
      <c r="L68" s="174">
        <v>21</v>
      </c>
      <c r="M68" s="174">
        <f>G68*(1+L68/100)</f>
        <v>0</v>
      </c>
      <c r="N68" s="174">
        <v>0</v>
      </c>
      <c r="O68" s="174">
        <f>ROUND(E68*N68,2)</f>
        <v>0</v>
      </c>
      <c r="P68" s="174">
        <v>0</v>
      </c>
      <c r="Q68" s="174">
        <f>ROUND(E68*P68,2)</f>
        <v>0</v>
      </c>
      <c r="R68" s="174"/>
      <c r="S68" s="159">
        <v>0</v>
      </c>
      <c r="T68" s="159">
        <f>ROUND(E68*S68,2)</f>
        <v>0</v>
      </c>
      <c r="U68" s="159"/>
      <c r="V68" s="150"/>
      <c r="W68" s="150"/>
      <c r="X68" s="150"/>
      <c r="Y68" s="150"/>
      <c r="Z68" s="150"/>
      <c r="AA68" s="150"/>
      <c r="AB68" s="150"/>
      <c r="AC68" s="150"/>
      <c r="AD68" s="150"/>
      <c r="AE68" s="150" t="s">
        <v>113</v>
      </c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</row>
    <row r="69" spans="1:58" ht="22.5" outlineLevel="1" x14ac:dyDescent="0.2">
      <c r="A69" s="157"/>
      <c r="B69" s="158"/>
      <c r="C69" s="186" t="s">
        <v>406</v>
      </c>
      <c r="D69" s="160"/>
      <c r="E69" s="161">
        <v>10.08</v>
      </c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0"/>
      <c r="W69" s="150"/>
      <c r="X69" s="150"/>
      <c r="Y69" s="150"/>
      <c r="Z69" s="150"/>
      <c r="AA69" s="150"/>
      <c r="AB69" s="150"/>
      <c r="AC69" s="150"/>
      <c r="AD69" s="150"/>
      <c r="AE69" s="150" t="s">
        <v>115</v>
      </c>
      <c r="AF69" s="150">
        <v>0</v>
      </c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</row>
    <row r="70" spans="1:58" ht="22.5" outlineLevel="1" x14ac:dyDescent="0.2">
      <c r="A70" s="157"/>
      <c r="B70" s="158"/>
      <c r="C70" s="186" t="s">
        <v>164</v>
      </c>
      <c r="D70" s="160"/>
      <c r="E70" s="161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0"/>
      <c r="W70" s="150"/>
      <c r="X70" s="150"/>
      <c r="Y70" s="150"/>
      <c r="Z70" s="150"/>
      <c r="AA70" s="150"/>
      <c r="AB70" s="150"/>
      <c r="AC70" s="150"/>
      <c r="AD70" s="150"/>
      <c r="AE70" s="150" t="s">
        <v>115</v>
      </c>
      <c r="AF70" s="150">
        <v>0</v>
      </c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</row>
    <row r="71" spans="1:58" outlineLevel="1" x14ac:dyDescent="0.2">
      <c r="A71" s="157"/>
      <c r="B71" s="158"/>
      <c r="C71" s="186" t="s">
        <v>166</v>
      </c>
      <c r="D71" s="160"/>
      <c r="E71" s="161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0"/>
      <c r="W71" s="150"/>
      <c r="X71" s="150"/>
      <c r="Y71" s="150"/>
      <c r="Z71" s="150"/>
      <c r="AA71" s="150"/>
      <c r="AB71" s="150"/>
      <c r="AC71" s="150"/>
      <c r="AD71" s="150"/>
      <c r="AE71" s="150" t="s">
        <v>115</v>
      </c>
      <c r="AF71" s="150">
        <v>0</v>
      </c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</row>
    <row r="72" spans="1:58" outlineLevel="1" x14ac:dyDescent="0.2">
      <c r="A72" s="169">
        <v>20</v>
      </c>
      <c r="B72" s="170" t="s">
        <v>133</v>
      </c>
      <c r="C72" s="185" t="s">
        <v>134</v>
      </c>
      <c r="D72" s="171" t="s">
        <v>130</v>
      </c>
      <c r="E72" s="172">
        <v>10.08</v>
      </c>
      <c r="F72" s="173"/>
      <c r="G72" s="174">
        <f>ROUND(E72*F72,2)</f>
        <v>0</v>
      </c>
      <c r="H72" s="173"/>
      <c r="I72" s="174">
        <f>ROUND(E72*H72,2)</f>
        <v>0</v>
      </c>
      <c r="J72" s="173"/>
      <c r="K72" s="174">
        <f>ROUND(E72*J72,2)</f>
        <v>0</v>
      </c>
      <c r="L72" s="174">
        <v>21</v>
      </c>
      <c r="M72" s="174">
        <f>G72*(1+L72/100)</f>
        <v>0</v>
      </c>
      <c r="N72" s="174">
        <v>0</v>
      </c>
      <c r="O72" s="174">
        <f>ROUND(E72*N72,2)</f>
        <v>0</v>
      </c>
      <c r="P72" s="174">
        <v>0</v>
      </c>
      <c r="Q72" s="174">
        <f>ROUND(E72*P72,2)</f>
        <v>0</v>
      </c>
      <c r="R72" s="174"/>
      <c r="S72" s="159">
        <v>0</v>
      </c>
      <c r="T72" s="159">
        <f>ROUND(E72*S72,2)</f>
        <v>0</v>
      </c>
      <c r="U72" s="159"/>
      <c r="V72" s="150"/>
      <c r="W72" s="150"/>
      <c r="X72" s="150"/>
      <c r="Y72" s="150"/>
      <c r="Z72" s="150"/>
      <c r="AA72" s="150"/>
      <c r="AB72" s="150"/>
      <c r="AC72" s="150"/>
      <c r="AD72" s="150"/>
      <c r="AE72" s="150" t="s">
        <v>113</v>
      </c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</row>
    <row r="73" spans="1:58" ht="22.5" outlineLevel="1" x14ac:dyDescent="0.2">
      <c r="A73" s="157"/>
      <c r="B73" s="158"/>
      <c r="C73" s="186" t="s">
        <v>406</v>
      </c>
      <c r="D73" s="160"/>
      <c r="E73" s="161">
        <v>10.08</v>
      </c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0"/>
      <c r="W73" s="150"/>
      <c r="X73" s="150"/>
      <c r="Y73" s="150"/>
      <c r="Z73" s="150"/>
      <c r="AA73" s="150"/>
      <c r="AB73" s="150"/>
      <c r="AC73" s="150"/>
      <c r="AD73" s="150"/>
      <c r="AE73" s="150" t="s">
        <v>115</v>
      </c>
      <c r="AF73" s="150">
        <v>0</v>
      </c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</row>
    <row r="74" spans="1:58" outlineLevel="1" x14ac:dyDescent="0.2">
      <c r="A74" s="157"/>
      <c r="B74" s="158"/>
      <c r="C74" s="186" t="s">
        <v>167</v>
      </c>
      <c r="D74" s="160"/>
      <c r="E74" s="161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0"/>
      <c r="W74" s="150"/>
      <c r="X74" s="150"/>
      <c r="Y74" s="150"/>
      <c r="Z74" s="150"/>
      <c r="AA74" s="150"/>
      <c r="AB74" s="150"/>
      <c r="AC74" s="150"/>
      <c r="AD74" s="150"/>
      <c r="AE74" s="150" t="s">
        <v>115</v>
      </c>
      <c r="AF74" s="150">
        <v>0</v>
      </c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</row>
    <row r="75" spans="1:58" ht="22.5" outlineLevel="1" x14ac:dyDescent="0.2">
      <c r="A75" s="169">
        <v>21</v>
      </c>
      <c r="B75" s="170" t="s">
        <v>135</v>
      </c>
      <c r="C75" s="185" t="s">
        <v>136</v>
      </c>
      <c r="D75" s="171" t="s">
        <v>130</v>
      </c>
      <c r="E75" s="172">
        <v>10.08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21</v>
      </c>
      <c r="M75" s="174">
        <f>G75*(1+L75/100)</f>
        <v>0</v>
      </c>
      <c r="N75" s="174">
        <v>0</v>
      </c>
      <c r="O75" s="174">
        <f>ROUND(E75*N75,2)</f>
        <v>0</v>
      </c>
      <c r="P75" s="174">
        <v>0</v>
      </c>
      <c r="Q75" s="174">
        <f>ROUND(E75*P75,2)</f>
        <v>0</v>
      </c>
      <c r="R75" s="174"/>
      <c r="S75" s="159">
        <v>0</v>
      </c>
      <c r="T75" s="159">
        <f>ROUND(E75*S75,2)</f>
        <v>0</v>
      </c>
      <c r="U75" s="159"/>
      <c r="V75" s="150"/>
      <c r="W75" s="150"/>
      <c r="X75" s="150"/>
      <c r="Y75" s="150"/>
      <c r="Z75" s="150"/>
      <c r="AA75" s="150"/>
      <c r="AB75" s="150"/>
      <c r="AC75" s="150"/>
      <c r="AD75" s="150"/>
      <c r="AE75" s="150" t="s">
        <v>113</v>
      </c>
      <c r="AF75" s="150"/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</row>
    <row r="76" spans="1:58" ht="22.5" outlineLevel="1" x14ac:dyDescent="0.2">
      <c r="A76" s="157"/>
      <c r="B76" s="158"/>
      <c r="C76" s="186" t="s">
        <v>406</v>
      </c>
      <c r="D76" s="160"/>
      <c r="E76" s="161">
        <v>10.08</v>
      </c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0"/>
      <c r="W76" s="150"/>
      <c r="X76" s="150"/>
      <c r="Y76" s="150"/>
      <c r="Z76" s="150"/>
      <c r="AA76" s="150"/>
      <c r="AB76" s="150"/>
      <c r="AC76" s="150"/>
      <c r="AD76" s="150"/>
      <c r="AE76" s="150" t="s">
        <v>115</v>
      </c>
      <c r="AF76" s="150">
        <v>0</v>
      </c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</row>
    <row r="77" spans="1:58" outlineLevel="1" x14ac:dyDescent="0.2">
      <c r="A77" s="157"/>
      <c r="B77" s="158"/>
      <c r="C77" s="186" t="s">
        <v>168</v>
      </c>
      <c r="D77" s="160"/>
      <c r="E77" s="161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0"/>
      <c r="W77" s="150"/>
      <c r="X77" s="150"/>
      <c r="Y77" s="150"/>
      <c r="Z77" s="150"/>
      <c r="AA77" s="150"/>
      <c r="AB77" s="150"/>
      <c r="AC77" s="150"/>
      <c r="AD77" s="150"/>
      <c r="AE77" s="150" t="s">
        <v>115</v>
      </c>
      <c r="AF77" s="150">
        <v>0</v>
      </c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</row>
    <row r="78" spans="1:58" outlineLevel="1" x14ac:dyDescent="0.2">
      <c r="A78" s="169">
        <v>22</v>
      </c>
      <c r="B78" s="170" t="s">
        <v>139</v>
      </c>
      <c r="C78" s="185" t="s">
        <v>140</v>
      </c>
      <c r="D78" s="171" t="s">
        <v>130</v>
      </c>
      <c r="E78" s="172">
        <v>10.08</v>
      </c>
      <c r="F78" s="173"/>
      <c r="G78" s="174">
        <f>ROUND(E78*F78,2)</f>
        <v>0</v>
      </c>
      <c r="H78" s="173"/>
      <c r="I78" s="174">
        <f>ROUND(E78*H78,2)</f>
        <v>0</v>
      </c>
      <c r="J78" s="173"/>
      <c r="K78" s="174">
        <f>ROUND(E78*J78,2)</f>
        <v>0</v>
      </c>
      <c r="L78" s="174">
        <v>21</v>
      </c>
      <c r="M78" s="174">
        <f>G78*(1+L78/100)</f>
        <v>0</v>
      </c>
      <c r="N78" s="174">
        <v>0</v>
      </c>
      <c r="O78" s="174">
        <f>ROUND(E78*N78,2)</f>
        <v>0</v>
      </c>
      <c r="P78" s="174">
        <v>0</v>
      </c>
      <c r="Q78" s="174">
        <f>ROUND(E78*P78,2)</f>
        <v>0</v>
      </c>
      <c r="R78" s="174"/>
      <c r="S78" s="159">
        <v>0</v>
      </c>
      <c r="T78" s="159">
        <f>ROUND(E78*S78,2)</f>
        <v>0</v>
      </c>
      <c r="U78" s="159"/>
      <c r="V78" s="150"/>
      <c r="W78" s="150"/>
      <c r="X78" s="150"/>
      <c r="Y78" s="150"/>
      <c r="Z78" s="150"/>
      <c r="AA78" s="150"/>
      <c r="AB78" s="150"/>
      <c r="AC78" s="150"/>
      <c r="AD78" s="150"/>
      <c r="AE78" s="150" t="s">
        <v>113</v>
      </c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</row>
    <row r="79" spans="1:58" ht="22.5" outlineLevel="1" x14ac:dyDescent="0.2">
      <c r="A79" s="157"/>
      <c r="B79" s="158"/>
      <c r="C79" s="186" t="s">
        <v>406</v>
      </c>
      <c r="D79" s="160"/>
      <c r="E79" s="161">
        <v>10.08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0"/>
      <c r="W79" s="150"/>
      <c r="X79" s="150"/>
      <c r="Y79" s="150"/>
      <c r="Z79" s="150"/>
      <c r="AA79" s="150"/>
      <c r="AB79" s="150"/>
      <c r="AC79" s="150"/>
      <c r="AD79" s="150"/>
      <c r="AE79" s="150" t="s">
        <v>115</v>
      </c>
      <c r="AF79" s="150">
        <v>0</v>
      </c>
      <c r="AG79" s="150"/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</row>
    <row r="80" spans="1:58" outlineLevel="1" x14ac:dyDescent="0.2">
      <c r="A80" s="157"/>
      <c r="B80" s="158"/>
      <c r="C80" s="186" t="s">
        <v>167</v>
      </c>
      <c r="D80" s="160"/>
      <c r="E80" s="161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0"/>
      <c r="W80" s="150"/>
      <c r="X80" s="150"/>
      <c r="Y80" s="150"/>
      <c r="Z80" s="150"/>
      <c r="AA80" s="150"/>
      <c r="AB80" s="150"/>
      <c r="AC80" s="150"/>
      <c r="AD80" s="150"/>
      <c r="AE80" s="150" t="s">
        <v>115</v>
      </c>
      <c r="AF80" s="150">
        <v>0</v>
      </c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</row>
    <row r="81" spans="1:58" outlineLevel="1" x14ac:dyDescent="0.2">
      <c r="A81" s="169">
        <v>23</v>
      </c>
      <c r="B81" s="170" t="s">
        <v>145</v>
      </c>
      <c r="C81" s="185" t="s">
        <v>146</v>
      </c>
      <c r="D81" s="171" t="s">
        <v>130</v>
      </c>
      <c r="E81" s="172">
        <v>10.08</v>
      </c>
      <c r="F81" s="173"/>
      <c r="G81" s="174">
        <f>ROUND(E81*F81,2)</f>
        <v>0</v>
      </c>
      <c r="H81" s="173"/>
      <c r="I81" s="174">
        <f>ROUND(E81*H81,2)</f>
        <v>0</v>
      </c>
      <c r="J81" s="173"/>
      <c r="K81" s="174">
        <f>ROUND(E81*J81,2)</f>
        <v>0</v>
      </c>
      <c r="L81" s="174">
        <v>21</v>
      </c>
      <c r="M81" s="174">
        <f>G81*(1+L81/100)</f>
        <v>0</v>
      </c>
      <c r="N81" s="174">
        <v>0</v>
      </c>
      <c r="O81" s="174">
        <f>ROUND(E81*N81,2)</f>
        <v>0</v>
      </c>
      <c r="P81" s="174">
        <v>0</v>
      </c>
      <c r="Q81" s="174">
        <f>ROUND(E81*P81,2)</f>
        <v>0</v>
      </c>
      <c r="R81" s="174"/>
      <c r="S81" s="159">
        <v>0</v>
      </c>
      <c r="T81" s="159">
        <f>ROUND(E81*S81,2)</f>
        <v>0</v>
      </c>
      <c r="U81" s="159"/>
      <c r="V81" s="150"/>
      <c r="W81" s="150"/>
      <c r="X81" s="150"/>
      <c r="Y81" s="150"/>
      <c r="Z81" s="150"/>
      <c r="AA81" s="150"/>
      <c r="AB81" s="150"/>
      <c r="AC81" s="150"/>
      <c r="AD81" s="150"/>
      <c r="AE81" s="150" t="s">
        <v>113</v>
      </c>
      <c r="AF81" s="150"/>
      <c r="AG81" s="150"/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</row>
    <row r="82" spans="1:58" ht="22.5" outlineLevel="1" x14ac:dyDescent="0.2">
      <c r="A82" s="157"/>
      <c r="B82" s="158"/>
      <c r="C82" s="186" t="s">
        <v>406</v>
      </c>
      <c r="D82" s="160"/>
      <c r="E82" s="161">
        <v>10.08</v>
      </c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0"/>
      <c r="W82" s="150"/>
      <c r="X82" s="150"/>
      <c r="Y82" s="150"/>
      <c r="Z82" s="150"/>
      <c r="AA82" s="150"/>
      <c r="AB82" s="150"/>
      <c r="AC82" s="150"/>
      <c r="AD82" s="150"/>
      <c r="AE82" s="150" t="s">
        <v>115</v>
      </c>
      <c r="AF82" s="150">
        <v>0</v>
      </c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</row>
    <row r="83" spans="1:58" outlineLevel="1" x14ac:dyDescent="0.2">
      <c r="A83" s="157"/>
      <c r="B83" s="158"/>
      <c r="C83" s="186" t="s">
        <v>167</v>
      </c>
      <c r="D83" s="160"/>
      <c r="E83" s="161"/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0"/>
      <c r="W83" s="150"/>
      <c r="X83" s="150"/>
      <c r="Y83" s="150"/>
      <c r="Z83" s="150"/>
      <c r="AA83" s="150"/>
      <c r="AB83" s="150"/>
      <c r="AC83" s="150"/>
      <c r="AD83" s="150"/>
      <c r="AE83" s="150" t="s">
        <v>115</v>
      </c>
      <c r="AF83" s="150">
        <v>0</v>
      </c>
      <c r="AG83" s="150"/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</row>
    <row r="84" spans="1:58" outlineLevel="1" x14ac:dyDescent="0.2">
      <c r="A84" s="169">
        <v>24</v>
      </c>
      <c r="B84" s="170" t="s">
        <v>147</v>
      </c>
      <c r="C84" s="185" t="s">
        <v>148</v>
      </c>
      <c r="D84" s="171" t="s">
        <v>112</v>
      </c>
      <c r="E84" s="172">
        <v>67.2</v>
      </c>
      <c r="F84" s="173"/>
      <c r="G84" s="174">
        <f>ROUND(E84*F84,2)</f>
        <v>0</v>
      </c>
      <c r="H84" s="173"/>
      <c r="I84" s="174">
        <f>ROUND(E84*H84,2)</f>
        <v>0</v>
      </c>
      <c r="J84" s="173"/>
      <c r="K84" s="174">
        <f>ROUND(E84*J84,2)</f>
        <v>0</v>
      </c>
      <c r="L84" s="174">
        <v>21</v>
      </c>
      <c r="M84" s="174">
        <f>G84*(1+L84/100)</f>
        <v>0</v>
      </c>
      <c r="N84" s="174">
        <v>0</v>
      </c>
      <c r="O84" s="174">
        <f>ROUND(E84*N84,2)</f>
        <v>0</v>
      </c>
      <c r="P84" s="174">
        <v>0</v>
      </c>
      <c r="Q84" s="174">
        <f>ROUND(E84*P84,2)</f>
        <v>0</v>
      </c>
      <c r="R84" s="174"/>
      <c r="S84" s="159">
        <v>0</v>
      </c>
      <c r="T84" s="159">
        <f>ROUND(E84*S84,2)</f>
        <v>0</v>
      </c>
      <c r="U84" s="159"/>
      <c r="V84" s="150"/>
      <c r="W84" s="150"/>
      <c r="X84" s="150"/>
      <c r="Y84" s="150"/>
      <c r="Z84" s="150"/>
      <c r="AA84" s="150"/>
      <c r="AB84" s="150"/>
      <c r="AC84" s="150"/>
      <c r="AD84" s="150"/>
      <c r="AE84" s="150" t="s">
        <v>113</v>
      </c>
      <c r="AF84" s="150"/>
      <c r="AG84" s="150"/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</row>
    <row r="85" spans="1:58" ht="22.5" outlineLevel="1" x14ac:dyDescent="0.2">
      <c r="A85" s="157"/>
      <c r="B85" s="158"/>
      <c r="C85" s="186" t="s">
        <v>407</v>
      </c>
      <c r="D85" s="160"/>
      <c r="E85" s="161">
        <v>67.2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0"/>
      <c r="W85" s="150"/>
      <c r="X85" s="150"/>
      <c r="Y85" s="150"/>
      <c r="Z85" s="150"/>
      <c r="AA85" s="150"/>
      <c r="AB85" s="150"/>
      <c r="AC85" s="150"/>
      <c r="AD85" s="150"/>
      <c r="AE85" s="150" t="s">
        <v>115</v>
      </c>
      <c r="AF85" s="150">
        <v>0</v>
      </c>
      <c r="AG85" s="150"/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</row>
    <row r="86" spans="1:58" outlineLevel="1" x14ac:dyDescent="0.2">
      <c r="A86" s="157"/>
      <c r="B86" s="158"/>
      <c r="C86" s="186" t="s">
        <v>166</v>
      </c>
      <c r="D86" s="160"/>
      <c r="E86" s="161"/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0"/>
      <c r="W86" s="150"/>
      <c r="X86" s="150"/>
      <c r="Y86" s="150"/>
      <c r="Z86" s="150"/>
      <c r="AA86" s="150"/>
      <c r="AB86" s="150"/>
      <c r="AC86" s="150"/>
      <c r="AD86" s="150"/>
      <c r="AE86" s="150" t="s">
        <v>115</v>
      </c>
      <c r="AF86" s="150">
        <v>0</v>
      </c>
      <c r="AG86" s="150"/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</row>
    <row r="87" spans="1:58" outlineLevel="1" x14ac:dyDescent="0.2">
      <c r="A87" s="169">
        <v>25</v>
      </c>
      <c r="B87" s="170" t="s">
        <v>175</v>
      </c>
      <c r="C87" s="185" t="s">
        <v>176</v>
      </c>
      <c r="D87" s="171" t="s">
        <v>112</v>
      </c>
      <c r="E87" s="172">
        <v>67.2</v>
      </c>
      <c r="F87" s="173"/>
      <c r="G87" s="174">
        <f>ROUND(E87*F87,2)</f>
        <v>0</v>
      </c>
      <c r="H87" s="173"/>
      <c r="I87" s="174">
        <f>ROUND(E87*H87,2)</f>
        <v>0</v>
      </c>
      <c r="J87" s="173"/>
      <c r="K87" s="174">
        <f>ROUND(E87*J87,2)</f>
        <v>0</v>
      </c>
      <c r="L87" s="174">
        <v>21</v>
      </c>
      <c r="M87" s="174">
        <f>G87*(1+L87/100)</f>
        <v>0</v>
      </c>
      <c r="N87" s="174">
        <v>0.33074999999999999</v>
      </c>
      <c r="O87" s="174">
        <f>ROUND(E87*N87,2)</f>
        <v>22.23</v>
      </c>
      <c r="P87" s="174">
        <v>0</v>
      </c>
      <c r="Q87" s="174">
        <f>ROUND(E87*P87,2)</f>
        <v>0</v>
      </c>
      <c r="R87" s="174"/>
      <c r="S87" s="159">
        <v>0</v>
      </c>
      <c r="T87" s="159">
        <f>ROUND(E87*S87,2)</f>
        <v>0</v>
      </c>
      <c r="U87" s="159"/>
      <c r="V87" s="150"/>
      <c r="W87" s="150"/>
      <c r="X87" s="150"/>
      <c r="Y87" s="150"/>
      <c r="Z87" s="150"/>
      <c r="AA87" s="150"/>
      <c r="AB87" s="150"/>
      <c r="AC87" s="150"/>
      <c r="AD87" s="150"/>
      <c r="AE87" s="150" t="s">
        <v>113</v>
      </c>
      <c r="AF87" s="150"/>
      <c r="AG87" s="150"/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</row>
    <row r="88" spans="1:58" ht="22.5" outlineLevel="1" x14ac:dyDescent="0.2">
      <c r="A88" s="157"/>
      <c r="B88" s="158"/>
      <c r="C88" s="186" t="s">
        <v>407</v>
      </c>
      <c r="D88" s="160"/>
      <c r="E88" s="161">
        <v>67.2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0"/>
      <c r="W88" s="150"/>
      <c r="X88" s="150"/>
      <c r="Y88" s="150"/>
      <c r="Z88" s="150"/>
      <c r="AA88" s="150"/>
      <c r="AB88" s="150"/>
      <c r="AC88" s="150"/>
      <c r="AD88" s="150"/>
      <c r="AE88" s="150" t="s">
        <v>115</v>
      </c>
      <c r="AF88" s="150">
        <v>0</v>
      </c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</row>
    <row r="89" spans="1:58" ht="22.5" outlineLevel="1" x14ac:dyDescent="0.2">
      <c r="A89" s="157"/>
      <c r="B89" s="158"/>
      <c r="C89" s="186" t="s">
        <v>164</v>
      </c>
      <c r="D89" s="160"/>
      <c r="E89" s="161"/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0"/>
      <c r="W89" s="150"/>
      <c r="X89" s="150"/>
      <c r="Y89" s="150"/>
      <c r="Z89" s="150"/>
      <c r="AA89" s="150"/>
      <c r="AB89" s="150"/>
      <c r="AC89" s="150"/>
      <c r="AD89" s="150"/>
      <c r="AE89" s="150" t="s">
        <v>115</v>
      </c>
      <c r="AF89" s="150">
        <v>0</v>
      </c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</row>
    <row r="90" spans="1:58" outlineLevel="1" x14ac:dyDescent="0.2">
      <c r="A90" s="157"/>
      <c r="B90" s="158"/>
      <c r="C90" s="186" t="s">
        <v>166</v>
      </c>
      <c r="D90" s="160"/>
      <c r="E90" s="161"/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0"/>
      <c r="W90" s="150"/>
      <c r="X90" s="150"/>
      <c r="Y90" s="150"/>
      <c r="Z90" s="150"/>
      <c r="AA90" s="150"/>
      <c r="AB90" s="150"/>
      <c r="AC90" s="150"/>
      <c r="AD90" s="150"/>
      <c r="AE90" s="150" t="s">
        <v>115</v>
      </c>
      <c r="AF90" s="150">
        <v>0</v>
      </c>
      <c r="AG90" s="150"/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</row>
    <row r="91" spans="1:58" x14ac:dyDescent="0.2">
      <c r="A91" s="163" t="s">
        <v>108</v>
      </c>
      <c r="B91" s="164" t="s">
        <v>68</v>
      </c>
      <c r="C91" s="184" t="s">
        <v>69</v>
      </c>
      <c r="D91" s="165"/>
      <c r="E91" s="166"/>
      <c r="F91" s="167"/>
      <c r="G91" s="167">
        <f>SUMIF(AE92:AE109,"&lt;&gt;NOR",G92:G109)</f>
        <v>0</v>
      </c>
      <c r="H91" s="167"/>
      <c r="I91" s="167">
        <f>SUM(I92:I109)</f>
        <v>0</v>
      </c>
      <c r="J91" s="167"/>
      <c r="K91" s="167">
        <f>SUM(K92:K109)</f>
        <v>0</v>
      </c>
      <c r="L91" s="167"/>
      <c r="M91" s="167">
        <f>SUM(M92:M109)</f>
        <v>0</v>
      </c>
      <c r="N91" s="167"/>
      <c r="O91" s="167">
        <f>SUM(O92:O109)</f>
        <v>49.44</v>
      </c>
      <c r="P91" s="167"/>
      <c r="Q91" s="167">
        <f>SUM(Q92:Q109)</f>
        <v>0</v>
      </c>
      <c r="R91" s="167"/>
      <c r="S91" s="162"/>
      <c r="T91" s="162">
        <f>SUM(T92:T109)</f>
        <v>0</v>
      </c>
      <c r="U91" s="162"/>
      <c r="AE91" t="s">
        <v>109</v>
      </c>
    </row>
    <row r="92" spans="1:58" outlineLevel="1" x14ac:dyDescent="0.2">
      <c r="A92" s="169">
        <v>26</v>
      </c>
      <c r="B92" s="170" t="s">
        <v>408</v>
      </c>
      <c r="C92" s="185" t="s">
        <v>409</v>
      </c>
      <c r="D92" s="171" t="s">
        <v>112</v>
      </c>
      <c r="E92" s="172">
        <v>64</v>
      </c>
      <c r="F92" s="173"/>
      <c r="G92" s="174">
        <f>ROUND(E92*F92,2)</f>
        <v>0</v>
      </c>
      <c r="H92" s="173"/>
      <c r="I92" s="174">
        <f>ROUND(E92*H92,2)</f>
        <v>0</v>
      </c>
      <c r="J92" s="173"/>
      <c r="K92" s="174">
        <f>ROUND(E92*J92,2)</f>
        <v>0</v>
      </c>
      <c r="L92" s="174">
        <v>21</v>
      </c>
      <c r="M92" s="174">
        <f>G92*(1+L92/100)</f>
        <v>0</v>
      </c>
      <c r="N92" s="174">
        <v>0.2205</v>
      </c>
      <c r="O92" s="174">
        <f>ROUND(E92*N92,2)</f>
        <v>14.11</v>
      </c>
      <c r="P92" s="174">
        <v>0</v>
      </c>
      <c r="Q92" s="174">
        <f>ROUND(E92*P92,2)</f>
        <v>0</v>
      </c>
      <c r="R92" s="174"/>
      <c r="S92" s="159">
        <v>0</v>
      </c>
      <c r="T92" s="159">
        <f>ROUND(E92*S92,2)</f>
        <v>0</v>
      </c>
      <c r="U92" s="159"/>
      <c r="V92" s="150"/>
      <c r="W92" s="150"/>
      <c r="X92" s="150"/>
      <c r="Y92" s="150"/>
      <c r="Z92" s="150"/>
      <c r="AA92" s="150"/>
      <c r="AB92" s="150"/>
      <c r="AC92" s="150"/>
      <c r="AD92" s="150"/>
      <c r="AE92" s="150" t="s">
        <v>113</v>
      </c>
      <c r="AF92" s="150"/>
      <c r="AG92" s="150"/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</row>
    <row r="93" spans="1:58" ht="22.5" outlineLevel="1" x14ac:dyDescent="0.2">
      <c r="A93" s="157"/>
      <c r="B93" s="158"/>
      <c r="C93" s="186" t="s">
        <v>410</v>
      </c>
      <c r="D93" s="160"/>
      <c r="E93" s="161">
        <v>58</v>
      </c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0"/>
      <c r="W93" s="150"/>
      <c r="X93" s="150"/>
      <c r="Y93" s="150"/>
      <c r="Z93" s="150"/>
      <c r="AA93" s="150"/>
      <c r="AB93" s="150"/>
      <c r="AC93" s="150"/>
      <c r="AD93" s="150"/>
      <c r="AE93" s="150" t="s">
        <v>115</v>
      </c>
      <c r="AF93" s="150">
        <v>0</v>
      </c>
      <c r="AG93" s="150"/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</row>
    <row r="94" spans="1:58" ht="22.5" outlineLevel="1" x14ac:dyDescent="0.2">
      <c r="A94" s="157"/>
      <c r="B94" s="158"/>
      <c r="C94" s="186" t="s">
        <v>402</v>
      </c>
      <c r="D94" s="160"/>
      <c r="E94" s="161">
        <v>6</v>
      </c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0"/>
      <c r="W94" s="150"/>
      <c r="X94" s="150"/>
      <c r="Y94" s="150"/>
      <c r="Z94" s="150"/>
      <c r="AA94" s="150"/>
      <c r="AB94" s="150"/>
      <c r="AC94" s="150"/>
      <c r="AD94" s="150"/>
      <c r="AE94" s="150" t="s">
        <v>115</v>
      </c>
      <c r="AF94" s="150">
        <v>0</v>
      </c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</row>
    <row r="95" spans="1:58" outlineLevel="1" x14ac:dyDescent="0.2">
      <c r="A95" s="157"/>
      <c r="B95" s="158"/>
      <c r="C95" s="186" t="s">
        <v>132</v>
      </c>
      <c r="D95" s="160"/>
      <c r="E95" s="161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0"/>
      <c r="W95" s="150"/>
      <c r="X95" s="150"/>
      <c r="Y95" s="150"/>
      <c r="Z95" s="150"/>
      <c r="AA95" s="150"/>
      <c r="AB95" s="150"/>
      <c r="AC95" s="150"/>
      <c r="AD95" s="150"/>
      <c r="AE95" s="150" t="s">
        <v>115</v>
      </c>
      <c r="AF95" s="150">
        <v>0</v>
      </c>
      <c r="AG95" s="150"/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</row>
    <row r="96" spans="1:58" outlineLevel="1" x14ac:dyDescent="0.2">
      <c r="A96" s="169">
        <v>27</v>
      </c>
      <c r="B96" s="170" t="s">
        <v>175</v>
      </c>
      <c r="C96" s="185" t="s">
        <v>176</v>
      </c>
      <c r="D96" s="171" t="s">
        <v>112</v>
      </c>
      <c r="E96" s="172">
        <v>66.900000000000006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74">
        <v>0.33074999999999999</v>
      </c>
      <c r="O96" s="174">
        <f>ROUND(E96*N96,2)</f>
        <v>22.13</v>
      </c>
      <c r="P96" s="174">
        <v>0</v>
      </c>
      <c r="Q96" s="174">
        <f>ROUND(E96*P96,2)</f>
        <v>0</v>
      </c>
      <c r="R96" s="174"/>
      <c r="S96" s="159">
        <v>0</v>
      </c>
      <c r="T96" s="159">
        <f>ROUND(E96*S96,2)</f>
        <v>0</v>
      </c>
      <c r="U96" s="159"/>
      <c r="V96" s="150"/>
      <c r="W96" s="150"/>
      <c r="X96" s="150"/>
      <c r="Y96" s="150"/>
      <c r="Z96" s="150"/>
      <c r="AA96" s="150"/>
      <c r="AB96" s="150"/>
      <c r="AC96" s="150"/>
      <c r="AD96" s="150"/>
      <c r="AE96" s="150" t="s">
        <v>113</v>
      </c>
      <c r="AF96" s="150"/>
      <c r="AG96" s="150"/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</row>
    <row r="97" spans="1:58" ht="22.5" outlineLevel="1" x14ac:dyDescent="0.2">
      <c r="A97" s="157"/>
      <c r="B97" s="158"/>
      <c r="C97" s="186" t="s">
        <v>401</v>
      </c>
      <c r="D97" s="160"/>
      <c r="E97" s="161">
        <v>60.9</v>
      </c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0"/>
      <c r="W97" s="150"/>
      <c r="X97" s="150"/>
      <c r="Y97" s="150"/>
      <c r="Z97" s="150"/>
      <c r="AA97" s="150"/>
      <c r="AB97" s="150"/>
      <c r="AC97" s="150"/>
      <c r="AD97" s="150"/>
      <c r="AE97" s="150" t="s">
        <v>115</v>
      </c>
      <c r="AF97" s="150">
        <v>0</v>
      </c>
      <c r="AG97" s="150"/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</row>
    <row r="98" spans="1:58" ht="22.5" outlineLevel="1" x14ac:dyDescent="0.2">
      <c r="A98" s="157"/>
      <c r="B98" s="158"/>
      <c r="C98" s="186" t="s">
        <v>402</v>
      </c>
      <c r="D98" s="160"/>
      <c r="E98" s="161">
        <v>6</v>
      </c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0"/>
      <c r="W98" s="150"/>
      <c r="X98" s="150"/>
      <c r="Y98" s="150"/>
      <c r="Z98" s="150"/>
      <c r="AA98" s="150"/>
      <c r="AB98" s="150"/>
      <c r="AC98" s="150"/>
      <c r="AD98" s="150"/>
      <c r="AE98" s="150" t="s">
        <v>115</v>
      </c>
      <c r="AF98" s="150">
        <v>0</v>
      </c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</row>
    <row r="99" spans="1:58" outlineLevel="1" x14ac:dyDescent="0.2">
      <c r="A99" s="157"/>
      <c r="B99" s="158"/>
      <c r="C99" s="186" t="s">
        <v>132</v>
      </c>
      <c r="D99" s="160"/>
      <c r="E99" s="161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0"/>
      <c r="W99" s="150"/>
      <c r="X99" s="150"/>
      <c r="Y99" s="150"/>
      <c r="Z99" s="150"/>
      <c r="AA99" s="150"/>
      <c r="AB99" s="150"/>
      <c r="AC99" s="150"/>
      <c r="AD99" s="150"/>
      <c r="AE99" s="150" t="s">
        <v>115</v>
      </c>
      <c r="AF99" s="150">
        <v>0</v>
      </c>
      <c r="AG99" s="150"/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</row>
    <row r="100" spans="1:58" outlineLevel="1" x14ac:dyDescent="0.2">
      <c r="A100" s="169">
        <v>28</v>
      </c>
      <c r="B100" s="170" t="s">
        <v>411</v>
      </c>
      <c r="C100" s="185" t="s">
        <v>412</v>
      </c>
      <c r="D100" s="171" t="s">
        <v>112</v>
      </c>
      <c r="E100" s="172">
        <v>64</v>
      </c>
      <c r="F100" s="173"/>
      <c r="G100" s="174">
        <f>ROUND(E100*F100,2)</f>
        <v>0</v>
      </c>
      <c r="H100" s="173"/>
      <c r="I100" s="174">
        <f>ROUND(E100*H100,2)</f>
        <v>0</v>
      </c>
      <c r="J100" s="173"/>
      <c r="K100" s="174">
        <f>ROUND(E100*J100,2)</f>
        <v>0</v>
      </c>
      <c r="L100" s="174">
        <v>21</v>
      </c>
      <c r="M100" s="174">
        <f>G100*(1+L100/100)</f>
        <v>0</v>
      </c>
      <c r="N100" s="174">
        <v>7.3899999999999993E-2</v>
      </c>
      <c r="O100" s="174">
        <f>ROUND(E100*N100,2)</f>
        <v>4.7300000000000004</v>
      </c>
      <c r="P100" s="174">
        <v>0</v>
      </c>
      <c r="Q100" s="174">
        <f>ROUND(E100*P100,2)</f>
        <v>0</v>
      </c>
      <c r="R100" s="174"/>
      <c r="S100" s="159">
        <v>0</v>
      </c>
      <c r="T100" s="159">
        <f>ROUND(E100*S100,2)</f>
        <v>0</v>
      </c>
      <c r="U100" s="159"/>
      <c r="V100" s="150"/>
      <c r="W100" s="150"/>
      <c r="X100" s="150"/>
      <c r="Y100" s="150"/>
      <c r="Z100" s="150"/>
      <c r="AA100" s="150"/>
      <c r="AB100" s="150"/>
      <c r="AC100" s="150"/>
      <c r="AD100" s="150"/>
      <c r="AE100" s="150" t="s">
        <v>113</v>
      </c>
      <c r="AF100" s="150"/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</row>
    <row r="101" spans="1:58" ht="22.5" outlineLevel="1" x14ac:dyDescent="0.2">
      <c r="A101" s="157"/>
      <c r="B101" s="158"/>
      <c r="C101" s="186" t="s">
        <v>410</v>
      </c>
      <c r="D101" s="160"/>
      <c r="E101" s="161">
        <v>58</v>
      </c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0"/>
      <c r="W101" s="150"/>
      <c r="X101" s="150"/>
      <c r="Y101" s="150"/>
      <c r="Z101" s="150"/>
      <c r="AA101" s="150"/>
      <c r="AB101" s="150"/>
      <c r="AC101" s="150"/>
      <c r="AD101" s="150"/>
      <c r="AE101" s="150" t="s">
        <v>115</v>
      </c>
      <c r="AF101" s="150">
        <v>0</v>
      </c>
      <c r="AG101" s="150"/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</row>
    <row r="102" spans="1:58" ht="22.5" outlineLevel="1" x14ac:dyDescent="0.2">
      <c r="A102" s="157"/>
      <c r="B102" s="158"/>
      <c r="C102" s="186" t="s">
        <v>402</v>
      </c>
      <c r="D102" s="160"/>
      <c r="E102" s="161">
        <v>6</v>
      </c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0"/>
      <c r="W102" s="150"/>
      <c r="X102" s="150"/>
      <c r="Y102" s="150"/>
      <c r="Z102" s="150"/>
      <c r="AA102" s="150"/>
      <c r="AB102" s="150"/>
      <c r="AC102" s="150"/>
      <c r="AD102" s="150"/>
      <c r="AE102" s="150" t="s">
        <v>115</v>
      </c>
      <c r="AF102" s="150">
        <v>0</v>
      </c>
      <c r="AG102" s="150"/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</row>
    <row r="103" spans="1:58" outlineLevel="1" x14ac:dyDescent="0.2">
      <c r="A103" s="157"/>
      <c r="B103" s="158"/>
      <c r="C103" s="186" t="s">
        <v>132</v>
      </c>
      <c r="D103" s="160"/>
      <c r="E103" s="161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0"/>
      <c r="W103" s="150"/>
      <c r="X103" s="150"/>
      <c r="Y103" s="150"/>
      <c r="Z103" s="150"/>
      <c r="AA103" s="150"/>
      <c r="AB103" s="150"/>
      <c r="AC103" s="150"/>
      <c r="AD103" s="150"/>
      <c r="AE103" s="150" t="s">
        <v>115</v>
      </c>
      <c r="AF103" s="150">
        <v>0</v>
      </c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</row>
    <row r="104" spans="1:58" outlineLevel="1" x14ac:dyDescent="0.2">
      <c r="A104" s="169">
        <v>29</v>
      </c>
      <c r="B104" s="170" t="s">
        <v>413</v>
      </c>
      <c r="C104" s="185" t="s">
        <v>414</v>
      </c>
      <c r="D104" s="171" t="s">
        <v>112</v>
      </c>
      <c r="E104" s="172">
        <v>59.16</v>
      </c>
      <c r="F104" s="173"/>
      <c r="G104" s="174">
        <f>ROUND(E104*F104,2)</f>
        <v>0</v>
      </c>
      <c r="H104" s="173"/>
      <c r="I104" s="174">
        <f>ROUND(E104*H104,2)</f>
        <v>0</v>
      </c>
      <c r="J104" s="173"/>
      <c r="K104" s="174">
        <f>ROUND(E104*J104,2)</f>
        <v>0</v>
      </c>
      <c r="L104" s="174">
        <v>21</v>
      </c>
      <c r="M104" s="174">
        <f>G104*(1+L104/100)</f>
        <v>0</v>
      </c>
      <c r="N104" s="174">
        <v>0.12959999999999999</v>
      </c>
      <c r="O104" s="174">
        <f>ROUND(E104*N104,2)</f>
        <v>7.67</v>
      </c>
      <c r="P104" s="174">
        <v>0</v>
      </c>
      <c r="Q104" s="174">
        <f>ROUND(E104*P104,2)</f>
        <v>0</v>
      </c>
      <c r="R104" s="174" t="s">
        <v>159</v>
      </c>
      <c r="S104" s="159">
        <v>0</v>
      </c>
      <c r="T104" s="159">
        <f>ROUND(E104*S104,2)</f>
        <v>0</v>
      </c>
      <c r="U104" s="159"/>
      <c r="V104" s="150"/>
      <c r="W104" s="150"/>
      <c r="X104" s="150"/>
      <c r="Y104" s="150"/>
      <c r="Z104" s="150"/>
      <c r="AA104" s="150"/>
      <c r="AB104" s="150"/>
      <c r="AC104" s="150"/>
      <c r="AD104" s="150"/>
      <c r="AE104" s="150" t="s">
        <v>160</v>
      </c>
      <c r="AF104" s="150"/>
      <c r="AG104" s="150"/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</row>
    <row r="105" spans="1:58" ht="22.5" outlineLevel="1" x14ac:dyDescent="0.2">
      <c r="A105" s="157"/>
      <c r="B105" s="158"/>
      <c r="C105" s="186" t="s">
        <v>415</v>
      </c>
      <c r="D105" s="160"/>
      <c r="E105" s="161">
        <v>59.16</v>
      </c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0"/>
      <c r="W105" s="150"/>
      <c r="X105" s="150"/>
      <c r="Y105" s="150"/>
      <c r="Z105" s="150"/>
      <c r="AA105" s="150"/>
      <c r="AB105" s="150"/>
      <c r="AC105" s="150"/>
      <c r="AD105" s="150"/>
      <c r="AE105" s="150" t="s">
        <v>115</v>
      </c>
      <c r="AF105" s="150">
        <v>0</v>
      </c>
      <c r="AG105" s="150"/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</row>
    <row r="106" spans="1:58" outlineLevel="1" x14ac:dyDescent="0.2">
      <c r="A106" s="157"/>
      <c r="B106" s="158"/>
      <c r="C106" s="186" t="s">
        <v>132</v>
      </c>
      <c r="D106" s="160"/>
      <c r="E106" s="161"/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0"/>
      <c r="W106" s="150"/>
      <c r="X106" s="150"/>
      <c r="Y106" s="150"/>
      <c r="Z106" s="150"/>
      <c r="AA106" s="150"/>
      <c r="AB106" s="150"/>
      <c r="AC106" s="150"/>
      <c r="AD106" s="150"/>
      <c r="AE106" s="150" t="s">
        <v>115</v>
      </c>
      <c r="AF106" s="150">
        <v>0</v>
      </c>
      <c r="AG106" s="150"/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</row>
    <row r="107" spans="1:58" outlineLevel="1" x14ac:dyDescent="0.2">
      <c r="A107" s="169">
        <v>30</v>
      </c>
      <c r="B107" s="170" t="s">
        <v>416</v>
      </c>
      <c r="C107" s="185" t="s">
        <v>417</v>
      </c>
      <c r="D107" s="171" t="s">
        <v>112</v>
      </c>
      <c r="E107" s="172">
        <v>6.12</v>
      </c>
      <c r="F107" s="173"/>
      <c r="G107" s="174">
        <f>ROUND(E107*F107,2)</f>
        <v>0</v>
      </c>
      <c r="H107" s="173"/>
      <c r="I107" s="174">
        <f>ROUND(E107*H107,2)</f>
        <v>0</v>
      </c>
      <c r="J107" s="173"/>
      <c r="K107" s="174">
        <f>ROUND(E107*J107,2)</f>
        <v>0</v>
      </c>
      <c r="L107" s="174">
        <v>21</v>
      </c>
      <c r="M107" s="174">
        <f>G107*(1+L107/100)</f>
        <v>0</v>
      </c>
      <c r="N107" s="174">
        <v>0.13100000000000001</v>
      </c>
      <c r="O107" s="174">
        <f>ROUND(E107*N107,2)</f>
        <v>0.8</v>
      </c>
      <c r="P107" s="174">
        <v>0</v>
      </c>
      <c r="Q107" s="174">
        <f>ROUND(E107*P107,2)</f>
        <v>0</v>
      </c>
      <c r="R107" s="174" t="s">
        <v>159</v>
      </c>
      <c r="S107" s="159">
        <v>0</v>
      </c>
      <c r="T107" s="159">
        <f>ROUND(E107*S107,2)</f>
        <v>0</v>
      </c>
      <c r="U107" s="159"/>
      <c r="V107" s="150"/>
      <c r="W107" s="150"/>
      <c r="X107" s="150"/>
      <c r="Y107" s="150"/>
      <c r="Z107" s="150"/>
      <c r="AA107" s="150"/>
      <c r="AB107" s="150"/>
      <c r="AC107" s="150"/>
      <c r="AD107" s="150"/>
      <c r="AE107" s="150" t="s">
        <v>160</v>
      </c>
      <c r="AF107" s="150"/>
      <c r="AG107" s="150"/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</row>
    <row r="108" spans="1:58" ht="22.5" outlineLevel="1" x14ac:dyDescent="0.2">
      <c r="A108" s="157"/>
      <c r="B108" s="158"/>
      <c r="C108" s="186" t="s">
        <v>418</v>
      </c>
      <c r="D108" s="160"/>
      <c r="E108" s="161">
        <v>6.12</v>
      </c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0"/>
      <c r="W108" s="150"/>
      <c r="X108" s="150"/>
      <c r="Y108" s="150"/>
      <c r="Z108" s="150"/>
      <c r="AA108" s="150"/>
      <c r="AB108" s="150"/>
      <c r="AC108" s="150"/>
      <c r="AD108" s="150"/>
      <c r="AE108" s="150" t="s">
        <v>115</v>
      </c>
      <c r="AF108" s="150">
        <v>0</v>
      </c>
      <c r="AG108" s="150"/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</row>
    <row r="109" spans="1:58" outlineLevel="1" x14ac:dyDescent="0.2">
      <c r="A109" s="157"/>
      <c r="B109" s="158"/>
      <c r="C109" s="186" t="s">
        <v>132</v>
      </c>
      <c r="D109" s="160"/>
      <c r="E109" s="161"/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0"/>
      <c r="W109" s="150"/>
      <c r="X109" s="150"/>
      <c r="Y109" s="150"/>
      <c r="Z109" s="150"/>
      <c r="AA109" s="150"/>
      <c r="AB109" s="150"/>
      <c r="AC109" s="150"/>
      <c r="AD109" s="150"/>
      <c r="AE109" s="150" t="s">
        <v>115</v>
      </c>
      <c r="AF109" s="150">
        <v>0</v>
      </c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</row>
    <row r="110" spans="1:58" x14ac:dyDescent="0.2">
      <c r="A110" s="163" t="s">
        <v>108</v>
      </c>
      <c r="B110" s="164" t="s">
        <v>70</v>
      </c>
      <c r="C110" s="184" t="s">
        <v>71</v>
      </c>
      <c r="D110" s="165"/>
      <c r="E110" s="166"/>
      <c r="F110" s="167"/>
      <c r="G110" s="167">
        <f>SUMIF(AE111:AE114,"&lt;&gt;NOR",G111:G114)</f>
        <v>0</v>
      </c>
      <c r="H110" s="167"/>
      <c r="I110" s="167">
        <f>SUM(I111:I114)</f>
        <v>0</v>
      </c>
      <c r="J110" s="167"/>
      <c r="K110" s="167">
        <f>SUM(K111:K114)</f>
        <v>0</v>
      </c>
      <c r="L110" s="167"/>
      <c r="M110" s="167">
        <f>SUM(M111:M114)</f>
        <v>0</v>
      </c>
      <c r="N110" s="167"/>
      <c r="O110" s="167">
        <f>SUM(O111:O114)</f>
        <v>0</v>
      </c>
      <c r="P110" s="167"/>
      <c r="Q110" s="167">
        <f>SUM(Q111:Q114)</f>
        <v>0.8</v>
      </c>
      <c r="R110" s="167"/>
      <c r="S110" s="162"/>
      <c r="T110" s="162">
        <f>SUM(T111:T114)</f>
        <v>0</v>
      </c>
      <c r="U110" s="162"/>
      <c r="AE110" t="s">
        <v>109</v>
      </c>
    </row>
    <row r="111" spans="1:58" outlineLevel="1" x14ac:dyDescent="0.2">
      <c r="A111" s="169">
        <v>31</v>
      </c>
      <c r="B111" s="170" t="s">
        <v>335</v>
      </c>
      <c r="C111" s="185" t="s">
        <v>336</v>
      </c>
      <c r="D111" s="171" t="s">
        <v>186</v>
      </c>
      <c r="E111" s="172">
        <v>1</v>
      </c>
      <c r="F111" s="173"/>
      <c r="G111" s="174">
        <f>ROUND(E111*F111,2)</f>
        <v>0</v>
      </c>
      <c r="H111" s="173"/>
      <c r="I111" s="174">
        <f>ROUND(E111*H111,2)</f>
        <v>0</v>
      </c>
      <c r="J111" s="173"/>
      <c r="K111" s="174">
        <f>ROUND(E111*J111,2)</f>
        <v>0</v>
      </c>
      <c r="L111" s="174">
        <v>21</v>
      </c>
      <c r="M111" s="174">
        <f>G111*(1+L111/100)</f>
        <v>0</v>
      </c>
      <c r="N111" s="174">
        <v>0</v>
      </c>
      <c r="O111" s="174">
        <f>ROUND(E111*N111,2)</f>
        <v>0</v>
      </c>
      <c r="P111" s="174">
        <v>0.8</v>
      </c>
      <c r="Q111" s="174">
        <f>ROUND(E111*P111,2)</f>
        <v>0.8</v>
      </c>
      <c r="R111" s="174"/>
      <c r="S111" s="159">
        <v>0</v>
      </c>
      <c r="T111" s="159">
        <f>ROUND(E111*S111,2)</f>
        <v>0</v>
      </c>
      <c r="U111" s="159"/>
      <c r="V111" s="150"/>
      <c r="W111" s="150"/>
      <c r="X111" s="150"/>
      <c r="Y111" s="150"/>
      <c r="Z111" s="150"/>
      <c r="AA111" s="150"/>
      <c r="AB111" s="150"/>
      <c r="AC111" s="150"/>
      <c r="AD111" s="150"/>
      <c r="AE111" s="150" t="s">
        <v>113</v>
      </c>
      <c r="AF111" s="150"/>
      <c r="AG111" s="150"/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</row>
    <row r="112" spans="1:58" outlineLevel="1" x14ac:dyDescent="0.2">
      <c r="A112" s="157"/>
      <c r="B112" s="158"/>
      <c r="C112" s="186" t="s">
        <v>419</v>
      </c>
      <c r="D112" s="160"/>
      <c r="E112" s="161">
        <v>1</v>
      </c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0"/>
      <c r="W112" s="150"/>
      <c r="X112" s="150"/>
      <c r="Y112" s="150"/>
      <c r="Z112" s="150"/>
      <c r="AA112" s="150"/>
      <c r="AB112" s="150"/>
      <c r="AC112" s="150"/>
      <c r="AD112" s="150"/>
      <c r="AE112" s="150" t="s">
        <v>115</v>
      </c>
      <c r="AF112" s="150">
        <v>0</v>
      </c>
      <c r="AG112" s="150"/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</row>
    <row r="113" spans="1:58" outlineLevel="1" x14ac:dyDescent="0.2">
      <c r="A113" s="157"/>
      <c r="B113" s="158"/>
      <c r="C113" s="186" t="s">
        <v>420</v>
      </c>
      <c r="D113" s="160"/>
      <c r="E113" s="161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0"/>
      <c r="W113" s="150"/>
      <c r="X113" s="150"/>
      <c r="Y113" s="150"/>
      <c r="Z113" s="150"/>
      <c r="AA113" s="150"/>
      <c r="AB113" s="150"/>
      <c r="AC113" s="150"/>
      <c r="AD113" s="150"/>
      <c r="AE113" s="150" t="s">
        <v>115</v>
      </c>
      <c r="AF113" s="150">
        <v>0</v>
      </c>
      <c r="AG113" s="150"/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</row>
    <row r="114" spans="1:58" outlineLevel="1" x14ac:dyDescent="0.2">
      <c r="A114" s="157"/>
      <c r="B114" s="158"/>
      <c r="C114" s="186" t="s">
        <v>116</v>
      </c>
      <c r="D114" s="160"/>
      <c r="E114" s="161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0"/>
      <c r="W114" s="150"/>
      <c r="X114" s="150"/>
      <c r="Y114" s="150"/>
      <c r="Z114" s="150"/>
      <c r="AA114" s="150"/>
      <c r="AB114" s="150"/>
      <c r="AC114" s="150"/>
      <c r="AD114" s="150"/>
      <c r="AE114" s="150" t="s">
        <v>115</v>
      </c>
      <c r="AF114" s="150">
        <v>0</v>
      </c>
      <c r="AG114" s="150"/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</row>
    <row r="115" spans="1:58" x14ac:dyDescent="0.2">
      <c r="A115" s="163" t="s">
        <v>108</v>
      </c>
      <c r="B115" s="164" t="s">
        <v>72</v>
      </c>
      <c r="C115" s="184" t="s">
        <v>73</v>
      </c>
      <c r="D115" s="165"/>
      <c r="E115" s="166"/>
      <c r="F115" s="167"/>
      <c r="G115" s="167">
        <f>SUMIF(AE116:AE135,"&lt;&gt;NOR",G116:G135)</f>
        <v>0</v>
      </c>
      <c r="H115" s="167"/>
      <c r="I115" s="167">
        <f>SUM(I116:I135)</f>
        <v>0</v>
      </c>
      <c r="J115" s="167"/>
      <c r="K115" s="167">
        <f>SUM(K116:K135)</f>
        <v>0</v>
      </c>
      <c r="L115" s="167"/>
      <c r="M115" s="167">
        <f>SUM(M116:M135)</f>
        <v>0</v>
      </c>
      <c r="N115" s="167"/>
      <c r="O115" s="167">
        <f>SUM(O116:O135)</f>
        <v>8.68</v>
      </c>
      <c r="P115" s="167"/>
      <c r="Q115" s="167">
        <f>SUM(Q116:Q135)</f>
        <v>0</v>
      </c>
      <c r="R115" s="167"/>
      <c r="S115" s="162"/>
      <c r="T115" s="162">
        <f>SUM(T116:T135)</f>
        <v>0</v>
      </c>
      <c r="U115" s="162"/>
      <c r="AE115" t="s">
        <v>109</v>
      </c>
    </row>
    <row r="116" spans="1:58" outlineLevel="1" x14ac:dyDescent="0.2">
      <c r="A116" s="169">
        <v>32</v>
      </c>
      <c r="B116" s="170" t="s">
        <v>184</v>
      </c>
      <c r="C116" s="185" t="s">
        <v>185</v>
      </c>
      <c r="D116" s="171" t="s">
        <v>186</v>
      </c>
      <c r="E116" s="172">
        <v>1</v>
      </c>
      <c r="F116" s="173"/>
      <c r="G116" s="174">
        <f>ROUND(E116*F116,2)</f>
        <v>0</v>
      </c>
      <c r="H116" s="173"/>
      <c r="I116" s="174">
        <f>ROUND(E116*H116,2)</f>
        <v>0</v>
      </c>
      <c r="J116" s="173"/>
      <c r="K116" s="174">
        <f>ROUND(E116*J116,2)</f>
        <v>0</v>
      </c>
      <c r="L116" s="174">
        <v>21</v>
      </c>
      <c r="M116" s="174">
        <f>G116*(1+L116/100)</f>
        <v>0</v>
      </c>
      <c r="N116" s="174">
        <v>0.25</v>
      </c>
      <c r="O116" s="174">
        <f>ROUND(E116*N116,2)</f>
        <v>0.25</v>
      </c>
      <c r="P116" s="174">
        <v>0</v>
      </c>
      <c r="Q116" s="174">
        <f>ROUND(E116*P116,2)</f>
        <v>0</v>
      </c>
      <c r="R116" s="174"/>
      <c r="S116" s="159">
        <v>0</v>
      </c>
      <c r="T116" s="159">
        <f>ROUND(E116*S116,2)</f>
        <v>0</v>
      </c>
      <c r="U116" s="159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 t="s">
        <v>113</v>
      </c>
      <c r="AF116" s="150"/>
      <c r="AG116" s="150"/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</row>
    <row r="117" spans="1:58" outlineLevel="1" x14ac:dyDescent="0.2">
      <c r="A117" s="157"/>
      <c r="B117" s="158"/>
      <c r="C117" s="186" t="s">
        <v>187</v>
      </c>
      <c r="D117" s="160"/>
      <c r="E117" s="161">
        <v>1</v>
      </c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0"/>
      <c r="W117" s="150"/>
      <c r="X117" s="150"/>
      <c r="Y117" s="150"/>
      <c r="Z117" s="150"/>
      <c r="AA117" s="150"/>
      <c r="AB117" s="150"/>
      <c r="AC117" s="150"/>
      <c r="AD117" s="150"/>
      <c r="AE117" s="150" t="s">
        <v>115</v>
      </c>
      <c r="AF117" s="150">
        <v>0</v>
      </c>
      <c r="AG117" s="150"/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</row>
    <row r="118" spans="1:58" outlineLevel="1" x14ac:dyDescent="0.2">
      <c r="A118" s="157"/>
      <c r="B118" s="158"/>
      <c r="C118" s="186" t="s">
        <v>116</v>
      </c>
      <c r="D118" s="160"/>
      <c r="E118" s="161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 t="s">
        <v>115</v>
      </c>
      <c r="AF118" s="150">
        <v>0</v>
      </c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</row>
    <row r="119" spans="1:58" ht="22.5" outlineLevel="1" x14ac:dyDescent="0.2">
      <c r="A119" s="169">
        <v>33</v>
      </c>
      <c r="B119" s="170" t="s">
        <v>188</v>
      </c>
      <c r="C119" s="185" t="s">
        <v>189</v>
      </c>
      <c r="D119" s="171" t="s">
        <v>186</v>
      </c>
      <c r="E119" s="172">
        <v>1</v>
      </c>
      <c r="F119" s="173"/>
      <c r="G119" s="174">
        <f>ROUND(E119*F119,2)</f>
        <v>0</v>
      </c>
      <c r="H119" s="173"/>
      <c r="I119" s="174">
        <f>ROUND(E119*H119,2)</f>
        <v>0</v>
      </c>
      <c r="J119" s="173"/>
      <c r="K119" s="174">
        <f>ROUND(E119*J119,2)</f>
        <v>0</v>
      </c>
      <c r="L119" s="174">
        <v>21</v>
      </c>
      <c r="M119" s="174">
        <f>G119*(1+L119/100)</f>
        <v>0</v>
      </c>
      <c r="N119" s="174">
        <v>0</v>
      </c>
      <c r="O119" s="174">
        <f>ROUND(E119*N119,2)</f>
        <v>0</v>
      </c>
      <c r="P119" s="174">
        <v>0</v>
      </c>
      <c r="Q119" s="174">
        <f>ROUND(E119*P119,2)</f>
        <v>0</v>
      </c>
      <c r="R119" s="174"/>
      <c r="S119" s="159">
        <v>0</v>
      </c>
      <c r="T119" s="159">
        <f>ROUND(E119*S119,2)</f>
        <v>0</v>
      </c>
      <c r="U119" s="159"/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 t="s">
        <v>113</v>
      </c>
      <c r="AF119" s="150"/>
      <c r="AG119" s="150"/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</row>
    <row r="120" spans="1:58" outlineLevel="1" x14ac:dyDescent="0.2">
      <c r="A120" s="157"/>
      <c r="B120" s="158"/>
      <c r="C120" s="186" t="s">
        <v>187</v>
      </c>
      <c r="D120" s="160"/>
      <c r="E120" s="161">
        <v>1</v>
      </c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 t="s">
        <v>115</v>
      </c>
      <c r="AF120" s="150">
        <v>0</v>
      </c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</row>
    <row r="121" spans="1:58" outlineLevel="1" x14ac:dyDescent="0.2">
      <c r="A121" s="157"/>
      <c r="B121" s="158"/>
      <c r="C121" s="186" t="s">
        <v>116</v>
      </c>
      <c r="D121" s="160"/>
      <c r="E121" s="161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 t="s">
        <v>115</v>
      </c>
      <c r="AF121" s="150">
        <v>0</v>
      </c>
      <c r="AG121" s="150"/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</row>
    <row r="122" spans="1:58" outlineLevel="1" x14ac:dyDescent="0.2">
      <c r="A122" s="169">
        <v>34</v>
      </c>
      <c r="B122" s="170" t="s">
        <v>195</v>
      </c>
      <c r="C122" s="185" t="s">
        <v>196</v>
      </c>
      <c r="D122" s="171" t="s">
        <v>119</v>
      </c>
      <c r="E122" s="172">
        <v>40</v>
      </c>
      <c r="F122" s="173"/>
      <c r="G122" s="174">
        <f>ROUND(E122*F122,2)</f>
        <v>0</v>
      </c>
      <c r="H122" s="173"/>
      <c r="I122" s="174">
        <f>ROUND(E122*H122,2)</f>
        <v>0</v>
      </c>
      <c r="J122" s="173"/>
      <c r="K122" s="174">
        <f>ROUND(E122*J122,2)</f>
        <v>0</v>
      </c>
      <c r="L122" s="174">
        <v>21</v>
      </c>
      <c r="M122" s="174">
        <f>G122*(1+L122/100)</f>
        <v>0</v>
      </c>
      <c r="N122" s="174">
        <v>0.188</v>
      </c>
      <c r="O122" s="174">
        <f>ROUND(E122*N122,2)</f>
        <v>7.52</v>
      </c>
      <c r="P122" s="174">
        <v>0</v>
      </c>
      <c r="Q122" s="174">
        <f>ROUND(E122*P122,2)</f>
        <v>0</v>
      </c>
      <c r="R122" s="174"/>
      <c r="S122" s="159">
        <v>0</v>
      </c>
      <c r="T122" s="159">
        <f>ROUND(E122*S122,2)</f>
        <v>0</v>
      </c>
      <c r="U122" s="159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 t="s">
        <v>113</v>
      </c>
      <c r="AF122" s="150"/>
      <c r="AG122" s="150"/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</row>
    <row r="123" spans="1:58" ht="22.5" outlineLevel="1" x14ac:dyDescent="0.2">
      <c r="A123" s="157"/>
      <c r="B123" s="158"/>
      <c r="C123" s="186" t="s">
        <v>421</v>
      </c>
      <c r="D123" s="160"/>
      <c r="E123" s="161">
        <v>35</v>
      </c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0"/>
      <c r="W123" s="150"/>
      <c r="X123" s="150"/>
      <c r="Y123" s="150"/>
      <c r="Z123" s="150"/>
      <c r="AA123" s="150"/>
      <c r="AB123" s="150"/>
      <c r="AC123" s="150"/>
      <c r="AD123" s="150"/>
      <c r="AE123" s="150" t="s">
        <v>115</v>
      </c>
      <c r="AF123" s="150">
        <v>0</v>
      </c>
      <c r="AG123" s="150"/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</row>
    <row r="124" spans="1:58" ht="22.5" outlineLevel="1" x14ac:dyDescent="0.2">
      <c r="A124" s="157"/>
      <c r="B124" s="158"/>
      <c r="C124" s="186" t="s">
        <v>422</v>
      </c>
      <c r="D124" s="160"/>
      <c r="E124" s="161">
        <v>5</v>
      </c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0"/>
      <c r="W124" s="150"/>
      <c r="X124" s="150"/>
      <c r="Y124" s="150"/>
      <c r="Z124" s="150"/>
      <c r="AA124" s="150"/>
      <c r="AB124" s="150"/>
      <c r="AC124" s="150"/>
      <c r="AD124" s="150"/>
      <c r="AE124" s="150" t="s">
        <v>115</v>
      </c>
      <c r="AF124" s="150">
        <v>0</v>
      </c>
      <c r="AG124" s="150"/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</row>
    <row r="125" spans="1:58" outlineLevel="1" x14ac:dyDescent="0.2">
      <c r="A125" s="157"/>
      <c r="B125" s="158"/>
      <c r="C125" s="186" t="s">
        <v>132</v>
      </c>
      <c r="D125" s="160"/>
      <c r="E125" s="161"/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 t="s">
        <v>115</v>
      </c>
      <c r="AF125" s="150">
        <v>0</v>
      </c>
      <c r="AG125" s="150"/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</row>
    <row r="126" spans="1:58" outlineLevel="1" x14ac:dyDescent="0.2">
      <c r="A126" s="169">
        <v>35</v>
      </c>
      <c r="B126" s="170" t="s">
        <v>199</v>
      </c>
      <c r="C126" s="185" t="s">
        <v>200</v>
      </c>
      <c r="D126" s="171" t="s">
        <v>186</v>
      </c>
      <c r="E126" s="172">
        <v>1</v>
      </c>
      <c r="F126" s="173"/>
      <c r="G126" s="174">
        <f>ROUND(E126*F126,2)</f>
        <v>0</v>
      </c>
      <c r="H126" s="173"/>
      <c r="I126" s="174">
        <f>ROUND(E126*H126,2)</f>
        <v>0</v>
      </c>
      <c r="J126" s="173"/>
      <c r="K126" s="174">
        <f>ROUND(E126*J126,2)</f>
        <v>0</v>
      </c>
      <c r="L126" s="174">
        <v>21</v>
      </c>
      <c r="M126" s="174">
        <f>G126*(1+L126/100)</f>
        <v>0</v>
      </c>
      <c r="N126" s="174">
        <v>1.2600000000000001E-3</v>
      </c>
      <c r="O126" s="174">
        <f>ROUND(E126*N126,2)</f>
        <v>0</v>
      </c>
      <c r="P126" s="174">
        <v>0</v>
      </c>
      <c r="Q126" s="174">
        <f>ROUND(E126*P126,2)</f>
        <v>0</v>
      </c>
      <c r="R126" s="174" t="s">
        <v>159</v>
      </c>
      <c r="S126" s="159">
        <v>0</v>
      </c>
      <c r="T126" s="159">
        <f>ROUND(E126*S126,2)</f>
        <v>0</v>
      </c>
      <c r="U126" s="159"/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 t="s">
        <v>160</v>
      </c>
      <c r="AF126" s="150"/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</row>
    <row r="127" spans="1:58" outlineLevel="1" x14ac:dyDescent="0.2">
      <c r="A127" s="157"/>
      <c r="B127" s="158"/>
      <c r="C127" s="186" t="s">
        <v>187</v>
      </c>
      <c r="D127" s="160"/>
      <c r="E127" s="161">
        <v>1</v>
      </c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0"/>
      <c r="W127" s="150"/>
      <c r="X127" s="150"/>
      <c r="Y127" s="150"/>
      <c r="Z127" s="150"/>
      <c r="AA127" s="150"/>
      <c r="AB127" s="150"/>
      <c r="AC127" s="150"/>
      <c r="AD127" s="150"/>
      <c r="AE127" s="150" t="s">
        <v>115</v>
      </c>
      <c r="AF127" s="150">
        <v>0</v>
      </c>
      <c r="AG127" s="150"/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</row>
    <row r="128" spans="1:58" outlineLevel="1" x14ac:dyDescent="0.2">
      <c r="A128" s="157"/>
      <c r="B128" s="158"/>
      <c r="C128" s="186" t="s">
        <v>116</v>
      </c>
      <c r="D128" s="160"/>
      <c r="E128" s="161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 t="s">
        <v>115</v>
      </c>
      <c r="AF128" s="150">
        <v>0</v>
      </c>
      <c r="AG128" s="150"/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</row>
    <row r="129" spans="1:58" outlineLevel="1" x14ac:dyDescent="0.2">
      <c r="A129" s="169">
        <v>36</v>
      </c>
      <c r="B129" s="170" t="s">
        <v>201</v>
      </c>
      <c r="C129" s="185" t="s">
        <v>202</v>
      </c>
      <c r="D129" s="171" t="s">
        <v>186</v>
      </c>
      <c r="E129" s="172">
        <v>1</v>
      </c>
      <c r="F129" s="173"/>
      <c r="G129" s="174">
        <f>ROUND(E129*F129,2)</f>
        <v>0</v>
      </c>
      <c r="H129" s="173"/>
      <c r="I129" s="174">
        <f>ROUND(E129*H129,2)</f>
        <v>0</v>
      </c>
      <c r="J129" s="173"/>
      <c r="K129" s="174">
        <f>ROUND(E129*J129,2)</f>
        <v>0</v>
      </c>
      <c r="L129" s="174">
        <v>21</v>
      </c>
      <c r="M129" s="174">
        <f>G129*(1+L129/100)</f>
        <v>0</v>
      </c>
      <c r="N129" s="174">
        <v>5.4999999999999997E-3</v>
      </c>
      <c r="O129" s="174">
        <f>ROUND(E129*N129,2)</f>
        <v>0.01</v>
      </c>
      <c r="P129" s="174">
        <v>0</v>
      </c>
      <c r="Q129" s="174">
        <f>ROUND(E129*P129,2)</f>
        <v>0</v>
      </c>
      <c r="R129" s="174" t="s">
        <v>159</v>
      </c>
      <c r="S129" s="159">
        <v>0</v>
      </c>
      <c r="T129" s="159">
        <f>ROUND(E129*S129,2)</f>
        <v>0</v>
      </c>
      <c r="U129" s="159"/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 t="s">
        <v>160</v>
      </c>
      <c r="AF129" s="150"/>
      <c r="AG129" s="150"/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</row>
    <row r="130" spans="1:58" outlineLevel="1" x14ac:dyDescent="0.2">
      <c r="A130" s="157"/>
      <c r="B130" s="158"/>
      <c r="C130" s="186" t="s">
        <v>187</v>
      </c>
      <c r="D130" s="160"/>
      <c r="E130" s="161">
        <v>1</v>
      </c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0"/>
      <c r="W130" s="150"/>
      <c r="X130" s="150"/>
      <c r="Y130" s="150"/>
      <c r="Z130" s="150"/>
      <c r="AA130" s="150"/>
      <c r="AB130" s="150"/>
      <c r="AC130" s="150"/>
      <c r="AD130" s="150"/>
      <c r="AE130" s="150" t="s">
        <v>115</v>
      </c>
      <c r="AF130" s="150">
        <v>0</v>
      </c>
      <c r="AG130" s="150"/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</row>
    <row r="131" spans="1:58" outlineLevel="1" x14ac:dyDescent="0.2">
      <c r="A131" s="157"/>
      <c r="B131" s="158"/>
      <c r="C131" s="186" t="s">
        <v>116</v>
      </c>
      <c r="D131" s="160"/>
      <c r="E131" s="161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0"/>
      <c r="W131" s="150"/>
      <c r="X131" s="150"/>
      <c r="Y131" s="150"/>
      <c r="Z131" s="150"/>
      <c r="AA131" s="150"/>
      <c r="AB131" s="150"/>
      <c r="AC131" s="150"/>
      <c r="AD131" s="150"/>
      <c r="AE131" s="150" t="s">
        <v>115</v>
      </c>
      <c r="AF131" s="150">
        <v>0</v>
      </c>
      <c r="AG131" s="150"/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</row>
    <row r="132" spans="1:58" outlineLevel="1" x14ac:dyDescent="0.2">
      <c r="A132" s="169">
        <v>37</v>
      </c>
      <c r="B132" s="170" t="s">
        <v>423</v>
      </c>
      <c r="C132" s="185" t="s">
        <v>424</v>
      </c>
      <c r="D132" s="171" t="s">
        <v>186</v>
      </c>
      <c r="E132" s="172">
        <v>81.599999999999994</v>
      </c>
      <c r="F132" s="173"/>
      <c r="G132" s="174">
        <f>ROUND(E132*F132,2)</f>
        <v>0</v>
      </c>
      <c r="H132" s="173"/>
      <c r="I132" s="174">
        <f>ROUND(E132*H132,2)</f>
        <v>0</v>
      </c>
      <c r="J132" s="173"/>
      <c r="K132" s="174">
        <f>ROUND(E132*J132,2)</f>
        <v>0</v>
      </c>
      <c r="L132" s="174">
        <v>21</v>
      </c>
      <c r="M132" s="174">
        <f>G132*(1+L132/100)</f>
        <v>0</v>
      </c>
      <c r="N132" s="174">
        <v>1.0999999999999999E-2</v>
      </c>
      <c r="O132" s="174">
        <f>ROUND(E132*N132,2)</f>
        <v>0.9</v>
      </c>
      <c r="P132" s="174">
        <v>0</v>
      </c>
      <c r="Q132" s="174">
        <f>ROUND(E132*P132,2)</f>
        <v>0</v>
      </c>
      <c r="R132" s="174" t="s">
        <v>159</v>
      </c>
      <c r="S132" s="159">
        <v>0</v>
      </c>
      <c r="T132" s="159">
        <f>ROUND(E132*S132,2)</f>
        <v>0</v>
      </c>
      <c r="U132" s="159"/>
      <c r="V132" s="150"/>
      <c r="W132" s="150"/>
      <c r="X132" s="150"/>
      <c r="Y132" s="150"/>
      <c r="Z132" s="150"/>
      <c r="AA132" s="150"/>
      <c r="AB132" s="150"/>
      <c r="AC132" s="150"/>
      <c r="AD132" s="150"/>
      <c r="AE132" s="150" t="s">
        <v>160</v>
      </c>
      <c r="AF132" s="150"/>
      <c r="AG132" s="150"/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</row>
    <row r="133" spans="1:58" ht="22.5" outlineLevel="1" x14ac:dyDescent="0.2">
      <c r="A133" s="157"/>
      <c r="B133" s="158"/>
      <c r="C133" s="186" t="s">
        <v>425</v>
      </c>
      <c r="D133" s="160"/>
      <c r="E133" s="161">
        <v>71.400000000000006</v>
      </c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0"/>
      <c r="W133" s="150"/>
      <c r="X133" s="150"/>
      <c r="Y133" s="150"/>
      <c r="Z133" s="150"/>
      <c r="AA133" s="150"/>
      <c r="AB133" s="150"/>
      <c r="AC133" s="150"/>
      <c r="AD133" s="150"/>
      <c r="AE133" s="150" t="s">
        <v>115</v>
      </c>
      <c r="AF133" s="150">
        <v>0</v>
      </c>
      <c r="AG133" s="150"/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</row>
    <row r="134" spans="1:58" ht="22.5" outlineLevel="1" x14ac:dyDescent="0.2">
      <c r="A134" s="157"/>
      <c r="B134" s="158"/>
      <c r="C134" s="186" t="s">
        <v>426</v>
      </c>
      <c r="D134" s="160"/>
      <c r="E134" s="161">
        <v>10.199999999999999</v>
      </c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0"/>
      <c r="W134" s="150"/>
      <c r="X134" s="150"/>
      <c r="Y134" s="150"/>
      <c r="Z134" s="150"/>
      <c r="AA134" s="150"/>
      <c r="AB134" s="150"/>
      <c r="AC134" s="150"/>
      <c r="AD134" s="150"/>
      <c r="AE134" s="150" t="s">
        <v>115</v>
      </c>
      <c r="AF134" s="150">
        <v>0</v>
      </c>
      <c r="AG134" s="150"/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</row>
    <row r="135" spans="1:58" outlineLevel="1" x14ac:dyDescent="0.2">
      <c r="A135" s="157"/>
      <c r="B135" s="158"/>
      <c r="C135" s="186" t="s">
        <v>132</v>
      </c>
      <c r="D135" s="160"/>
      <c r="E135" s="161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0"/>
      <c r="W135" s="150"/>
      <c r="X135" s="150"/>
      <c r="Y135" s="150"/>
      <c r="Z135" s="150"/>
      <c r="AA135" s="150"/>
      <c r="AB135" s="150"/>
      <c r="AC135" s="150"/>
      <c r="AD135" s="150"/>
      <c r="AE135" s="150" t="s">
        <v>115</v>
      </c>
      <c r="AF135" s="150">
        <v>0</v>
      </c>
      <c r="AG135" s="150"/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</row>
    <row r="136" spans="1:58" x14ac:dyDescent="0.2">
      <c r="A136" s="163" t="s">
        <v>108</v>
      </c>
      <c r="B136" s="164" t="s">
        <v>74</v>
      </c>
      <c r="C136" s="184" t="s">
        <v>75</v>
      </c>
      <c r="D136" s="165"/>
      <c r="E136" s="166"/>
      <c r="F136" s="167"/>
      <c r="G136" s="167">
        <f>SUMIF(AE137:AE139,"&lt;&gt;NOR",G137:G139)</f>
        <v>0</v>
      </c>
      <c r="H136" s="167"/>
      <c r="I136" s="167">
        <f>SUM(I137:I139)</f>
        <v>0</v>
      </c>
      <c r="J136" s="167"/>
      <c r="K136" s="167">
        <f>SUM(K137:K139)</f>
        <v>0</v>
      </c>
      <c r="L136" s="167"/>
      <c r="M136" s="167">
        <f>SUM(M137:M139)</f>
        <v>0</v>
      </c>
      <c r="N136" s="167"/>
      <c r="O136" s="167">
        <f>SUM(O137:O139)</f>
        <v>0</v>
      </c>
      <c r="P136" s="167"/>
      <c r="Q136" s="167">
        <f>SUM(Q137:Q139)</f>
        <v>0.08</v>
      </c>
      <c r="R136" s="167"/>
      <c r="S136" s="162"/>
      <c r="T136" s="162">
        <f>SUM(T137:T139)</f>
        <v>0</v>
      </c>
      <c r="U136" s="162"/>
      <c r="AE136" t="s">
        <v>109</v>
      </c>
    </row>
    <row r="137" spans="1:58" outlineLevel="1" x14ac:dyDescent="0.2">
      <c r="A137" s="169">
        <v>38</v>
      </c>
      <c r="B137" s="170" t="s">
        <v>209</v>
      </c>
      <c r="C137" s="185" t="s">
        <v>210</v>
      </c>
      <c r="D137" s="171" t="s">
        <v>186</v>
      </c>
      <c r="E137" s="172">
        <v>1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21</v>
      </c>
      <c r="M137" s="174">
        <f>G137*(1+L137/100)</f>
        <v>0</v>
      </c>
      <c r="N137" s="174">
        <v>0</v>
      </c>
      <c r="O137" s="174">
        <f>ROUND(E137*N137,2)</f>
        <v>0</v>
      </c>
      <c r="P137" s="174">
        <v>8.2000000000000003E-2</v>
      </c>
      <c r="Q137" s="174">
        <f>ROUND(E137*P137,2)</f>
        <v>0.08</v>
      </c>
      <c r="R137" s="174"/>
      <c r="S137" s="159">
        <v>0</v>
      </c>
      <c r="T137" s="159">
        <f>ROUND(E137*S137,2)</f>
        <v>0</v>
      </c>
      <c r="U137" s="159"/>
      <c r="V137" s="150"/>
      <c r="W137" s="150"/>
      <c r="X137" s="150"/>
      <c r="Y137" s="150"/>
      <c r="Z137" s="150"/>
      <c r="AA137" s="150"/>
      <c r="AB137" s="150"/>
      <c r="AC137" s="150"/>
      <c r="AD137" s="150"/>
      <c r="AE137" s="150" t="s">
        <v>113</v>
      </c>
      <c r="AF137" s="150"/>
      <c r="AG137" s="150"/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</row>
    <row r="138" spans="1:58" outlineLevel="1" x14ac:dyDescent="0.2">
      <c r="A138" s="157"/>
      <c r="B138" s="158"/>
      <c r="C138" s="186" t="s">
        <v>187</v>
      </c>
      <c r="D138" s="160"/>
      <c r="E138" s="161">
        <v>1</v>
      </c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0"/>
      <c r="W138" s="150"/>
      <c r="X138" s="150"/>
      <c r="Y138" s="150"/>
      <c r="Z138" s="150"/>
      <c r="AA138" s="150"/>
      <c r="AB138" s="150"/>
      <c r="AC138" s="150"/>
      <c r="AD138" s="150"/>
      <c r="AE138" s="150" t="s">
        <v>115</v>
      </c>
      <c r="AF138" s="150">
        <v>0</v>
      </c>
      <c r="AG138" s="150"/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</row>
    <row r="139" spans="1:58" outlineLevel="1" x14ac:dyDescent="0.2">
      <c r="A139" s="157"/>
      <c r="B139" s="158"/>
      <c r="C139" s="186" t="s">
        <v>116</v>
      </c>
      <c r="D139" s="160"/>
      <c r="E139" s="161"/>
      <c r="F139" s="159"/>
      <c r="G139" s="159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0"/>
      <c r="W139" s="150"/>
      <c r="X139" s="150"/>
      <c r="Y139" s="150"/>
      <c r="Z139" s="150"/>
      <c r="AA139" s="150"/>
      <c r="AB139" s="150"/>
      <c r="AC139" s="150"/>
      <c r="AD139" s="150"/>
      <c r="AE139" s="150" t="s">
        <v>115</v>
      </c>
      <c r="AF139" s="150">
        <v>0</v>
      </c>
      <c r="AG139" s="150"/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</row>
    <row r="140" spans="1:58" x14ac:dyDescent="0.2">
      <c r="A140" s="163" t="s">
        <v>108</v>
      </c>
      <c r="B140" s="164" t="s">
        <v>76</v>
      </c>
      <c r="C140" s="184" t="s">
        <v>77</v>
      </c>
      <c r="D140" s="165"/>
      <c r="E140" s="166"/>
      <c r="F140" s="167"/>
      <c r="G140" s="167">
        <f>SUMIF(AE141:AE141,"&lt;&gt;NOR",G141:G141)</f>
        <v>0</v>
      </c>
      <c r="H140" s="167"/>
      <c r="I140" s="167">
        <f>SUM(I141:I141)</f>
        <v>0</v>
      </c>
      <c r="J140" s="167"/>
      <c r="K140" s="167">
        <f>SUM(K141:K141)</f>
        <v>0</v>
      </c>
      <c r="L140" s="167"/>
      <c r="M140" s="167">
        <f>SUM(M141:M141)</f>
        <v>0</v>
      </c>
      <c r="N140" s="167"/>
      <c r="O140" s="167">
        <f>SUM(O141:O141)</f>
        <v>0</v>
      </c>
      <c r="P140" s="167"/>
      <c r="Q140" s="167">
        <f>SUM(Q141:Q141)</f>
        <v>0</v>
      </c>
      <c r="R140" s="167"/>
      <c r="S140" s="162"/>
      <c r="T140" s="162">
        <f>SUM(T141:T141)</f>
        <v>0</v>
      </c>
      <c r="U140" s="162"/>
      <c r="AE140" t="s">
        <v>109</v>
      </c>
    </row>
    <row r="141" spans="1:58" outlineLevel="1" x14ac:dyDescent="0.2">
      <c r="A141" s="176">
        <v>39</v>
      </c>
      <c r="B141" s="177" t="s">
        <v>211</v>
      </c>
      <c r="C141" s="187" t="s">
        <v>212</v>
      </c>
      <c r="D141" s="178" t="s">
        <v>123</v>
      </c>
      <c r="E141" s="179">
        <v>80.338390000000004</v>
      </c>
      <c r="F141" s="180"/>
      <c r="G141" s="181">
        <f>ROUND(E141*F141,2)</f>
        <v>0</v>
      </c>
      <c r="H141" s="180"/>
      <c r="I141" s="181">
        <f>ROUND(E141*H141,2)</f>
        <v>0</v>
      </c>
      <c r="J141" s="180"/>
      <c r="K141" s="181">
        <f>ROUND(E141*J141,2)</f>
        <v>0</v>
      </c>
      <c r="L141" s="181">
        <v>21</v>
      </c>
      <c r="M141" s="181">
        <f>G141*(1+L141/100)</f>
        <v>0</v>
      </c>
      <c r="N141" s="181">
        <v>0</v>
      </c>
      <c r="O141" s="181">
        <f>ROUND(E141*N141,2)</f>
        <v>0</v>
      </c>
      <c r="P141" s="181">
        <v>0</v>
      </c>
      <c r="Q141" s="181">
        <f>ROUND(E141*P141,2)</f>
        <v>0</v>
      </c>
      <c r="R141" s="181"/>
      <c r="S141" s="159">
        <v>0</v>
      </c>
      <c r="T141" s="159">
        <f>ROUND(E141*S141,2)</f>
        <v>0</v>
      </c>
      <c r="U141" s="159"/>
      <c r="V141" s="150"/>
      <c r="W141" s="150"/>
      <c r="X141" s="150"/>
      <c r="Y141" s="150"/>
      <c r="Z141" s="150"/>
      <c r="AA141" s="150"/>
      <c r="AB141" s="150"/>
      <c r="AC141" s="150"/>
      <c r="AD141" s="150"/>
      <c r="AE141" s="150" t="s">
        <v>113</v>
      </c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</row>
    <row r="142" spans="1:58" x14ac:dyDescent="0.2">
      <c r="A142" s="163" t="s">
        <v>108</v>
      </c>
      <c r="B142" s="164" t="s">
        <v>81</v>
      </c>
      <c r="C142" s="184" t="s">
        <v>82</v>
      </c>
      <c r="D142" s="165"/>
      <c r="E142" s="166"/>
      <c r="F142" s="167"/>
      <c r="G142" s="167">
        <f>SUMIF(AE143:AE144,"&lt;&gt;NOR",G143:G144)</f>
        <v>0</v>
      </c>
      <c r="H142" s="167"/>
      <c r="I142" s="167">
        <f>SUM(I143:I144)</f>
        <v>0</v>
      </c>
      <c r="J142" s="167"/>
      <c r="K142" s="167">
        <f>SUM(K143:K144)</f>
        <v>0</v>
      </c>
      <c r="L142" s="167"/>
      <c r="M142" s="167">
        <f>SUM(M143:M144)</f>
        <v>0</v>
      </c>
      <c r="N142" s="167"/>
      <c r="O142" s="167">
        <f>SUM(O143:O144)</f>
        <v>0</v>
      </c>
      <c r="P142" s="167"/>
      <c r="Q142" s="167">
        <f>SUM(Q143:Q144)</f>
        <v>0</v>
      </c>
      <c r="R142" s="167"/>
      <c r="S142" s="162"/>
      <c r="T142" s="162">
        <f>SUM(T143:T144)</f>
        <v>0</v>
      </c>
      <c r="U142" s="162"/>
      <c r="AE142" t="s">
        <v>109</v>
      </c>
    </row>
    <row r="143" spans="1:58" outlineLevel="1" x14ac:dyDescent="0.2">
      <c r="A143" s="176">
        <v>40</v>
      </c>
      <c r="B143" s="177" t="s">
        <v>214</v>
      </c>
      <c r="C143" s="187" t="s">
        <v>380</v>
      </c>
      <c r="D143" s="178" t="s">
        <v>123</v>
      </c>
      <c r="E143" s="179">
        <v>5.3920000000000003</v>
      </c>
      <c r="F143" s="180"/>
      <c r="G143" s="181">
        <f>ROUND(E143*F143,2)</f>
        <v>0</v>
      </c>
      <c r="H143" s="180"/>
      <c r="I143" s="181">
        <f>ROUND(E143*H143,2)</f>
        <v>0</v>
      </c>
      <c r="J143" s="180"/>
      <c r="K143" s="181">
        <f>ROUND(E143*J143,2)</f>
        <v>0</v>
      </c>
      <c r="L143" s="181">
        <v>21</v>
      </c>
      <c r="M143" s="181">
        <f>G143*(1+L143/100)</f>
        <v>0</v>
      </c>
      <c r="N143" s="181">
        <v>0</v>
      </c>
      <c r="O143" s="181">
        <f>ROUND(E143*N143,2)</f>
        <v>0</v>
      </c>
      <c r="P143" s="181">
        <v>0</v>
      </c>
      <c r="Q143" s="181">
        <f>ROUND(E143*P143,2)</f>
        <v>0</v>
      </c>
      <c r="R143" s="181"/>
      <c r="S143" s="159">
        <v>0</v>
      </c>
      <c r="T143" s="159">
        <f>ROUND(E143*S143,2)</f>
        <v>0</v>
      </c>
      <c r="U143" s="159"/>
      <c r="V143" s="150"/>
      <c r="W143" s="150"/>
      <c r="X143" s="150"/>
      <c r="Y143" s="150"/>
      <c r="Z143" s="150"/>
      <c r="AA143" s="150"/>
      <c r="AB143" s="150"/>
      <c r="AC143" s="150"/>
      <c r="AD143" s="150"/>
      <c r="AE143" s="150" t="s">
        <v>280</v>
      </c>
      <c r="AF143" s="150"/>
      <c r="AG143" s="150"/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</row>
    <row r="144" spans="1:58" outlineLevel="1" x14ac:dyDescent="0.2">
      <c r="A144" s="169">
        <v>41</v>
      </c>
      <c r="B144" s="170" t="s">
        <v>216</v>
      </c>
      <c r="C144" s="185" t="s">
        <v>217</v>
      </c>
      <c r="D144" s="171" t="s">
        <v>123</v>
      </c>
      <c r="E144" s="172">
        <v>5.3920000000000003</v>
      </c>
      <c r="F144" s="173"/>
      <c r="G144" s="174">
        <f>ROUND(E144*F144,2)</f>
        <v>0</v>
      </c>
      <c r="H144" s="173"/>
      <c r="I144" s="174">
        <f>ROUND(E144*H144,2)</f>
        <v>0</v>
      </c>
      <c r="J144" s="173"/>
      <c r="K144" s="174">
        <f>ROUND(E144*J144,2)</f>
        <v>0</v>
      </c>
      <c r="L144" s="174">
        <v>21</v>
      </c>
      <c r="M144" s="174">
        <f>G144*(1+L144/100)</f>
        <v>0</v>
      </c>
      <c r="N144" s="174">
        <v>0</v>
      </c>
      <c r="O144" s="174">
        <f>ROUND(E144*N144,2)</f>
        <v>0</v>
      </c>
      <c r="P144" s="174">
        <v>0</v>
      </c>
      <c r="Q144" s="174">
        <f>ROUND(E144*P144,2)</f>
        <v>0</v>
      </c>
      <c r="R144" s="174"/>
      <c r="S144" s="159">
        <v>0</v>
      </c>
      <c r="T144" s="159">
        <f>ROUND(E144*S144,2)</f>
        <v>0</v>
      </c>
      <c r="U144" s="159"/>
      <c r="V144" s="150"/>
      <c r="W144" s="150"/>
      <c r="X144" s="150"/>
      <c r="Y144" s="150"/>
      <c r="Z144" s="150"/>
      <c r="AA144" s="150"/>
      <c r="AB144" s="150"/>
      <c r="AC144" s="150"/>
      <c r="AD144" s="150"/>
      <c r="AE144" s="150" t="s">
        <v>280</v>
      </c>
      <c r="AF144" s="150"/>
      <c r="AG144" s="150"/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</row>
    <row r="145" spans="1:31" x14ac:dyDescent="0.2">
      <c r="A145" s="5"/>
      <c r="B145" s="6"/>
      <c r="C145" s="188"/>
      <c r="D145" s="8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AC145">
        <v>15</v>
      </c>
      <c r="AD145">
        <v>21</v>
      </c>
    </row>
    <row r="146" spans="1:31" x14ac:dyDescent="0.2">
      <c r="A146" s="153"/>
      <c r="B146" s="154" t="s">
        <v>31</v>
      </c>
      <c r="C146" s="189"/>
      <c r="D146" s="155"/>
      <c r="E146" s="156"/>
      <c r="F146" s="156"/>
      <c r="G146" s="183">
        <f>G8+G14+G28+G67+G91+G110+G115+G136+G140+G142</f>
        <v>0</v>
      </c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AC146">
        <f>SUMIF(L7:L144,AC145,G7:G144)</f>
        <v>0</v>
      </c>
      <c r="AD146">
        <f>SUMIF(L7:L144,AD145,G7:G144)</f>
        <v>0</v>
      </c>
      <c r="AE146" t="s">
        <v>218</v>
      </c>
    </row>
    <row r="147" spans="1:31" x14ac:dyDescent="0.2">
      <c r="A147" s="5"/>
      <c r="B147" s="6"/>
      <c r="C147" s="188"/>
      <c r="D147" s="8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</row>
    <row r="148" spans="1:31" x14ac:dyDescent="0.2">
      <c r="A148" s="5"/>
      <c r="B148" s="6"/>
      <c r="C148" s="188"/>
      <c r="D148" s="8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</row>
    <row r="149" spans="1:31" x14ac:dyDescent="0.2">
      <c r="A149" s="246" t="s">
        <v>219</v>
      </c>
      <c r="B149" s="246"/>
      <c r="C149" s="247"/>
      <c r="D149" s="8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</row>
    <row r="150" spans="1:31" x14ac:dyDescent="0.2">
      <c r="A150" s="248"/>
      <c r="B150" s="249"/>
      <c r="C150" s="250"/>
      <c r="D150" s="249"/>
      <c r="E150" s="249"/>
      <c r="F150" s="249"/>
      <c r="G150" s="251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AE150" t="s">
        <v>220</v>
      </c>
    </row>
    <row r="151" spans="1:31" x14ac:dyDescent="0.2">
      <c r="A151" s="252"/>
      <c r="B151" s="253"/>
      <c r="C151" s="254"/>
      <c r="D151" s="253"/>
      <c r="E151" s="253"/>
      <c r="F151" s="253"/>
      <c r="G151" s="25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</row>
    <row r="152" spans="1:31" x14ac:dyDescent="0.2">
      <c r="A152" s="252"/>
      <c r="B152" s="253"/>
      <c r="C152" s="254"/>
      <c r="D152" s="253"/>
      <c r="E152" s="253"/>
      <c r="F152" s="253"/>
      <c r="G152" s="25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</row>
    <row r="153" spans="1:31" x14ac:dyDescent="0.2">
      <c r="A153" s="252"/>
      <c r="B153" s="253"/>
      <c r="C153" s="254"/>
      <c r="D153" s="253"/>
      <c r="E153" s="253"/>
      <c r="F153" s="253"/>
      <c r="G153" s="25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</row>
    <row r="154" spans="1:31" x14ac:dyDescent="0.2">
      <c r="A154" s="256"/>
      <c r="B154" s="257"/>
      <c r="C154" s="258"/>
      <c r="D154" s="257"/>
      <c r="E154" s="257"/>
      <c r="F154" s="257"/>
      <c r="G154" s="259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</row>
    <row r="155" spans="1:31" x14ac:dyDescent="0.2">
      <c r="A155" s="5"/>
      <c r="B155" s="6"/>
      <c r="C155" s="188"/>
      <c r="D155" s="8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</row>
    <row r="156" spans="1:31" x14ac:dyDescent="0.2">
      <c r="C156" s="190"/>
      <c r="D156" s="141"/>
      <c r="AE156" t="s">
        <v>221</v>
      </c>
    </row>
    <row r="157" spans="1:31" x14ac:dyDescent="0.2">
      <c r="D157" s="141"/>
    </row>
    <row r="158" spans="1:31" x14ac:dyDescent="0.2">
      <c r="D158" s="141"/>
    </row>
    <row r="159" spans="1:31" x14ac:dyDescent="0.2">
      <c r="D159" s="141"/>
    </row>
    <row r="160" spans="1:31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DCC5" sheet="1" objects="1" scenarios="1"/>
  <mergeCells count="6">
    <mergeCell ref="A150:G154"/>
    <mergeCell ref="A1:G1"/>
    <mergeCell ref="C2:G2"/>
    <mergeCell ref="C3:G3"/>
    <mergeCell ref="C4:G4"/>
    <mergeCell ref="A149:C14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39" t="s">
        <v>7</v>
      </c>
      <c r="B1" s="239"/>
      <c r="C1" s="239"/>
      <c r="D1" s="239"/>
      <c r="E1" s="239"/>
      <c r="F1" s="239"/>
      <c r="G1" s="239"/>
      <c r="AG1" t="s">
        <v>84</v>
      </c>
    </row>
    <row r="2" spans="1:60" ht="24.95" customHeight="1" x14ac:dyDescent="0.2">
      <c r="A2" s="142" t="s">
        <v>8</v>
      </c>
      <c r="B2" s="77" t="s">
        <v>43</v>
      </c>
      <c r="C2" s="240" t="s">
        <v>44</v>
      </c>
      <c r="D2" s="241"/>
      <c r="E2" s="241"/>
      <c r="F2" s="241"/>
      <c r="G2" s="242"/>
      <c r="AG2" t="s">
        <v>85</v>
      </c>
    </row>
    <row r="3" spans="1:60" ht="24.95" customHeight="1" x14ac:dyDescent="0.2">
      <c r="A3" s="142" t="s">
        <v>9</v>
      </c>
      <c r="B3" s="77" t="s">
        <v>56</v>
      </c>
      <c r="C3" s="240" t="s">
        <v>57</v>
      </c>
      <c r="D3" s="241"/>
      <c r="E3" s="241"/>
      <c r="F3" s="241"/>
      <c r="G3" s="242"/>
      <c r="AC3" s="89" t="s">
        <v>85</v>
      </c>
      <c r="AG3" t="s">
        <v>86</v>
      </c>
    </row>
    <row r="4" spans="1:60" ht="24.95" customHeight="1" x14ac:dyDescent="0.2">
      <c r="A4" s="143" t="s">
        <v>10</v>
      </c>
      <c r="B4" s="144" t="s">
        <v>56</v>
      </c>
      <c r="C4" s="243" t="s">
        <v>57</v>
      </c>
      <c r="D4" s="244"/>
      <c r="E4" s="244"/>
      <c r="F4" s="244"/>
      <c r="G4" s="245"/>
      <c r="AG4" t="s">
        <v>87</v>
      </c>
    </row>
    <row r="5" spans="1:60" x14ac:dyDescent="0.2">
      <c r="D5" s="141"/>
    </row>
    <row r="6" spans="1:60" ht="38.25" x14ac:dyDescent="0.2">
      <c r="A6" s="146" t="s">
        <v>88</v>
      </c>
      <c r="B6" s="148" t="s">
        <v>89</v>
      </c>
      <c r="C6" s="148" t="s">
        <v>90</v>
      </c>
      <c r="D6" s="147" t="s">
        <v>91</v>
      </c>
      <c r="E6" s="146" t="s">
        <v>92</v>
      </c>
      <c r="F6" s="145" t="s">
        <v>93</v>
      </c>
      <c r="G6" s="146" t="s">
        <v>31</v>
      </c>
      <c r="H6" s="149" t="s">
        <v>32</v>
      </c>
      <c r="I6" s="149" t="s">
        <v>94</v>
      </c>
      <c r="J6" s="149" t="s">
        <v>33</v>
      </c>
      <c r="K6" s="149" t="s">
        <v>95</v>
      </c>
      <c r="L6" s="149" t="s">
        <v>96</v>
      </c>
      <c r="M6" s="149" t="s">
        <v>97</v>
      </c>
      <c r="N6" s="149" t="s">
        <v>98</v>
      </c>
      <c r="O6" s="149" t="s">
        <v>99</v>
      </c>
      <c r="P6" s="149" t="s">
        <v>100</v>
      </c>
      <c r="Q6" s="149" t="s">
        <v>101</v>
      </c>
      <c r="R6" s="149" t="s">
        <v>102</v>
      </c>
      <c r="S6" s="149" t="s">
        <v>103</v>
      </c>
      <c r="T6" s="149" t="s">
        <v>104</v>
      </c>
      <c r="U6" s="149" t="s">
        <v>105</v>
      </c>
      <c r="V6" s="149" t="s">
        <v>106</v>
      </c>
      <c r="W6" s="149" t="s">
        <v>107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3" t="s">
        <v>108</v>
      </c>
      <c r="B8" s="164" t="s">
        <v>78</v>
      </c>
      <c r="C8" s="184" t="s">
        <v>79</v>
      </c>
      <c r="D8" s="165"/>
      <c r="E8" s="166"/>
      <c r="F8" s="167"/>
      <c r="G8" s="167">
        <f>SUMIF(AG9:AG20,"&lt;&gt;NOR",G9:G20)</f>
        <v>0</v>
      </c>
      <c r="H8" s="167"/>
      <c r="I8" s="167">
        <f>SUM(I9:I20)</f>
        <v>0</v>
      </c>
      <c r="J8" s="167"/>
      <c r="K8" s="167">
        <f>SUM(K9:K20)</f>
        <v>0</v>
      </c>
      <c r="L8" s="167"/>
      <c r="M8" s="167">
        <f>SUM(M9:M20)</f>
        <v>0</v>
      </c>
      <c r="N8" s="167"/>
      <c r="O8" s="167">
        <f>SUM(O9:O20)</f>
        <v>0</v>
      </c>
      <c r="P8" s="167"/>
      <c r="Q8" s="167">
        <f>SUM(Q9:Q20)</f>
        <v>0</v>
      </c>
      <c r="R8" s="167"/>
      <c r="S8" s="167"/>
      <c r="T8" s="168"/>
      <c r="U8" s="162"/>
      <c r="V8" s="162">
        <f>SUM(V9:V20)</f>
        <v>0</v>
      </c>
      <c r="W8" s="162"/>
      <c r="AG8" t="s">
        <v>109</v>
      </c>
    </row>
    <row r="9" spans="1:60" ht="22.5" outlineLevel="1" x14ac:dyDescent="0.2">
      <c r="A9" s="169">
        <v>1</v>
      </c>
      <c r="B9" s="170" t="s">
        <v>427</v>
      </c>
      <c r="C9" s="185" t="s">
        <v>428</v>
      </c>
      <c r="D9" s="171" t="s">
        <v>429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/>
      <c r="S9" s="174" t="s">
        <v>337</v>
      </c>
      <c r="T9" s="175" t="s">
        <v>338</v>
      </c>
      <c r="U9" s="159">
        <v>0</v>
      </c>
      <c r="V9" s="159">
        <f>ROUND(E9*U9,2)</f>
        <v>0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113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260" t="s">
        <v>430</v>
      </c>
      <c r="D10" s="261"/>
      <c r="E10" s="261"/>
      <c r="F10" s="261"/>
      <c r="G10" s="261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431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9">
        <v>2</v>
      </c>
      <c r="B11" s="170" t="s">
        <v>432</v>
      </c>
      <c r="C11" s="185" t="s">
        <v>433</v>
      </c>
      <c r="D11" s="171" t="s">
        <v>429</v>
      </c>
      <c r="E11" s="172">
        <v>1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4">
        <v>0</v>
      </c>
      <c r="O11" s="174">
        <f>ROUND(E11*N11,2)</f>
        <v>0</v>
      </c>
      <c r="P11" s="174">
        <v>0</v>
      </c>
      <c r="Q11" s="174">
        <f>ROUND(E11*P11,2)</f>
        <v>0</v>
      </c>
      <c r="R11" s="174"/>
      <c r="S11" s="174" t="s">
        <v>337</v>
      </c>
      <c r="T11" s="175" t="s">
        <v>338</v>
      </c>
      <c r="U11" s="159">
        <v>0</v>
      </c>
      <c r="V11" s="159">
        <f>ROUND(E11*U11,2)</f>
        <v>0</v>
      </c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113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67.5" outlineLevel="1" x14ac:dyDescent="0.2">
      <c r="A12" s="157"/>
      <c r="B12" s="158"/>
      <c r="C12" s="260" t="s">
        <v>434</v>
      </c>
      <c r="D12" s="261"/>
      <c r="E12" s="261"/>
      <c r="F12" s="261"/>
      <c r="G12" s="261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431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91" t="str">
        <f>C12</f>
        <v>D + M dočasného dopravního značení, vč. pronájmu po dobu stavby. Zajištění vydání stanovení přechodné i místní úpravy provozu na pozemních komunikaci a vydání rozhodnutí o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v>
      </c>
      <c r="BB12" s="150"/>
      <c r="BC12" s="150"/>
      <c r="BD12" s="150"/>
      <c r="BE12" s="150"/>
      <c r="BF12" s="150"/>
      <c r="BG12" s="150"/>
      <c r="BH12" s="150"/>
    </row>
    <row r="13" spans="1:60" ht="22.5" outlineLevel="1" x14ac:dyDescent="0.2">
      <c r="A13" s="169">
        <v>3</v>
      </c>
      <c r="B13" s="170" t="s">
        <v>435</v>
      </c>
      <c r="C13" s="185" t="s">
        <v>436</v>
      </c>
      <c r="D13" s="171" t="s">
        <v>429</v>
      </c>
      <c r="E13" s="172">
        <v>1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4">
        <v>0</v>
      </c>
      <c r="O13" s="174">
        <f>ROUND(E13*N13,2)</f>
        <v>0</v>
      </c>
      <c r="P13" s="174">
        <v>0</v>
      </c>
      <c r="Q13" s="174">
        <f>ROUND(E13*P13,2)</f>
        <v>0</v>
      </c>
      <c r="R13" s="174"/>
      <c r="S13" s="174" t="s">
        <v>337</v>
      </c>
      <c r="T13" s="175" t="s">
        <v>338</v>
      </c>
      <c r="U13" s="159">
        <v>0</v>
      </c>
      <c r="V13" s="159">
        <f>ROUND(E13*U13,2)</f>
        <v>0</v>
      </c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113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ht="33.75" outlineLevel="1" x14ac:dyDescent="0.2">
      <c r="A14" s="157"/>
      <c r="B14" s="158"/>
      <c r="C14" s="260" t="s">
        <v>437</v>
      </c>
      <c r="D14" s="261"/>
      <c r="E14" s="261"/>
      <c r="F14" s="261"/>
      <c r="G14" s="261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431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91" t="str">
        <f>C14</f>
        <v>Náklady na provedení veškerých predepsaných zkoušek a revizí použitých materiálu a provedených konstrukcí nebo stavebních prací, doložení zkoušek objednateli. V rozsahu dle platných ČSN a TP a dalších potřebných zkoušek prováděných prostřednictvím akreditovaných zkušeben.</v>
      </c>
      <c r="BB14" s="150"/>
      <c r="BC14" s="150"/>
      <c r="BD14" s="150"/>
      <c r="BE14" s="150"/>
      <c r="BF14" s="150"/>
      <c r="BG14" s="150"/>
      <c r="BH14" s="150"/>
    </row>
    <row r="15" spans="1:60" ht="22.5" outlineLevel="1" x14ac:dyDescent="0.2">
      <c r="A15" s="169">
        <v>4</v>
      </c>
      <c r="B15" s="170" t="s">
        <v>438</v>
      </c>
      <c r="C15" s="185" t="s">
        <v>439</v>
      </c>
      <c r="D15" s="171" t="s">
        <v>429</v>
      </c>
      <c r="E15" s="172">
        <v>1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4">
        <v>0</v>
      </c>
      <c r="O15" s="174">
        <f>ROUND(E15*N15,2)</f>
        <v>0</v>
      </c>
      <c r="P15" s="174">
        <v>0</v>
      </c>
      <c r="Q15" s="174">
        <f>ROUND(E15*P15,2)</f>
        <v>0</v>
      </c>
      <c r="R15" s="174"/>
      <c r="S15" s="174" t="s">
        <v>337</v>
      </c>
      <c r="T15" s="175" t="s">
        <v>338</v>
      </c>
      <c r="U15" s="159">
        <v>0</v>
      </c>
      <c r="V15" s="159">
        <f>ROUND(E15*U15,2)</f>
        <v>0</v>
      </c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113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33.75" outlineLevel="1" x14ac:dyDescent="0.2">
      <c r="A16" s="157"/>
      <c r="B16" s="158"/>
      <c r="C16" s="260" t="s">
        <v>440</v>
      </c>
      <c r="D16" s="261"/>
      <c r="E16" s="261"/>
      <c r="F16" s="261"/>
      <c r="G16" s="261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431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91" t="str">
        <f>C16</f>
        <v>Náklady na vyhotovení dokumentace skutečného provedení stavby a její předání objednateli. Vyhotovení dokumentace 4 x v listinné a 2 x na CD digitální formě (v 1x v PDF a 1x v otevřeném formátu), zakreslení změn PD, vč. Revizí, prohlášení o schodě, likvidace odpadů apod.</v>
      </c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262" t="s">
        <v>441</v>
      </c>
      <c r="D17" s="263"/>
      <c r="E17" s="263"/>
      <c r="F17" s="263"/>
      <c r="G17" s="263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431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22.5" outlineLevel="1" x14ac:dyDescent="0.2">
      <c r="A18" s="176">
        <v>5</v>
      </c>
      <c r="B18" s="177" t="s">
        <v>442</v>
      </c>
      <c r="C18" s="187" t="s">
        <v>443</v>
      </c>
      <c r="D18" s="178" t="s">
        <v>429</v>
      </c>
      <c r="E18" s="179">
        <v>1</v>
      </c>
      <c r="F18" s="180"/>
      <c r="G18" s="181">
        <f>ROUND(E18*F18,2)</f>
        <v>0</v>
      </c>
      <c r="H18" s="180"/>
      <c r="I18" s="181">
        <f>ROUND(E18*H18,2)</f>
        <v>0</v>
      </c>
      <c r="J18" s="180"/>
      <c r="K18" s="181">
        <f>ROUND(E18*J18,2)</f>
        <v>0</v>
      </c>
      <c r="L18" s="181">
        <v>21</v>
      </c>
      <c r="M18" s="181">
        <f>G18*(1+L18/100)</f>
        <v>0</v>
      </c>
      <c r="N18" s="181">
        <v>0</v>
      </c>
      <c r="O18" s="181">
        <f>ROUND(E18*N18,2)</f>
        <v>0</v>
      </c>
      <c r="P18" s="181">
        <v>0</v>
      </c>
      <c r="Q18" s="181">
        <f>ROUND(E18*P18,2)</f>
        <v>0</v>
      </c>
      <c r="R18" s="181"/>
      <c r="S18" s="181" t="s">
        <v>337</v>
      </c>
      <c r="T18" s="182" t="s">
        <v>338</v>
      </c>
      <c r="U18" s="159">
        <v>0</v>
      </c>
      <c r="V18" s="159">
        <f>ROUND(E18*U18,2)</f>
        <v>0</v>
      </c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113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22.5" outlineLevel="1" x14ac:dyDescent="0.2">
      <c r="A19" s="169">
        <v>6</v>
      </c>
      <c r="B19" s="170" t="s">
        <v>444</v>
      </c>
      <c r="C19" s="185" t="s">
        <v>445</v>
      </c>
      <c r="D19" s="171" t="s">
        <v>429</v>
      </c>
      <c r="E19" s="172">
        <v>1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4">
        <v>0</v>
      </c>
      <c r="O19" s="174">
        <f>ROUND(E19*N19,2)</f>
        <v>0</v>
      </c>
      <c r="P19" s="174">
        <v>0</v>
      </c>
      <c r="Q19" s="174">
        <f>ROUND(E19*P19,2)</f>
        <v>0</v>
      </c>
      <c r="R19" s="174"/>
      <c r="S19" s="174" t="s">
        <v>337</v>
      </c>
      <c r="T19" s="175" t="s">
        <v>338</v>
      </c>
      <c r="U19" s="159">
        <v>0</v>
      </c>
      <c r="V19" s="159">
        <f>ROUND(E19*U19,2)</f>
        <v>0</v>
      </c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113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ht="56.25" outlineLevel="1" x14ac:dyDescent="0.2">
      <c r="A20" s="157"/>
      <c r="B20" s="158"/>
      <c r="C20" s="260" t="s">
        <v>446</v>
      </c>
      <c r="D20" s="261"/>
      <c r="E20" s="261"/>
      <c r="F20" s="261"/>
      <c r="G20" s="261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431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91" t="str">
        <f>C20</f>
        <v>Náklady spojené s dodržením podmínek uvedených dokumentech vyhlášené soutěže a dalších především obchodních podmínek smlouvy včetně vyměřených poplatků  (např.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v>
      </c>
      <c r="BB20" s="150"/>
      <c r="BC20" s="150"/>
      <c r="BD20" s="150"/>
      <c r="BE20" s="150"/>
      <c r="BF20" s="150"/>
      <c r="BG20" s="150"/>
      <c r="BH20" s="150"/>
    </row>
    <row r="21" spans="1:60" x14ac:dyDescent="0.2">
      <c r="A21" s="163" t="s">
        <v>108</v>
      </c>
      <c r="B21" s="164" t="s">
        <v>80</v>
      </c>
      <c r="C21" s="184" t="s">
        <v>29</v>
      </c>
      <c r="D21" s="165"/>
      <c r="E21" s="166"/>
      <c r="F21" s="167"/>
      <c r="G21" s="167">
        <f>SUMIF(AG22:AG34,"&lt;&gt;NOR",G22:G34)</f>
        <v>0</v>
      </c>
      <c r="H21" s="167"/>
      <c r="I21" s="167">
        <f>SUM(I22:I34)</f>
        <v>0</v>
      </c>
      <c r="J21" s="167"/>
      <c r="K21" s="167">
        <f>SUM(K22:K34)</f>
        <v>0</v>
      </c>
      <c r="L21" s="167"/>
      <c r="M21" s="167">
        <f>SUM(M22:M34)</f>
        <v>0</v>
      </c>
      <c r="N21" s="167"/>
      <c r="O21" s="167">
        <f>SUM(O22:O34)</f>
        <v>0</v>
      </c>
      <c r="P21" s="167"/>
      <c r="Q21" s="167">
        <f>SUM(Q22:Q34)</f>
        <v>0</v>
      </c>
      <c r="R21" s="167"/>
      <c r="S21" s="167"/>
      <c r="T21" s="168"/>
      <c r="U21" s="162"/>
      <c r="V21" s="162">
        <f>SUM(V22:V34)</f>
        <v>0</v>
      </c>
      <c r="W21" s="162"/>
      <c r="AG21" t="s">
        <v>109</v>
      </c>
    </row>
    <row r="22" spans="1:60" outlineLevel="1" x14ac:dyDescent="0.2">
      <c r="A22" s="169">
        <v>7</v>
      </c>
      <c r="B22" s="170" t="s">
        <v>447</v>
      </c>
      <c r="C22" s="185" t="s">
        <v>448</v>
      </c>
      <c r="D22" s="171" t="s">
        <v>429</v>
      </c>
      <c r="E22" s="172">
        <v>1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74">
        <v>0</v>
      </c>
      <c r="O22" s="174">
        <f>ROUND(E22*N22,2)</f>
        <v>0</v>
      </c>
      <c r="P22" s="174">
        <v>0</v>
      </c>
      <c r="Q22" s="174">
        <f>ROUND(E22*P22,2)</f>
        <v>0</v>
      </c>
      <c r="R22" s="174"/>
      <c r="S22" s="174" t="s">
        <v>337</v>
      </c>
      <c r="T22" s="175" t="s">
        <v>338</v>
      </c>
      <c r="U22" s="159">
        <v>0</v>
      </c>
      <c r="V22" s="159">
        <f>ROUND(E22*U22,2)</f>
        <v>0</v>
      </c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113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33.75" outlineLevel="1" x14ac:dyDescent="0.2">
      <c r="A23" s="157"/>
      <c r="B23" s="158"/>
      <c r="C23" s="260" t="s">
        <v>449</v>
      </c>
      <c r="D23" s="261"/>
      <c r="E23" s="261"/>
      <c r="F23" s="261"/>
      <c r="G23" s="261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431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91" t="str">
        <f>C23</f>
        <v>Geodetické vytyčení staveniště, vytyčení výškových a polohových bodů stavby, zaměření inženýrských sití  vč. zaměření skutečného provedení stavby se zákresem do katastrální mapy (jednotlivé AZ po 4 x vyhotoveních v tištěné formě  a 2 x v digitální formě na CD).</v>
      </c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69">
        <v>8</v>
      </c>
      <c r="B24" s="170" t="s">
        <v>450</v>
      </c>
      <c r="C24" s="185" t="s">
        <v>451</v>
      </c>
      <c r="D24" s="171" t="s">
        <v>429</v>
      </c>
      <c r="E24" s="172">
        <v>1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4">
        <v>0</v>
      </c>
      <c r="O24" s="174">
        <f>ROUND(E24*N24,2)</f>
        <v>0</v>
      </c>
      <c r="P24" s="174">
        <v>0</v>
      </c>
      <c r="Q24" s="174">
        <f>ROUND(E24*P24,2)</f>
        <v>0</v>
      </c>
      <c r="R24" s="174"/>
      <c r="S24" s="174" t="s">
        <v>337</v>
      </c>
      <c r="T24" s="175" t="s">
        <v>338</v>
      </c>
      <c r="U24" s="159">
        <v>0</v>
      </c>
      <c r="V24" s="159">
        <f>ROUND(E24*U24,2)</f>
        <v>0</v>
      </c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113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ht="33.75" outlineLevel="1" x14ac:dyDescent="0.2">
      <c r="A25" s="157"/>
      <c r="B25" s="158"/>
      <c r="C25" s="260" t="s">
        <v>452</v>
      </c>
      <c r="D25" s="261"/>
      <c r="E25" s="261"/>
      <c r="F25" s="261"/>
      <c r="G25" s="261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431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91" t="str">
        <f>C25</f>
        <v>Vyhotovení geometrického plánu pro majetkoprávní vypořádání nově realizovaných zpevněných ploch na základě skutečného provedení stavby –  6 ks GP ověřené úředně oprávněným zeměměřičským inženýrem.</v>
      </c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69">
        <v>9</v>
      </c>
      <c r="B26" s="170" t="s">
        <v>453</v>
      </c>
      <c r="C26" s="185" t="s">
        <v>454</v>
      </c>
      <c r="D26" s="171" t="s">
        <v>429</v>
      </c>
      <c r="E26" s="172">
        <v>1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4">
        <v>0</v>
      </c>
      <c r="O26" s="174">
        <f>ROUND(E26*N26,2)</f>
        <v>0</v>
      </c>
      <c r="P26" s="174">
        <v>0</v>
      </c>
      <c r="Q26" s="174">
        <f>ROUND(E26*P26,2)</f>
        <v>0</v>
      </c>
      <c r="R26" s="174"/>
      <c r="S26" s="174" t="s">
        <v>337</v>
      </c>
      <c r="T26" s="175" t="s">
        <v>338</v>
      </c>
      <c r="U26" s="159">
        <v>0</v>
      </c>
      <c r="V26" s="159">
        <f>ROUND(E26*U26,2)</f>
        <v>0</v>
      </c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113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56.25" outlineLevel="1" x14ac:dyDescent="0.2">
      <c r="A27" s="157"/>
      <c r="B27" s="158"/>
      <c r="C27" s="260" t="s">
        <v>455</v>
      </c>
      <c r="D27" s="261"/>
      <c r="E27" s="261"/>
      <c r="F27" s="261"/>
      <c r="G27" s="261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431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91" t="str">
        <f>C27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v>
      </c>
      <c r="BB27" s="150"/>
      <c r="BC27" s="150"/>
      <c r="BD27" s="150"/>
      <c r="BE27" s="150"/>
      <c r="BF27" s="150"/>
      <c r="BG27" s="150"/>
      <c r="BH27" s="150"/>
    </row>
    <row r="28" spans="1:60" ht="33.75" outlineLevel="1" x14ac:dyDescent="0.2">
      <c r="A28" s="157"/>
      <c r="B28" s="158"/>
      <c r="C28" s="262" t="s">
        <v>456</v>
      </c>
      <c r="D28" s="263"/>
      <c r="E28" s="263"/>
      <c r="F28" s="263"/>
      <c r="G28" s="263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431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91" t="str">
        <f>C28</f>
        <v>ochrany sousedních pozemků a objektů vč.stromů ap., objektů a zařízení pro zajištění organizace a bezpečnosti provozu sídliště vozidel i pěších v průběhu stavby, bezpečnost a ochranu zdraví na staveništi, ap.</v>
      </c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69">
        <v>10</v>
      </c>
      <c r="B29" s="170" t="s">
        <v>457</v>
      </c>
      <c r="C29" s="185" t="s">
        <v>458</v>
      </c>
      <c r="D29" s="171" t="s">
        <v>429</v>
      </c>
      <c r="E29" s="172">
        <v>1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74">
        <v>0</v>
      </c>
      <c r="O29" s="174">
        <f>ROUND(E29*N29,2)</f>
        <v>0</v>
      </c>
      <c r="P29" s="174">
        <v>0</v>
      </c>
      <c r="Q29" s="174">
        <f>ROUND(E29*P29,2)</f>
        <v>0</v>
      </c>
      <c r="R29" s="174"/>
      <c r="S29" s="174" t="s">
        <v>337</v>
      </c>
      <c r="T29" s="175" t="s">
        <v>338</v>
      </c>
      <c r="U29" s="159">
        <v>0</v>
      </c>
      <c r="V29" s="159">
        <f>ROUND(E29*U29,2)</f>
        <v>0</v>
      </c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113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ht="45" outlineLevel="1" x14ac:dyDescent="0.2">
      <c r="A30" s="157"/>
      <c r="B30" s="158"/>
      <c r="C30" s="260" t="s">
        <v>459</v>
      </c>
      <c r="D30" s="261"/>
      <c r="E30" s="261"/>
      <c r="F30" s="261"/>
      <c r="G30" s="261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431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91" t="str">
        <f>C30</f>
        <v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v>
      </c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69">
        <v>11</v>
      </c>
      <c r="B31" s="170" t="s">
        <v>460</v>
      </c>
      <c r="C31" s="185" t="s">
        <v>461</v>
      </c>
      <c r="D31" s="171" t="s">
        <v>429</v>
      </c>
      <c r="E31" s="172">
        <v>1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74">
        <v>0</v>
      </c>
      <c r="O31" s="174">
        <f>ROUND(E31*N31,2)</f>
        <v>0</v>
      </c>
      <c r="P31" s="174">
        <v>0</v>
      </c>
      <c r="Q31" s="174">
        <f>ROUND(E31*P31,2)</f>
        <v>0</v>
      </c>
      <c r="R31" s="174"/>
      <c r="S31" s="174" t="s">
        <v>337</v>
      </c>
      <c r="T31" s="175" t="s">
        <v>338</v>
      </c>
      <c r="U31" s="159">
        <v>0</v>
      </c>
      <c r="V31" s="159">
        <f>ROUND(E31*U31,2)</f>
        <v>0</v>
      </c>
      <c r="W31" s="159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113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33.75" outlineLevel="1" x14ac:dyDescent="0.2">
      <c r="A32" s="157"/>
      <c r="B32" s="158"/>
      <c r="C32" s="260" t="s">
        <v>462</v>
      </c>
      <c r="D32" s="261"/>
      <c r="E32" s="261"/>
      <c r="F32" s="261"/>
      <c r="G32" s="261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431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91" t="str">
        <f>C32</f>
        <v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v>
      </c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69">
        <v>12</v>
      </c>
      <c r="B33" s="170" t="s">
        <v>463</v>
      </c>
      <c r="C33" s="185" t="s">
        <v>464</v>
      </c>
      <c r="D33" s="171" t="s">
        <v>429</v>
      </c>
      <c r="E33" s="172">
        <v>1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74">
        <v>0</v>
      </c>
      <c r="O33" s="174">
        <f>ROUND(E33*N33,2)</f>
        <v>0</v>
      </c>
      <c r="P33" s="174">
        <v>0</v>
      </c>
      <c r="Q33" s="174">
        <f>ROUND(E33*P33,2)</f>
        <v>0</v>
      </c>
      <c r="R33" s="174"/>
      <c r="S33" s="174" t="s">
        <v>337</v>
      </c>
      <c r="T33" s="175" t="s">
        <v>338</v>
      </c>
      <c r="U33" s="159">
        <v>0</v>
      </c>
      <c r="V33" s="159">
        <f>ROUND(E33*U33,2)</f>
        <v>0</v>
      </c>
      <c r="W33" s="159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113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ht="45" outlineLevel="1" x14ac:dyDescent="0.2">
      <c r="A34" s="157"/>
      <c r="B34" s="158"/>
      <c r="C34" s="260" t="s">
        <v>465</v>
      </c>
      <c r="D34" s="261"/>
      <c r="E34" s="261"/>
      <c r="F34" s="261"/>
      <c r="G34" s="261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431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91" t="str">
        <f>C34</f>
        <v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v>
      </c>
      <c r="BB34" s="150"/>
      <c r="BC34" s="150"/>
      <c r="BD34" s="150"/>
      <c r="BE34" s="150"/>
      <c r="BF34" s="150"/>
      <c r="BG34" s="150"/>
      <c r="BH34" s="150"/>
    </row>
    <row r="35" spans="1:60" x14ac:dyDescent="0.2">
      <c r="A35" s="5"/>
      <c r="B35" s="6"/>
      <c r="C35" s="188"/>
      <c r="D35" s="8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AE35">
        <v>15</v>
      </c>
      <c r="AF35">
        <v>21</v>
      </c>
    </row>
    <row r="36" spans="1:60" x14ac:dyDescent="0.2">
      <c r="A36" s="153"/>
      <c r="B36" s="154" t="s">
        <v>31</v>
      </c>
      <c r="C36" s="189"/>
      <c r="D36" s="155"/>
      <c r="E36" s="156"/>
      <c r="F36" s="156"/>
      <c r="G36" s="183">
        <f>G8+G21</f>
        <v>0</v>
      </c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AE36">
        <f>SUMIF(L7:L34,AE35,G7:G34)</f>
        <v>0</v>
      </c>
      <c r="AF36">
        <f>SUMIF(L7:L34,AF35,G7:G34)</f>
        <v>0</v>
      </c>
      <c r="AG36" t="s">
        <v>218</v>
      </c>
    </row>
    <row r="37" spans="1:60" x14ac:dyDescent="0.2">
      <c r="A37" s="5"/>
      <c r="B37" s="6"/>
      <c r="C37" s="188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60" x14ac:dyDescent="0.2">
      <c r="A38" s="5"/>
      <c r="B38" s="6"/>
      <c r="C38" s="188"/>
      <c r="D38" s="8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60" x14ac:dyDescent="0.2">
      <c r="A39" s="246" t="s">
        <v>219</v>
      </c>
      <c r="B39" s="246"/>
      <c r="C39" s="247"/>
      <c r="D39" s="8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60" x14ac:dyDescent="0.2">
      <c r="A40" s="248"/>
      <c r="B40" s="249"/>
      <c r="C40" s="250"/>
      <c r="D40" s="249"/>
      <c r="E40" s="249"/>
      <c r="F40" s="249"/>
      <c r="G40" s="251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AG40" t="s">
        <v>220</v>
      </c>
    </row>
    <row r="41" spans="1:60" x14ac:dyDescent="0.2">
      <c r="A41" s="252"/>
      <c r="B41" s="253"/>
      <c r="C41" s="254"/>
      <c r="D41" s="253"/>
      <c r="E41" s="253"/>
      <c r="F41" s="253"/>
      <c r="G41" s="25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60" x14ac:dyDescent="0.2">
      <c r="A42" s="252"/>
      <c r="B42" s="253"/>
      <c r="C42" s="254"/>
      <c r="D42" s="253"/>
      <c r="E42" s="253"/>
      <c r="F42" s="253"/>
      <c r="G42" s="25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60" x14ac:dyDescent="0.2">
      <c r="A43" s="252"/>
      <c r="B43" s="253"/>
      <c r="C43" s="254"/>
      <c r="D43" s="253"/>
      <c r="E43" s="253"/>
      <c r="F43" s="253"/>
      <c r="G43" s="25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1:60" x14ac:dyDescent="0.2">
      <c r="A44" s="256"/>
      <c r="B44" s="257"/>
      <c r="C44" s="258"/>
      <c r="D44" s="257"/>
      <c r="E44" s="257"/>
      <c r="F44" s="257"/>
      <c r="G44" s="259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 spans="1:60" x14ac:dyDescent="0.2">
      <c r="A45" s="5"/>
      <c r="B45" s="6"/>
      <c r="C45" s="188"/>
      <c r="D45" s="8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1:60" x14ac:dyDescent="0.2">
      <c r="C46" s="190"/>
      <c r="D46" s="141"/>
      <c r="AG46" t="s">
        <v>221</v>
      </c>
    </row>
    <row r="47" spans="1:60" x14ac:dyDescent="0.2">
      <c r="D47" s="141"/>
    </row>
    <row r="48" spans="1:60" x14ac:dyDescent="0.2">
      <c r="D48" s="141"/>
    </row>
    <row r="49" spans="4:4" x14ac:dyDescent="0.2">
      <c r="D49" s="141"/>
    </row>
    <row r="50" spans="4:4" x14ac:dyDescent="0.2">
      <c r="D50" s="141"/>
    </row>
    <row r="51" spans="4:4" x14ac:dyDescent="0.2">
      <c r="D51" s="141"/>
    </row>
    <row r="52" spans="4:4" x14ac:dyDescent="0.2">
      <c r="D52" s="141"/>
    </row>
    <row r="53" spans="4:4" x14ac:dyDescent="0.2">
      <c r="D53" s="141"/>
    </row>
    <row r="54" spans="4:4" x14ac:dyDescent="0.2">
      <c r="D54" s="141"/>
    </row>
    <row r="55" spans="4:4" x14ac:dyDescent="0.2">
      <c r="D55" s="141"/>
    </row>
    <row r="56" spans="4:4" x14ac:dyDescent="0.2">
      <c r="D56" s="141"/>
    </row>
    <row r="57" spans="4:4" x14ac:dyDescent="0.2">
      <c r="D57" s="141"/>
    </row>
    <row r="58" spans="4:4" x14ac:dyDescent="0.2">
      <c r="D58" s="141"/>
    </row>
    <row r="59" spans="4:4" x14ac:dyDescent="0.2">
      <c r="D59" s="141"/>
    </row>
    <row r="60" spans="4:4" x14ac:dyDescent="0.2">
      <c r="D60" s="141"/>
    </row>
    <row r="61" spans="4:4" x14ac:dyDescent="0.2">
      <c r="D61" s="141"/>
    </row>
    <row r="62" spans="4:4" x14ac:dyDescent="0.2">
      <c r="D62" s="141"/>
    </row>
    <row r="63" spans="4:4" x14ac:dyDescent="0.2">
      <c r="D63" s="141"/>
    </row>
    <row r="64" spans="4:4" x14ac:dyDescent="0.2">
      <c r="D64" s="141"/>
    </row>
    <row r="65" spans="4:4" x14ac:dyDescent="0.2">
      <c r="D65" s="141"/>
    </row>
    <row r="66" spans="4:4" x14ac:dyDescent="0.2">
      <c r="D66" s="141"/>
    </row>
    <row r="67" spans="4:4" x14ac:dyDescent="0.2">
      <c r="D67" s="141"/>
    </row>
    <row r="68" spans="4:4" x14ac:dyDescent="0.2">
      <c r="D68" s="141"/>
    </row>
    <row r="69" spans="4:4" x14ac:dyDescent="0.2">
      <c r="D69" s="141"/>
    </row>
    <row r="70" spans="4:4" x14ac:dyDescent="0.2">
      <c r="D70" s="141"/>
    </row>
    <row r="71" spans="4:4" x14ac:dyDescent="0.2">
      <c r="D71" s="141"/>
    </row>
    <row r="72" spans="4:4" x14ac:dyDescent="0.2">
      <c r="D72" s="141"/>
    </row>
    <row r="73" spans="4:4" x14ac:dyDescent="0.2">
      <c r="D73" s="141"/>
    </row>
    <row r="74" spans="4:4" x14ac:dyDescent="0.2">
      <c r="D74" s="141"/>
    </row>
    <row r="75" spans="4:4" x14ac:dyDescent="0.2">
      <c r="D75" s="141"/>
    </row>
    <row r="76" spans="4:4" x14ac:dyDescent="0.2">
      <c r="D76" s="141"/>
    </row>
    <row r="77" spans="4:4" x14ac:dyDescent="0.2">
      <c r="D77" s="141"/>
    </row>
    <row r="78" spans="4:4" x14ac:dyDescent="0.2">
      <c r="D78" s="141"/>
    </row>
    <row r="79" spans="4:4" x14ac:dyDescent="0.2">
      <c r="D79" s="141"/>
    </row>
    <row r="80" spans="4:4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DCC5" sheet="1" objects="1" scenarios="1"/>
  <mergeCells count="19">
    <mergeCell ref="A40:G44"/>
    <mergeCell ref="C10:G10"/>
    <mergeCell ref="C12:G12"/>
    <mergeCell ref="C14:G14"/>
    <mergeCell ref="C16:G16"/>
    <mergeCell ref="A1:G1"/>
    <mergeCell ref="C2:G2"/>
    <mergeCell ref="C3:G3"/>
    <mergeCell ref="C4:G4"/>
    <mergeCell ref="A39:C39"/>
    <mergeCell ref="C30:G30"/>
    <mergeCell ref="C32:G32"/>
    <mergeCell ref="C34:G34"/>
    <mergeCell ref="C17:G17"/>
    <mergeCell ref="C20:G20"/>
    <mergeCell ref="C23:G23"/>
    <mergeCell ref="C25:G25"/>
    <mergeCell ref="C27:G27"/>
    <mergeCell ref="C28:G2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54</vt:i4>
      </vt:variant>
    </vt:vector>
  </HeadingPairs>
  <TitlesOfParts>
    <vt:vector size="62" baseType="lpstr">
      <vt:lpstr>Pokyny pro vyplnění</vt:lpstr>
      <vt:lpstr>Stavba</vt:lpstr>
      <vt:lpstr>VzorPolozky</vt:lpstr>
      <vt:lpstr>SO 101 SO 101 n Pol</vt:lpstr>
      <vt:lpstr>SO 101 SO 101 u Pol</vt:lpstr>
      <vt:lpstr>SO 102 SO 102 Pol</vt:lpstr>
      <vt:lpstr>SO 103 SO 103 Pol</vt:lpstr>
      <vt:lpstr>VNON VNON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SO 101 n Pol'!Názvy_tisku</vt:lpstr>
      <vt:lpstr>'SO 101 SO 101 u Pol'!Názvy_tisku</vt:lpstr>
      <vt:lpstr>'SO 102 SO 102 Pol'!Názvy_tisku</vt:lpstr>
      <vt:lpstr>'SO 103 SO 103 Pol'!Názvy_tisku</vt:lpstr>
      <vt:lpstr>'VNON VNON Pol'!Názvy_tisku</vt:lpstr>
      <vt:lpstr>oadresa</vt:lpstr>
      <vt:lpstr>Stavba!Objednatel</vt:lpstr>
      <vt:lpstr>Stavba!Objekt</vt:lpstr>
      <vt:lpstr>'SO 101 SO 101 n Pol'!Oblast_tisku</vt:lpstr>
      <vt:lpstr>'SO 101 SO 101 u Pol'!Oblast_tisku</vt:lpstr>
      <vt:lpstr>'SO 102 SO 102 Pol'!Oblast_tisku</vt:lpstr>
      <vt:lpstr>'SO 103 SO 103 Pol'!Oblast_tisku</vt:lpstr>
      <vt:lpstr>Stavba!Oblast_tisku</vt:lpstr>
      <vt:lpstr>'VNON VNON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R.Gregar</dc:creator>
  <cp:lastModifiedBy>Manda Libor, DiS.</cp:lastModifiedBy>
  <cp:lastPrinted>2014-02-28T09:52:57Z</cp:lastPrinted>
  <dcterms:created xsi:type="dcterms:W3CDTF">2009-04-08T07:15:50Z</dcterms:created>
  <dcterms:modified xsi:type="dcterms:W3CDTF">2019-02-14T07:24:10Z</dcterms:modified>
</cp:coreProperties>
</file>