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00 - Vedlejší a ostatní ..." sheetId="2" r:id="rId2"/>
    <sheet name="001 - Architektonicko - s..." sheetId="3" r:id="rId3"/>
    <sheet name="002 - Elektroinstalace - ..." sheetId="4" r:id="rId4"/>
    <sheet name="Pokyny pro vyplnění" sheetId="5" r:id="rId5"/>
  </sheets>
  <definedNames>
    <definedName name="_xlnm.Print_Area" localSheetId="0">'Rekapitulace stavby'!$D$4:$AO$33,'Rekapitulace stavby'!$C$39:$AQ$56</definedName>
    <definedName name="_xlnm.Print_Titles" localSheetId="0">'Rekapitulace stavby'!$49:$49</definedName>
    <definedName name="_xlnm._FilterDatabase" localSheetId="1" hidden="1">'000 - Vedlejší a ostatní ...'!$C$86:$K$131</definedName>
    <definedName name="_xlnm.Print_Area" localSheetId="1">'000 - Vedlejší a ostatní ...'!$C$4:$J$38,'000 - Vedlejší a ostatní ...'!$C$44:$J$66,'000 - Vedlejší a ostatní ...'!$C$72:$K$131</definedName>
    <definedName name="_xlnm.Print_Titles" localSheetId="1">'000 - Vedlejší a ostatní ...'!$86:$86</definedName>
    <definedName name="_xlnm._FilterDatabase" localSheetId="2" hidden="1">'001 - Architektonicko - s...'!$C$96:$K$591</definedName>
    <definedName name="_xlnm.Print_Area" localSheetId="2">'001 - Architektonicko - s...'!$C$4:$J$38,'001 - Architektonicko - s...'!$C$44:$J$76,'001 - Architektonicko - s...'!$C$82:$K$591</definedName>
    <definedName name="_xlnm.Print_Titles" localSheetId="2">'001 - Architektonicko - s...'!$96:$96</definedName>
    <definedName name="_xlnm._FilterDatabase" localSheetId="3" hidden="1">'002 - Elektroinstalace - ...'!$C$83:$K$88</definedName>
    <definedName name="_xlnm.Print_Area" localSheetId="3">'002 - Elektroinstalace - ...'!$C$4:$J$38,'002 - Elektroinstalace - ...'!$C$44:$J$63,'002 - Elektroinstalace - ...'!$C$69:$K$88</definedName>
    <definedName name="_xlnm.Print_Titles" localSheetId="3">'002 - Elektroinstalace - ...'!$83:$83</definedName>
    <definedName name="_xlnm.Print_Area" localSheetId="4">'Pokyny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5"/>
  <c r="AX55"/>
  <c i="4" r="BI87"/>
  <c r="F36"/>
  <c i="1" r="BD55"/>
  <c i="4" r="BH87"/>
  <c r="F35"/>
  <c i="1" r="BC55"/>
  <c i="4" r="BG87"/>
  <c r="F34"/>
  <c i="1" r="BB55"/>
  <c i="4" r="BF87"/>
  <c r="J33"/>
  <c i="1" r="AW55"/>
  <c i="4" r="F33"/>
  <c i="1" r="BA55"/>
  <c i="4" r="T87"/>
  <c r="T86"/>
  <c r="T85"/>
  <c r="T84"/>
  <c r="R87"/>
  <c r="R86"/>
  <c r="R85"/>
  <c r="R84"/>
  <c r="P87"/>
  <c r="P86"/>
  <c r="P85"/>
  <c r="P84"/>
  <c i="1" r="AU55"/>
  <c i="4" r="BK87"/>
  <c r="BK86"/>
  <c r="J86"/>
  <c r="BK85"/>
  <c r="J85"/>
  <c r="BK84"/>
  <c r="J84"/>
  <c r="J60"/>
  <c r="J29"/>
  <c i="1" r="AG55"/>
  <c i="4" r="J87"/>
  <c r="BE87"/>
  <c r="J32"/>
  <c i="1" r="AV55"/>
  <c i="4" r="F32"/>
  <c i="1" r="AZ55"/>
  <c i="4" r="J62"/>
  <c r="J61"/>
  <c r="J80"/>
  <c r="F80"/>
  <c r="F78"/>
  <c r="E76"/>
  <c r="J55"/>
  <c r="F55"/>
  <c r="F53"/>
  <c r="E51"/>
  <c r="J38"/>
  <c r="J20"/>
  <c r="E20"/>
  <c r="F81"/>
  <c r="F56"/>
  <c r="J19"/>
  <c r="J14"/>
  <c r="J78"/>
  <c r="J53"/>
  <c r="E7"/>
  <c r="E72"/>
  <c r="E47"/>
  <c i="1" r="AY54"/>
  <c r="AX54"/>
  <c i="3" r="BI589"/>
  <c r="BH589"/>
  <c r="BG589"/>
  <c r="BF589"/>
  <c r="T589"/>
  <c r="R589"/>
  <c r="P589"/>
  <c r="BK589"/>
  <c r="J589"/>
  <c r="BE589"/>
  <c r="BI584"/>
  <c r="BH584"/>
  <c r="BG584"/>
  <c r="BF584"/>
  <c r="T584"/>
  <c r="R584"/>
  <c r="P584"/>
  <c r="BK584"/>
  <c r="J584"/>
  <c r="BE584"/>
  <c r="BI579"/>
  <c r="BH579"/>
  <c r="BG579"/>
  <c r="BF579"/>
  <c r="T579"/>
  <c r="R579"/>
  <c r="P579"/>
  <c r="BK579"/>
  <c r="J579"/>
  <c r="BE579"/>
  <c r="BI574"/>
  <c r="BH574"/>
  <c r="BG574"/>
  <c r="BF574"/>
  <c r="T574"/>
  <c r="R574"/>
  <c r="P574"/>
  <c r="BK574"/>
  <c r="J574"/>
  <c r="BE574"/>
  <c r="BI569"/>
  <c r="BH569"/>
  <c r="BG569"/>
  <c r="BF569"/>
  <c r="T569"/>
  <c r="R569"/>
  <c r="P569"/>
  <c r="BK569"/>
  <c r="J569"/>
  <c r="BE569"/>
  <c r="BI563"/>
  <c r="BH563"/>
  <c r="BG563"/>
  <c r="BF563"/>
  <c r="T563"/>
  <c r="R563"/>
  <c r="P563"/>
  <c r="BK563"/>
  <c r="J563"/>
  <c r="BE563"/>
  <c r="BI558"/>
  <c r="BH558"/>
  <c r="BG558"/>
  <c r="BF558"/>
  <c r="T558"/>
  <c r="R558"/>
  <c r="P558"/>
  <c r="BK558"/>
  <c r="J558"/>
  <c r="BE558"/>
  <c r="BI552"/>
  <c r="BH552"/>
  <c r="BG552"/>
  <c r="BF552"/>
  <c r="T552"/>
  <c r="T551"/>
  <c r="R552"/>
  <c r="R551"/>
  <c r="P552"/>
  <c r="P551"/>
  <c r="BK552"/>
  <c r="BK551"/>
  <c r="J551"/>
  <c r="J552"/>
  <c r="BE552"/>
  <c r="J75"/>
  <c r="BI548"/>
  <c r="BH548"/>
  <c r="BG548"/>
  <c r="BF548"/>
  <c r="T548"/>
  <c r="R548"/>
  <c r="P548"/>
  <c r="BK548"/>
  <c r="J548"/>
  <c r="BE548"/>
  <c r="BI543"/>
  <c r="BH543"/>
  <c r="BG543"/>
  <c r="BF543"/>
  <c r="T543"/>
  <c r="R543"/>
  <c r="P543"/>
  <c r="BK543"/>
  <c r="J543"/>
  <c r="BE543"/>
  <c r="BI538"/>
  <c r="BH538"/>
  <c r="BG538"/>
  <c r="BF538"/>
  <c r="T538"/>
  <c r="T537"/>
  <c r="R538"/>
  <c r="R537"/>
  <c r="P538"/>
  <c r="P537"/>
  <c r="BK538"/>
  <c r="BK537"/>
  <c r="J537"/>
  <c r="J538"/>
  <c r="BE538"/>
  <c r="J74"/>
  <c r="BI534"/>
  <c r="BH534"/>
  <c r="BG534"/>
  <c r="BF534"/>
  <c r="T534"/>
  <c r="R534"/>
  <c r="P534"/>
  <c r="BK534"/>
  <c r="J534"/>
  <c r="BE534"/>
  <c r="BI529"/>
  <c r="BH529"/>
  <c r="BG529"/>
  <c r="BF529"/>
  <c r="T529"/>
  <c r="T528"/>
  <c r="R529"/>
  <c r="R528"/>
  <c r="P529"/>
  <c r="P528"/>
  <c r="BK529"/>
  <c r="BK528"/>
  <c r="J528"/>
  <c r="J529"/>
  <c r="BE529"/>
  <c r="J73"/>
  <c r="BI525"/>
  <c r="BH525"/>
  <c r="BG525"/>
  <c r="BF525"/>
  <c r="T525"/>
  <c r="R525"/>
  <c r="P525"/>
  <c r="BK525"/>
  <c r="J525"/>
  <c r="BE525"/>
  <c r="BI521"/>
  <c r="BH521"/>
  <c r="BG521"/>
  <c r="BF521"/>
  <c r="T521"/>
  <c r="R521"/>
  <c r="P521"/>
  <c r="BK521"/>
  <c r="J521"/>
  <c r="BE521"/>
  <c r="BI514"/>
  <c r="BH514"/>
  <c r="BG514"/>
  <c r="BF514"/>
  <c r="T514"/>
  <c r="R514"/>
  <c r="P514"/>
  <c r="BK514"/>
  <c r="J514"/>
  <c r="BE514"/>
  <c r="BI509"/>
  <c r="BH509"/>
  <c r="BG509"/>
  <c r="BF509"/>
  <c r="T509"/>
  <c r="R509"/>
  <c r="P509"/>
  <c r="BK509"/>
  <c r="J509"/>
  <c r="BE509"/>
  <c r="BI504"/>
  <c r="BH504"/>
  <c r="BG504"/>
  <c r="BF504"/>
  <c r="T504"/>
  <c r="R504"/>
  <c r="P504"/>
  <c r="BK504"/>
  <c r="J504"/>
  <c r="BE504"/>
  <c r="BI499"/>
  <c r="BH499"/>
  <c r="BG499"/>
  <c r="BF499"/>
  <c r="T499"/>
  <c r="R499"/>
  <c r="P499"/>
  <c r="BK499"/>
  <c r="J499"/>
  <c r="BE499"/>
  <c r="BI494"/>
  <c r="BH494"/>
  <c r="BG494"/>
  <c r="BF494"/>
  <c r="T494"/>
  <c r="R494"/>
  <c r="P494"/>
  <c r="BK494"/>
  <c r="J494"/>
  <c r="BE494"/>
  <c r="BI487"/>
  <c r="BH487"/>
  <c r="BG487"/>
  <c r="BF487"/>
  <c r="T487"/>
  <c r="R487"/>
  <c r="P487"/>
  <c r="BK487"/>
  <c r="J487"/>
  <c r="BE487"/>
  <c r="BI480"/>
  <c r="BH480"/>
  <c r="BG480"/>
  <c r="BF480"/>
  <c r="T480"/>
  <c r="T479"/>
  <c r="T478"/>
  <c r="R480"/>
  <c r="R479"/>
  <c r="R478"/>
  <c r="P480"/>
  <c r="P479"/>
  <c r="P478"/>
  <c r="BK480"/>
  <c r="BK479"/>
  <c r="J479"/>
  <c r="BK478"/>
  <c r="J478"/>
  <c r="J480"/>
  <c r="BE480"/>
  <c r="J72"/>
  <c r="J71"/>
  <c r="BI475"/>
  <c r="BH475"/>
  <c r="BG475"/>
  <c r="BF475"/>
  <c r="T475"/>
  <c r="T474"/>
  <c r="R475"/>
  <c r="R474"/>
  <c r="P475"/>
  <c r="P474"/>
  <c r="BK475"/>
  <c r="BK474"/>
  <c r="J474"/>
  <c r="J475"/>
  <c r="BE475"/>
  <c r="J70"/>
  <c r="BI469"/>
  <c r="BH469"/>
  <c r="BG469"/>
  <c r="BF469"/>
  <c r="T469"/>
  <c r="R469"/>
  <c r="P469"/>
  <c r="BK469"/>
  <c r="J469"/>
  <c r="BE469"/>
  <c r="BI464"/>
  <c r="BH464"/>
  <c r="BG464"/>
  <c r="BF464"/>
  <c r="T464"/>
  <c r="R464"/>
  <c r="P464"/>
  <c r="BK464"/>
  <c r="J464"/>
  <c r="BE464"/>
  <c r="BI460"/>
  <c r="BH460"/>
  <c r="BG460"/>
  <c r="BF460"/>
  <c r="T460"/>
  <c r="R460"/>
  <c r="P460"/>
  <c r="BK460"/>
  <c r="J460"/>
  <c r="BE460"/>
  <c r="BI457"/>
  <c r="BH457"/>
  <c r="BG457"/>
  <c r="BF457"/>
  <c r="T457"/>
  <c r="R457"/>
  <c r="P457"/>
  <c r="BK457"/>
  <c r="J457"/>
  <c r="BE457"/>
  <c r="BI455"/>
  <c r="BH455"/>
  <c r="BG455"/>
  <c r="BF455"/>
  <c r="T455"/>
  <c r="T454"/>
  <c r="R455"/>
  <c r="R454"/>
  <c r="P455"/>
  <c r="P454"/>
  <c r="BK455"/>
  <c r="BK454"/>
  <c r="J454"/>
  <c r="J455"/>
  <c r="BE455"/>
  <c r="J69"/>
  <c r="BI451"/>
  <c r="BH451"/>
  <c r="BG451"/>
  <c r="BF451"/>
  <c r="T451"/>
  <c r="R451"/>
  <c r="P451"/>
  <c r="BK451"/>
  <c r="J451"/>
  <c r="BE451"/>
  <c r="BI446"/>
  <c r="BH446"/>
  <c r="BG446"/>
  <c r="BF446"/>
  <c r="T446"/>
  <c r="R446"/>
  <c r="P446"/>
  <c r="BK446"/>
  <c r="J446"/>
  <c r="BE446"/>
  <c r="BI442"/>
  <c r="BH442"/>
  <c r="BG442"/>
  <c r="BF442"/>
  <c r="T442"/>
  <c r="R442"/>
  <c r="P442"/>
  <c r="BK442"/>
  <c r="J442"/>
  <c r="BE442"/>
  <c r="BI436"/>
  <c r="BH436"/>
  <c r="BG436"/>
  <c r="BF436"/>
  <c r="T436"/>
  <c r="T435"/>
  <c r="R436"/>
  <c r="R435"/>
  <c r="P436"/>
  <c r="P435"/>
  <c r="BK436"/>
  <c r="BK435"/>
  <c r="J435"/>
  <c r="J436"/>
  <c r="BE436"/>
  <c r="J68"/>
  <c r="BI430"/>
  <c r="BH430"/>
  <c r="BG430"/>
  <c r="BF430"/>
  <c r="T430"/>
  <c r="R430"/>
  <c r="P430"/>
  <c r="BK430"/>
  <c r="J430"/>
  <c r="BE430"/>
  <c r="BI425"/>
  <c r="BH425"/>
  <c r="BG425"/>
  <c r="BF425"/>
  <c r="T425"/>
  <c r="R425"/>
  <c r="P425"/>
  <c r="BK425"/>
  <c r="J425"/>
  <c r="BE425"/>
  <c r="BI422"/>
  <c r="BH422"/>
  <c r="BG422"/>
  <c r="BF422"/>
  <c r="T422"/>
  <c r="R422"/>
  <c r="P422"/>
  <c r="BK422"/>
  <c r="J422"/>
  <c r="BE422"/>
  <c r="BI418"/>
  <c r="BH418"/>
  <c r="BG418"/>
  <c r="BF418"/>
  <c r="T418"/>
  <c r="R418"/>
  <c r="P418"/>
  <c r="BK418"/>
  <c r="J418"/>
  <c r="BE418"/>
  <c r="BI412"/>
  <c r="BH412"/>
  <c r="BG412"/>
  <c r="BF412"/>
  <c r="T412"/>
  <c r="R412"/>
  <c r="P412"/>
  <c r="BK412"/>
  <c r="J412"/>
  <c r="BE412"/>
  <c r="BI406"/>
  <c r="BH406"/>
  <c r="BG406"/>
  <c r="BF406"/>
  <c r="T406"/>
  <c r="T405"/>
  <c r="R406"/>
  <c r="R405"/>
  <c r="P406"/>
  <c r="P405"/>
  <c r="BK406"/>
  <c r="BK405"/>
  <c r="J405"/>
  <c r="J406"/>
  <c r="BE406"/>
  <c r="J67"/>
  <c r="BI399"/>
  <c r="BH399"/>
  <c r="BG399"/>
  <c r="BF399"/>
  <c r="T399"/>
  <c r="T398"/>
  <c r="R399"/>
  <c r="R398"/>
  <c r="P399"/>
  <c r="P398"/>
  <c r="BK399"/>
  <c r="BK398"/>
  <c r="J398"/>
  <c r="J399"/>
  <c r="BE399"/>
  <c r="J66"/>
  <c r="BI394"/>
  <c r="BH394"/>
  <c r="BG394"/>
  <c r="BF394"/>
  <c r="T394"/>
  <c r="R394"/>
  <c r="P394"/>
  <c r="BK394"/>
  <c r="J394"/>
  <c r="BE394"/>
  <c r="BI388"/>
  <c r="BH388"/>
  <c r="BG388"/>
  <c r="BF388"/>
  <c r="T388"/>
  <c r="R388"/>
  <c r="P388"/>
  <c r="BK388"/>
  <c r="J388"/>
  <c r="BE388"/>
  <c r="BI383"/>
  <c r="BH383"/>
  <c r="BG383"/>
  <c r="BF383"/>
  <c r="T383"/>
  <c r="R383"/>
  <c r="P383"/>
  <c r="BK383"/>
  <c r="J383"/>
  <c r="BE383"/>
  <c r="BI377"/>
  <c r="BH377"/>
  <c r="BG377"/>
  <c r="BF377"/>
  <c r="T377"/>
  <c r="R377"/>
  <c r="P377"/>
  <c r="BK377"/>
  <c r="J377"/>
  <c r="BE377"/>
  <c r="BI372"/>
  <c r="BH372"/>
  <c r="BG372"/>
  <c r="BF372"/>
  <c r="T372"/>
  <c r="R372"/>
  <c r="P372"/>
  <c r="BK372"/>
  <c r="J372"/>
  <c r="BE372"/>
  <c r="BI366"/>
  <c r="BH366"/>
  <c r="BG366"/>
  <c r="BF366"/>
  <c r="T366"/>
  <c r="R366"/>
  <c r="P366"/>
  <c r="BK366"/>
  <c r="J366"/>
  <c r="BE366"/>
  <c r="BI360"/>
  <c r="BH360"/>
  <c r="BG360"/>
  <c r="BF360"/>
  <c r="T360"/>
  <c r="R360"/>
  <c r="P360"/>
  <c r="BK360"/>
  <c r="J360"/>
  <c r="BE360"/>
  <c r="BI354"/>
  <c r="BH354"/>
  <c r="BG354"/>
  <c r="BF354"/>
  <c r="T354"/>
  <c r="R354"/>
  <c r="P354"/>
  <c r="BK354"/>
  <c r="J354"/>
  <c r="BE354"/>
  <c r="BI349"/>
  <c r="BH349"/>
  <c r="BG349"/>
  <c r="BF349"/>
  <c r="T349"/>
  <c r="R349"/>
  <c r="P349"/>
  <c r="BK349"/>
  <c r="J349"/>
  <c r="BE349"/>
  <c r="BI344"/>
  <c r="BH344"/>
  <c r="BG344"/>
  <c r="BF344"/>
  <c r="T344"/>
  <c r="T343"/>
  <c r="R344"/>
  <c r="R343"/>
  <c r="P344"/>
  <c r="P343"/>
  <c r="BK344"/>
  <c r="BK343"/>
  <c r="J343"/>
  <c r="J344"/>
  <c r="BE344"/>
  <c r="J65"/>
  <c r="BI337"/>
  <c r="BH337"/>
  <c r="BG337"/>
  <c r="BF337"/>
  <c r="T337"/>
  <c r="R337"/>
  <c r="P337"/>
  <c r="BK337"/>
  <c r="J337"/>
  <c r="BE337"/>
  <c r="BI331"/>
  <c r="BH331"/>
  <c r="BG331"/>
  <c r="BF331"/>
  <c r="T331"/>
  <c r="T330"/>
  <c r="R331"/>
  <c r="R330"/>
  <c r="P331"/>
  <c r="P330"/>
  <c r="BK331"/>
  <c r="BK330"/>
  <c r="J330"/>
  <c r="J331"/>
  <c r="BE331"/>
  <c r="J64"/>
  <c r="BI325"/>
  <c r="BH325"/>
  <c r="BG325"/>
  <c r="BF325"/>
  <c r="T325"/>
  <c r="R325"/>
  <c r="P325"/>
  <c r="BK325"/>
  <c r="J325"/>
  <c r="BE325"/>
  <c r="BI320"/>
  <c r="BH320"/>
  <c r="BG320"/>
  <c r="BF320"/>
  <c r="T320"/>
  <c r="R320"/>
  <c r="P320"/>
  <c r="BK320"/>
  <c r="J320"/>
  <c r="BE320"/>
  <c r="BI314"/>
  <c r="BH314"/>
  <c r="BG314"/>
  <c r="BF314"/>
  <c r="T314"/>
  <c r="R314"/>
  <c r="P314"/>
  <c r="BK314"/>
  <c r="J314"/>
  <c r="BE314"/>
  <c r="BI308"/>
  <c r="BH308"/>
  <c r="BG308"/>
  <c r="BF308"/>
  <c r="T308"/>
  <c r="R308"/>
  <c r="P308"/>
  <c r="BK308"/>
  <c r="J308"/>
  <c r="BE308"/>
  <c r="BI302"/>
  <c r="BH302"/>
  <c r="BG302"/>
  <c r="BF302"/>
  <c r="T302"/>
  <c r="R302"/>
  <c r="P302"/>
  <c r="BK302"/>
  <c r="J302"/>
  <c r="BE302"/>
  <c r="BI297"/>
  <c r="BH297"/>
  <c r="BG297"/>
  <c r="BF297"/>
  <c r="T297"/>
  <c r="R297"/>
  <c r="P297"/>
  <c r="BK297"/>
  <c r="J297"/>
  <c r="BE297"/>
  <c r="BI292"/>
  <c r="BH292"/>
  <c r="BG292"/>
  <c r="BF292"/>
  <c r="T292"/>
  <c r="R292"/>
  <c r="P292"/>
  <c r="BK292"/>
  <c r="J292"/>
  <c r="BE292"/>
  <c r="BI286"/>
  <c r="BH286"/>
  <c r="BG286"/>
  <c r="BF286"/>
  <c r="T286"/>
  <c r="R286"/>
  <c r="P286"/>
  <c r="BK286"/>
  <c r="J286"/>
  <c r="BE286"/>
  <c r="BI280"/>
  <c r="BH280"/>
  <c r="BG280"/>
  <c r="BF280"/>
  <c r="T280"/>
  <c r="R280"/>
  <c r="P280"/>
  <c r="BK280"/>
  <c r="J280"/>
  <c r="BE280"/>
  <c r="BI274"/>
  <c r="BH274"/>
  <c r="BG274"/>
  <c r="BF274"/>
  <c r="T274"/>
  <c r="R274"/>
  <c r="P274"/>
  <c r="BK274"/>
  <c r="J274"/>
  <c r="BE274"/>
  <c r="BI268"/>
  <c r="BH268"/>
  <c r="BG268"/>
  <c r="BF268"/>
  <c r="T268"/>
  <c r="R268"/>
  <c r="P268"/>
  <c r="BK268"/>
  <c r="J268"/>
  <c r="BE268"/>
  <c r="BI263"/>
  <c r="BH263"/>
  <c r="BG263"/>
  <c r="BF263"/>
  <c r="T263"/>
  <c r="R263"/>
  <c r="P263"/>
  <c r="BK263"/>
  <c r="J263"/>
  <c r="BE263"/>
  <c r="BI257"/>
  <c r="BH257"/>
  <c r="BG257"/>
  <c r="BF257"/>
  <c r="T257"/>
  <c r="T256"/>
  <c r="R257"/>
  <c r="R256"/>
  <c r="P257"/>
  <c r="P256"/>
  <c r="BK257"/>
  <c r="BK256"/>
  <c r="J256"/>
  <c r="J257"/>
  <c r="BE257"/>
  <c r="J63"/>
  <c r="BI248"/>
  <c r="BH248"/>
  <c r="BG248"/>
  <c r="BF248"/>
  <c r="T248"/>
  <c r="R248"/>
  <c r="P248"/>
  <c r="BK248"/>
  <c r="J248"/>
  <c r="BE248"/>
  <c r="BI243"/>
  <c r="BH243"/>
  <c r="BG243"/>
  <c r="BF243"/>
  <c r="T243"/>
  <c r="R243"/>
  <c r="P243"/>
  <c r="BK243"/>
  <c r="J243"/>
  <c r="BE243"/>
  <c r="BI237"/>
  <c r="BH237"/>
  <c r="BG237"/>
  <c r="BF237"/>
  <c r="T237"/>
  <c r="R237"/>
  <c r="P237"/>
  <c r="BK237"/>
  <c r="J237"/>
  <c r="BE237"/>
  <c r="BI232"/>
  <c r="BH232"/>
  <c r="BG232"/>
  <c r="BF232"/>
  <c r="T232"/>
  <c r="R232"/>
  <c r="P232"/>
  <c r="BK232"/>
  <c r="J232"/>
  <c r="BE232"/>
  <c r="BI226"/>
  <c r="BH226"/>
  <c r="BG226"/>
  <c r="BF226"/>
  <c r="T226"/>
  <c r="R226"/>
  <c r="P226"/>
  <c r="BK226"/>
  <c r="J226"/>
  <c r="BE226"/>
  <c r="BI220"/>
  <c r="BH220"/>
  <c r="BG220"/>
  <c r="BF220"/>
  <c r="T220"/>
  <c r="R220"/>
  <c r="P220"/>
  <c r="BK220"/>
  <c r="J220"/>
  <c r="BE220"/>
  <c r="BI213"/>
  <c r="BH213"/>
  <c r="BG213"/>
  <c r="BF213"/>
  <c r="T213"/>
  <c r="R213"/>
  <c r="P213"/>
  <c r="BK213"/>
  <c r="J213"/>
  <c r="BE213"/>
  <c r="BI208"/>
  <c r="BH208"/>
  <c r="BG208"/>
  <c r="BF208"/>
  <c r="T208"/>
  <c r="R208"/>
  <c r="P208"/>
  <c r="BK208"/>
  <c r="J208"/>
  <c r="BE208"/>
  <c r="BI203"/>
  <c r="BH203"/>
  <c r="BG203"/>
  <c r="BF203"/>
  <c r="T203"/>
  <c r="R203"/>
  <c r="P203"/>
  <c r="BK203"/>
  <c r="J203"/>
  <c r="BE203"/>
  <c r="BI198"/>
  <c r="BH198"/>
  <c r="BG198"/>
  <c r="BF198"/>
  <c r="T198"/>
  <c r="R198"/>
  <c r="P198"/>
  <c r="BK198"/>
  <c r="J198"/>
  <c r="BE198"/>
  <c r="BI193"/>
  <c r="BH193"/>
  <c r="BG193"/>
  <c r="BF193"/>
  <c r="T193"/>
  <c r="R193"/>
  <c r="P193"/>
  <c r="BK193"/>
  <c r="J193"/>
  <c r="BE193"/>
  <c r="BI188"/>
  <c r="BH188"/>
  <c r="BG188"/>
  <c r="BF188"/>
  <c r="T188"/>
  <c r="R188"/>
  <c r="P188"/>
  <c r="BK188"/>
  <c r="J188"/>
  <c r="BE188"/>
  <c r="BI182"/>
  <c r="BH182"/>
  <c r="BG182"/>
  <c r="BF182"/>
  <c r="T182"/>
  <c r="R182"/>
  <c r="P182"/>
  <c r="BK182"/>
  <c r="J182"/>
  <c r="BE182"/>
  <c r="BI180"/>
  <c r="BH180"/>
  <c r="BG180"/>
  <c r="BF180"/>
  <c r="T180"/>
  <c r="R180"/>
  <c r="P180"/>
  <c r="BK180"/>
  <c r="J180"/>
  <c r="BE180"/>
  <c r="BI177"/>
  <c r="BH177"/>
  <c r="BG177"/>
  <c r="BF177"/>
  <c r="T177"/>
  <c r="R177"/>
  <c r="P177"/>
  <c r="BK177"/>
  <c r="J177"/>
  <c r="BE177"/>
  <c r="BI172"/>
  <c r="BH172"/>
  <c r="BG172"/>
  <c r="BF172"/>
  <c r="T172"/>
  <c r="R172"/>
  <c r="P172"/>
  <c r="BK172"/>
  <c r="J172"/>
  <c r="BE172"/>
  <c r="BI166"/>
  <c r="BH166"/>
  <c r="BG166"/>
  <c r="BF166"/>
  <c r="T166"/>
  <c r="R166"/>
  <c r="P166"/>
  <c r="BK166"/>
  <c r="J166"/>
  <c r="BE166"/>
  <c r="BI162"/>
  <c r="BH162"/>
  <c r="BG162"/>
  <c r="BF162"/>
  <c r="T162"/>
  <c r="R162"/>
  <c r="P162"/>
  <c r="BK162"/>
  <c r="J162"/>
  <c r="BE162"/>
  <c r="BI156"/>
  <c r="BH156"/>
  <c r="BG156"/>
  <c r="BF156"/>
  <c r="T156"/>
  <c r="R156"/>
  <c r="P156"/>
  <c r="BK156"/>
  <c r="J156"/>
  <c r="BE156"/>
  <c r="BI151"/>
  <c r="BH151"/>
  <c r="BG151"/>
  <c r="BF151"/>
  <c r="T151"/>
  <c r="R151"/>
  <c r="P151"/>
  <c r="BK151"/>
  <c r="J151"/>
  <c r="BE151"/>
  <c r="BI145"/>
  <c r="BH145"/>
  <c r="BG145"/>
  <c r="BF145"/>
  <c r="T145"/>
  <c r="R145"/>
  <c r="P145"/>
  <c r="BK145"/>
  <c r="J145"/>
  <c r="BE145"/>
  <c r="BI140"/>
  <c r="BH140"/>
  <c r="BG140"/>
  <c r="BF140"/>
  <c r="T140"/>
  <c r="R140"/>
  <c r="P140"/>
  <c r="BK140"/>
  <c r="J140"/>
  <c r="BE140"/>
  <c r="BI133"/>
  <c r="BH133"/>
  <c r="BG133"/>
  <c r="BF133"/>
  <c r="T133"/>
  <c r="R133"/>
  <c r="P133"/>
  <c r="BK133"/>
  <c r="J133"/>
  <c r="BE133"/>
  <c r="BI130"/>
  <c r="BH130"/>
  <c r="BG130"/>
  <c r="BF130"/>
  <c r="T130"/>
  <c r="R130"/>
  <c r="P130"/>
  <c r="BK130"/>
  <c r="J130"/>
  <c r="BE130"/>
  <c r="BI124"/>
  <c r="BH124"/>
  <c r="BG124"/>
  <c r="BF124"/>
  <c r="T124"/>
  <c r="R124"/>
  <c r="P124"/>
  <c r="BK124"/>
  <c r="J124"/>
  <c r="BE124"/>
  <c r="BI118"/>
  <c r="BH118"/>
  <c r="BG118"/>
  <c r="BF118"/>
  <c r="T118"/>
  <c r="R118"/>
  <c r="P118"/>
  <c r="BK118"/>
  <c r="J118"/>
  <c r="BE118"/>
  <c r="BI112"/>
  <c r="BH112"/>
  <c r="BG112"/>
  <c r="BF112"/>
  <c r="T112"/>
  <c r="R112"/>
  <c r="P112"/>
  <c r="BK112"/>
  <c r="J112"/>
  <c r="BE112"/>
  <c r="BI106"/>
  <c r="BH106"/>
  <c r="BG106"/>
  <c r="BF106"/>
  <c r="T106"/>
  <c r="R106"/>
  <c r="P106"/>
  <c r="BK106"/>
  <c r="J106"/>
  <c r="BE106"/>
  <c r="BI100"/>
  <c r="F36"/>
  <c i="1" r="BD54"/>
  <c i="3" r="BH100"/>
  <c r="F35"/>
  <c i="1" r="BC54"/>
  <c i="3" r="BG100"/>
  <c r="F34"/>
  <c i="1" r="BB54"/>
  <c i="3" r="BF100"/>
  <c r="J33"/>
  <c i="1" r="AW54"/>
  <c i="3" r="F33"/>
  <c i="1" r="BA54"/>
  <c i="3" r="T100"/>
  <c r="T99"/>
  <c r="T98"/>
  <c r="T97"/>
  <c r="R100"/>
  <c r="R99"/>
  <c r="R98"/>
  <c r="R97"/>
  <c r="P100"/>
  <c r="P99"/>
  <c r="P98"/>
  <c r="P97"/>
  <c i="1" r="AU54"/>
  <c i="3" r="BK100"/>
  <c r="BK99"/>
  <c r="J99"/>
  <c r="BK98"/>
  <c r="J98"/>
  <c r="BK97"/>
  <c r="J97"/>
  <c r="J60"/>
  <c r="J29"/>
  <c i="1" r="AG54"/>
  <c i="3" r="J100"/>
  <c r="BE100"/>
  <c r="J32"/>
  <c i="1" r="AV54"/>
  <c i="3" r="F32"/>
  <c i="1" r="AZ54"/>
  <c i="3" r="J62"/>
  <c r="J61"/>
  <c r="J93"/>
  <c r="F93"/>
  <c r="F91"/>
  <c r="E89"/>
  <c r="J55"/>
  <c r="F55"/>
  <c r="F53"/>
  <c r="E51"/>
  <c r="J38"/>
  <c r="J20"/>
  <c r="E20"/>
  <c r="F94"/>
  <c r="F56"/>
  <c r="J19"/>
  <c r="J14"/>
  <c r="J91"/>
  <c r="J53"/>
  <c r="E7"/>
  <c r="E85"/>
  <c r="E47"/>
  <c i="1" r="AY53"/>
  <c r="AX53"/>
  <c i="2" r="BI130"/>
  <c r="BH130"/>
  <c r="BG130"/>
  <c r="BF130"/>
  <c r="T130"/>
  <c r="R130"/>
  <c r="P130"/>
  <c r="BK130"/>
  <c r="J130"/>
  <c r="BE130"/>
  <c r="BI125"/>
  <c r="BH125"/>
  <c r="BG125"/>
  <c r="BF125"/>
  <c r="T125"/>
  <c r="R125"/>
  <c r="P125"/>
  <c r="BK125"/>
  <c r="J125"/>
  <c r="BE125"/>
  <c r="BI121"/>
  <c r="BH121"/>
  <c r="BG121"/>
  <c r="BF121"/>
  <c r="T121"/>
  <c r="R121"/>
  <c r="P121"/>
  <c r="BK121"/>
  <c r="J121"/>
  <c r="BE121"/>
  <c r="BI117"/>
  <c r="BH117"/>
  <c r="BG117"/>
  <c r="BF117"/>
  <c r="T117"/>
  <c r="T116"/>
  <c r="R117"/>
  <c r="R116"/>
  <c r="P117"/>
  <c r="P116"/>
  <c r="BK117"/>
  <c r="BK116"/>
  <c r="J116"/>
  <c r="J117"/>
  <c r="BE117"/>
  <c r="J65"/>
  <c r="BI112"/>
  <c r="BH112"/>
  <c r="BG112"/>
  <c r="BF112"/>
  <c r="T112"/>
  <c r="R112"/>
  <c r="P112"/>
  <c r="BK112"/>
  <c r="J112"/>
  <c r="BE112"/>
  <c r="BI110"/>
  <c r="BH110"/>
  <c r="BG110"/>
  <c r="BF110"/>
  <c r="T110"/>
  <c r="T109"/>
  <c r="R110"/>
  <c r="R109"/>
  <c r="P110"/>
  <c r="P109"/>
  <c r="BK110"/>
  <c r="BK109"/>
  <c r="J109"/>
  <c r="J110"/>
  <c r="BE110"/>
  <c r="J64"/>
  <c r="BI105"/>
  <c r="BH105"/>
  <c r="BG105"/>
  <c r="BF105"/>
  <c r="T105"/>
  <c r="T104"/>
  <c r="R105"/>
  <c r="R104"/>
  <c r="P105"/>
  <c r="P104"/>
  <c r="BK105"/>
  <c r="BK104"/>
  <c r="J104"/>
  <c r="J105"/>
  <c r="BE105"/>
  <c r="J63"/>
  <c r="BI100"/>
  <c r="BH100"/>
  <c r="BG100"/>
  <c r="BF100"/>
  <c r="T100"/>
  <c r="R100"/>
  <c r="P100"/>
  <c r="BK100"/>
  <c r="J100"/>
  <c r="BE100"/>
  <c r="BI98"/>
  <c r="BH98"/>
  <c r="BG98"/>
  <c r="BF98"/>
  <c r="T98"/>
  <c r="R98"/>
  <c r="P98"/>
  <c r="BK98"/>
  <c r="J98"/>
  <c r="BE98"/>
  <c r="BI94"/>
  <c r="BH94"/>
  <c r="BG94"/>
  <c r="BF94"/>
  <c r="T94"/>
  <c r="R94"/>
  <c r="P94"/>
  <c r="BK94"/>
  <c r="J94"/>
  <c r="BE94"/>
  <c r="BI90"/>
  <c r="F36"/>
  <c i="1" r="BD53"/>
  <c i="2" r="BH90"/>
  <c r="F35"/>
  <c i="1" r="BC53"/>
  <c i="2" r="BG90"/>
  <c r="F34"/>
  <c i="1" r="BB53"/>
  <c i="2" r="BF90"/>
  <c r="J33"/>
  <c i="1" r="AW53"/>
  <c i="2" r="F33"/>
  <c i="1" r="BA53"/>
  <c i="2" r="T90"/>
  <c r="T89"/>
  <c r="T88"/>
  <c r="T87"/>
  <c r="R90"/>
  <c r="R89"/>
  <c r="R88"/>
  <c r="R87"/>
  <c r="P90"/>
  <c r="P89"/>
  <c r="P88"/>
  <c r="P87"/>
  <c i="1" r="AU53"/>
  <c i="2" r="BK90"/>
  <c r="BK89"/>
  <c r="J89"/>
  <c r="BK88"/>
  <c r="J88"/>
  <c r="BK87"/>
  <c r="J87"/>
  <c r="J60"/>
  <c r="J29"/>
  <c i="1" r="AG53"/>
  <c i="2" r="J90"/>
  <c r="BE90"/>
  <c r="J32"/>
  <c i="1" r="AV53"/>
  <c i="2" r="F32"/>
  <c i="1" r="AZ53"/>
  <c i="2" r="J62"/>
  <c r="J61"/>
  <c r="J83"/>
  <c r="F83"/>
  <c r="F81"/>
  <c r="E79"/>
  <c r="J55"/>
  <c r="F55"/>
  <c r="F53"/>
  <c r="E51"/>
  <c r="J38"/>
  <c r="J20"/>
  <c r="E20"/>
  <c r="F84"/>
  <c r="F56"/>
  <c r="J19"/>
  <c r="J14"/>
  <c r="J81"/>
  <c r="J53"/>
  <c r="E7"/>
  <c r="E75"/>
  <c r="E47"/>
  <c i="1" r="BD52"/>
  <c r="BC52"/>
  <c r="BB52"/>
  <c r="BA52"/>
  <c r="AZ52"/>
  <c r="AY52"/>
  <c r="AX52"/>
  <c r="AW52"/>
  <c r="AV52"/>
  <c r="AU52"/>
  <c r="AT52"/>
  <c r="AS52"/>
  <c r="AG52"/>
  <c r="BD51"/>
  <c r="W30"/>
  <c r="BC51"/>
  <c r="W29"/>
  <c r="BB51"/>
  <c r="W28"/>
  <c r="BA51"/>
  <c r="W27"/>
  <c r="AZ51"/>
  <c r="W26"/>
  <c r="AY51"/>
  <c r="AX51"/>
  <c r="AW51"/>
  <c r="AK27"/>
  <c r="AV51"/>
  <c r="AK26"/>
  <c r="AU51"/>
  <c r="AT51"/>
  <c r="AS51"/>
  <c r="AG51"/>
  <c r="AK23"/>
  <c r="AT55"/>
  <c r="AN55"/>
  <c r="AT54"/>
  <c r="AN54"/>
  <c r="AT53"/>
  <c r="AN53"/>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<sst xmlns="http://schemas.openxmlformats.org/spreadsheetml/2006/main">
  <si>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</si>
  <si>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</si>
  <si>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</si>
  <si>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</si>
  <si>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</si>
  <si>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</si>
  <si>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</si>
  <si>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{5c0f6950-4c71-4388-9b01-b9cbc8aeeacc}</t>
  </si>
  <si>
    <t>0,01</t>
  </si>
  <si>
    <t>21</t>
  </si>
  <si>
    <t>15</t>
  </si>
  <si>
    <t>REKAPITULACE STAVBY</t>
  </si>
  <si>
    <t xml:space="preserve">v ---  níže se nacházejí doplnkové a pomocné údaje k sestavám  --- v</t>
  </si>
  <si>
    <t>Návod na vyplnění</t>
  </si>
  <si>
    <t>0,001</t>
  </si>
  <si>
    <t>Kód:</t>
  </si>
  <si>
    <t>2018/013</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</si>
  <si>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</si>
  <si>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</si>
  <si>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PD - Přístřešek Martinov</t>
  </si>
  <si>
    <t>KSO:</t>
  </si>
  <si>
    <t/>
  </si>
  <si>
    <t>CC-CZ:</t>
  </si>
  <si>
    <t>Místo:</t>
  </si>
  <si>
    <t xml:space="preserve"> </t>
  </si>
  <si>
    <t>Datum:</t>
  </si>
  <si>
    <t>2. 8. 2018</t>
  </si>
  <si>
    <t>Zadavatel:</t>
  </si>
  <si>
    <t>IČ:</t>
  </si>
  <si>
    <t>Dopravní podnik Ostrava a.s.</t>
  </si>
  <si>
    <t>DIČ:</t>
  </si>
  <si>
    <t>Uchazeč:</t>
  </si>
  <si>
    <t>Vyplň údaj</t>
  </si>
  <si>
    <t>Projektant:</t>
  </si>
  <si>
    <t>R&amp;P PROJEKT statika, projekce s.r.o.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</si>
  <si>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</si>
  <si>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</si>
  <si>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</si>
  <si>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</si>
  <si>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</si>
  <si>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</si>
  <si>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</si>
  <si>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</si>
  <si>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</si>
  <si>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</si>
  <si>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</si>
  <si>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</si>
  <si>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</si>
  <si>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</si>
  <si>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</si>
  <si>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</si>
  <si>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</si>
  <si>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</si>
  <si>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</si>
  <si>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</si>
  <si>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</si>
  <si>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</si>
  <si>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</si>
  <si>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</si>
  <si>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</si>
  <si>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</si>
  <si>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</si>
  <si>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</si>
  <si>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</si>
  <si>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</si>
  <si>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</si>
  <si>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</si>
  <si>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</si>
  <si>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</si>
  <si>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</si>
  <si>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</si>
  <si>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</si>
  <si>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</si>
  <si>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</si>
  <si>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</si>
  <si>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</si>
  <si>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001</t>
  </si>
  <si>
    <t>STA</t>
  </si>
  <si>
    <t>1</t>
  </si>
  <si>
    <t>{8da63b10-de84-4596-8b2e-977335e536ed}</t>
  </si>
  <si>
    <t>2</t>
  </si>
  <si>
    <t>/</t>
  </si>
  <si>
    <t>000</t>
  </si>
  <si>
    <t>Vedlejší a ostatní náklady</t>
  </si>
  <si>
    <t>Soupis</t>
  </si>
  <si>
    <t>{c68e8444-ad55-4b13-9715-10a6dbfe8c5c}</t>
  </si>
  <si>
    <t>Architektonicko - stavební a stavebně - konstrukční řešení</t>
  </si>
  <si>
    <t>{73f2bbaf-3bf6-4d56-8809-ecf4d6d2fc64}</t>
  </si>
  <si>
    <t>002</t>
  </si>
  <si>
    <t>Elektroinstalace - hromosvod a uzemnění</t>
  </si>
  <si>
    <t>{4886dd18-69a4-43ec-823e-dde0aa7d7508}</t>
  </si>
  <si>
    <t>1) Krycí list soupisu</t>
  </si>
  <si>
    <t>2) Rekapitulace</t>
  </si>
  <si>
    <t>3) Soupis prací</t>
  </si>
  <si>
    <t>Zpět na list:</t>
  </si>
  <si>
    <t>Rekapitulace stavby</t>
  </si>
  <si>
    <t>KRYCÍ LIST SOUPISU</t>
  </si>
  <si>
    <t>Objekt:</t>
  </si>
  <si>
    <t>001 - PD - Přístřešek Martinov</t>
  </si>
  <si>
    <t>Soupis:</t>
  </si>
  <si>
    <t>000 - Vedlejší a ostatní náklady</t>
  </si>
  <si>
    <t>REKAPITULACE ČLENĚNÍ SOUPISU PRACÍ</t>
  </si>
  <si>
    <t>Kód dílu - Popis</t>
  </si>
  <si>
    <t>Cena celkem [CZK]</t>
  </si>
  <si>
    <t>Náklady soupisu celkem</t>
  </si>
  <si>
    <t>-1</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</si>
  <si>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</si>
  <si>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</si>
  <si>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</si>
  <si>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</si>
  <si>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</si>
  <si>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</si>
  <si>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</si>
  <si>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</si>
  <si>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</si>
  <si>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</si>
  <si>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</si>
  <si>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</si>
  <si>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</si>
  <si>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</si>
  <si>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</si>
  <si>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</si>
  <si>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</si>
  <si>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</si>
  <si>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</si>
  <si>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VRN</t>
  </si>
  <si>
    <t>Vedlejší rozpočtové náklady</t>
  </si>
  <si>
    <t>5</t>
  </si>
  <si>
    <t>ROZPOCET</t>
  </si>
  <si>
    <t>VRN1</t>
  </si>
  <si>
    <t>Průzkumné, geodetické a projektové práce</t>
  </si>
  <si>
    <t>K</t>
  </si>
  <si>
    <t>012103000</t>
  </si>
  <si>
    <t>Geodetické práce před výstavbou</t>
  </si>
  <si>
    <t>kpl</t>
  </si>
  <si>
    <t>CS ÚRS 2018 01</t>
  </si>
  <si>
    <t>1024</t>
  </si>
  <si>
    <t>-1662772086</t>
  </si>
  <si>
    <t>PP</t>
  </si>
  <si>
    <t>VV</t>
  </si>
  <si>
    <t>"vytyčení stavby a inženýrských sítí" 1</t>
  </si>
  <si>
    <t>Součet</t>
  </si>
  <si>
    <t>4</t>
  </si>
  <si>
    <t>012303000</t>
  </si>
  <si>
    <t>Geodetické práce po výstavbě</t>
  </si>
  <si>
    <t>917576631</t>
  </si>
  <si>
    <t>"zaměření dokončené stavby" 1</t>
  </si>
  <si>
    <t>3</t>
  </si>
  <si>
    <t>013254000</t>
  </si>
  <si>
    <t>Dokumentace skutečného provedení stavby</t>
  </si>
  <si>
    <t>-355228744</t>
  </si>
  <si>
    <t>013294000</t>
  </si>
  <si>
    <t>Ostatní dokumentace</t>
  </si>
  <si>
    <t>151798133</t>
  </si>
  <si>
    <t>"dodavatelská (výrobní, dílenská) dokumentace, technologický postup" 1</t>
  </si>
  <si>
    <t>VRN3</t>
  </si>
  <si>
    <t>Zařízení staveniště</t>
  </si>
  <si>
    <t>030001000</t>
  </si>
  <si>
    <t>1724075618</t>
  </si>
  <si>
    <t>"zřízení, provoz, likvidace zařízení staveniště, spotřeba energií" 1</t>
  </si>
  <si>
    <t>VRN4</t>
  </si>
  <si>
    <t>Inženýrská činnost</t>
  </si>
  <si>
    <t>6</t>
  </si>
  <si>
    <t>042503000</t>
  </si>
  <si>
    <t>Plán BOZP na staveništi</t>
  </si>
  <si>
    <t>-1810921305</t>
  </si>
  <si>
    <t>7</t>
  </si>
  <si>
    <t>043103000</t>
  </si>
  <si>
    <t>Zkoušky bez rozlišení</t>
  </si>
  <si>
    <t>-515841552</t>
  </si>
  <si>
    <t>"veškeré potřebné zkoušky nutné pro dokončení díla" 1</t>
  </si>
  <si>
    <t>VRN7</t>
  </si>
  <si>
    <t>Provozní vlivy</t>
  </si>
  <si>
    <t>8</t>
  </si>
  <si>
    <t>071002000</t>
  </si>
  <si>
    <t>Provoz investora, třetích osob</t>
  </si>
  <si>
    <t>1626193428</t>
  </si>
  <si>
    <t>"ochrana staveniště, opáskování, zábrany atd." 1</t>
  </si>
  <si>
    <t>9</t>
  </si>
  <si>
    <t>072002000</t>
  </si>
  <si>
    <t>Provizorní dopravní značení</t>
  </si>
  <si>
    <t>437251719</t>
  </si>
  <si>
    <t>"provizorní dopravní značení" 1</t>
  </si>
  <si>
    <t>10</t>
  </si>
  <si>
    <t>075103000</t>
  </si>
  <si>
    <t>Ochrana stávajících inženýrských sítí</t>
  </si>
  <si>
    <t>-284555652</t>
  </si>
  <si>
    <t xml:space="preserve">"vč.  obetonování"</t>
  </si>
  <si>
    <t>11</t>
  </si>
  <si>
    <t>079002000</t>
  </si>
  <si>
    <t>Provizorní přejezdy</t>
  </si>
  <si>
    <t>2060752020</t>
  </si>
  <si>
    <t>001 - Architektonicko - stavební a stavebně - konstrukční řešení</t>
  </si>
  <si>
    <t>HSV - Práce a dodávky HSV</t>
  </si>
  <si>
    <t xml:space="preserve">    1 - Zemní práce</t>
  </si>
  <si>
    <t xml:space="preserve">    2 - Zakládání</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</si>
  <si>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</si>
  <si>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</si>
  <si>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</si>
  <si>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</si>
  <si>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</si>
  <si>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</si>
  <si>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</si>
  <si>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</si>
  <si>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</si>
  <si>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721 - Zdravotechnika - vnitřní kanalizace</t>
  </si>
  <si>
    <t xml:space="preserve">    764 - Konstrukce klempířské</t>
  </si>
  <si>
    <t xml:space="preserve">    767 - Konstrukce zámečnické</t>
  </si>
  <si>
    <t>HSV</t>
  </si>
  <si>
    <t>Práce a dodávky HSV</t>
  </si>
  <si>
    <t>Zemní práce</t>
  </si>
  <si>
    <t>113106271</t>
  </si>
  <si>
    <t>Rozebrání dlažeb vozovek ze zámkové dlažby s ložem z kameniva strojně pl přes 50 do 200 m2</t>
  </si>
  <si>
    <t>m2</t>
  </si>
  <si>
    <t>419048173</t>
  </si>
  <si>
    <t>Rozebrání dlažeb a dílců vozovek a ploch s přemístěním hmot na skládku na vzdálenost do 3 m nebo s naložením na dopravní prostředek, s jakoukoliv výplní spár strojně plochy jednotlivě přes 50 m2 do 200 m2 ze zámkové dlažby s ložem z kameniva</t>
  </si>
  <si>
    <t>PSC</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</si>
  <si>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</si>
  <si>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"dle výkresu číslo 020518-M-D-1.1_2-2 a technické zprávy"</t>
  </si>
  <si>
    <t>"stávající plocha z dlažby" 90</t>
  </si>
  <si>
    <t>113107322</t>
  </si>
  <si>
    <t>Odstranění podkladu z kameniva drceného tl 200 mm strojně pl do 50 m2</t>
  </si>
  <si>
    <t>1741971196</t>
  </si>
  <si>
    <t>Odstranění podkladů nebo krytů strojně plochy jednotlivě do 50 m2 s přemístěním hmot na skládku na vzdálenost do 3 m nebo s naložením na dopravní prostředek z kameniva hrubého drceného,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</si>
  <si>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</si>
  <si>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"stávající plocha z asfaltobetonu" 15</t>
  </si>
  <si>
    <t>113107165</t>
  </si>
  <si>
    <t>Odstranění podkladu z kameniva drceného tl 500 mm strojně pl přes 50 do 200 m2</t>
  </si>
  <si>
    <t>-615007329</t>
  </si>
  <si>
    <t>Odstranění podkladů nebo krytů strojně plochy jednotlivě přes 50 m2 do 200 m2 s přemístěním hmot na skládku na vzdálenost do 20 m nebo s naložením na dopravní prostředek z kameniva hrubého drceného, o tl. vrstvy přes 400 do 500 mm</t>
  </si>
  <si>
    <t>113107346</t>
  </si>
  <si>
    <t>Odstranění podkladu živičného tl 300 mm strojně pl do 50 m2</t>
  </si>
  <si>
    <t>752246385</t>
  </si>
  <si>
    <t>Odstranění podkladů nebo krytů strojně plochy jednotlivě do 50 m2 s přemístěním hmot na skládku na vzdálenost do 3 m nebo s naložením na dopravní prostředek živičných, o tl. vrstvy přes 250 do 300 mm</t>
  </si>
  <si>
    <t>113202111</t>
  </si>
  <si>
    <t>Vytrhání obrub krajníků obrubníků stojatých</t>
  </si>
  <si>
    <t>m</t>
  </si>
  <si>
    <t>-554181424</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</si>
  <si>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</si>
  <si>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</si>
  <si>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"stávající plochy" 30</t>
  </si>
  <si>
    <t>130001101</t>
  </si>
  <si>
    <t>Příplatek za ztížení vykopávky v blízkosti podzemního vedení</t>
  </si>
  <si>
    <t>m3</t>
  </si>
  <si>
    <t>484654563</t>
  </si>
  <si>
    <t>Příplatek k cenám hloubených vykopávek za ztížení vykopávky v blízkosti podzemního vedení nebo výbušnin pro jakoukoliv třídu horniny</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</si>
  <si>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</si>
  <si>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131201201</t>
  </si>
  <si>
    <t>Hloubení jam zapažených v hornině tř. 3 objemu do 100 m3</t>
  </si>
  <si>
    <t>352035609</t>
  </si>
  <si>
    <t>Hloubení zapažených jam a zářezů s urovnáním dna do předepsaného profilu a spádu v hornině tř. 3 do 100 m3</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</si>
  <si>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Náklady na svislé přemístění výkopku nad 1 m hloubky se určí dle ustanovení článku č. 3161 všeobecných podmínek katalogu. 4. Výpočet objemu vykopávky v pazených prostorách se stanovuje dle přílohy č. 4 tohoto ceníku. </t>
  </si>
  <si>
    <t>"výkop pro základy" 1,1*(2,5*6,4+4*2,9+1*3,6+2*1,2+4*2,5+3*3,6+1*2,7)</t>
  </si>
  <si>
    <t>"výkop pro polštář" 0,3*(2,5*6,4+4*2,9+1*3,6+2*1,2+4*2,5+3*3,6+1*2,7)</t>
  </si>
  <si>
    <t>131201109</t>
  </si>
  <si>
    <t>Příplatek za lepivost u hloubení jam nezapažených v hornině tř. 3</t>
  </si>
  <si>
    <t>543359833</t>
  </si>
  <si>
    <t>Hloubení nezapažených jam a zářezů s urovnáním dna do předepsaného profilu a spádu Příplatek k cenám za lepivost horniny tř. 3</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</si>
  <si>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</si>
  <si>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79,94*0,5</t>
  </si>
  <si>
    <t>132201201</t>
  </si>
  <si>
    <t>Hloubení rýh š do 2000 mm v hornině tř. 3 objemu do 100 m3</t>
  </si>
  <si>
    <t>-1739000043</t>
  </si>
  <si>
    <t>Hloubení zapažených i nezapažených rýh šířky přes 600 do 2 000 mm s urovnáním dna do předepsaného profilu a spádu v hornině tř. 3 do 100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</si>
  <si>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</si>
  <si>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"dle výkresu číslo 020518-M-D-1.1_2-9,10 a technické zprávy"</t>
  </si>
  <si>
    <t>"pro kanalizaci" 8,1</t>
  </si>
  <si>
    <t>132201209</t>
  </si>
  <si>
    <t>Příplatek za lepivost k hloubení rýh š do 2000 mm v hornině tř. 3</t>
  </si>
  <si>
    <t>241078405</t>
  </si>
  <si>
    <t>Hloubení zapažených i nezapažených rýh šířky přes 600 do 2 000 mm s urovnáním dna do předepsaného profilu a spádu v hornině tř. 3 Příplatek k cenám za lepivost horniny tř. 3</t>
  </si>
  <si>
    <t>8,1*0,5</t>
  </si>
  <si>
    <t>151101101</t>
  </si>
  <si>
    <t>Zřízení příložného pažení a rozepření stěn rýh hl do 2 m</t>
  </si>
  <si>
    <t>-139679549</t>
  </si>
  <si>
    <t>Zřízení pažení a rozepření stěn rýh pro podzemní vedení pro všechny šířky rýhy příložné pro jakoukoliv mezerovitost, hloubky do 2 m</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</si>
  <si>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</si>
  <si>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"kanalizace" 10</t>
  </si>
  <si>
    <t>12</t>
  </si>
  <si>
    <t>151101111</t>
  </si>
  <si>
    <t>Odstranění příložného pažení a rozepření stěn rýh hl do 2 m</t>
  </si>
  <si>
    <t>-1794714288</t>
  </si>
  <si>
    <t>Odstranění pažení a rozepření stěn rýh pro podzemní vedení s uložením materiálu na vzdálenost do 3 m od kraje výkopu příložné, hloubky do 2 m</t>
  </si>
  <si>
    <t>13</t>
  </si>
  <si>
    <t>151201201</t>
  </si>
  <si>
    <t>Zřízení zátažného pažení stěn výkopu hl do 4 m</t>
  </si>
  <si>
    <t>428810915</t>
  </si>
  <si>
    <t>Zřízení pažení stěn výkopu bez rozepření nebo vzepření zátažné, hloubky do 4 m</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</si>
  <si>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 2. Plocha mezer mezi pažinami příložného pažení se od plochy příložného pažení neodečítá; nezapažené plochy u pažení zátažného nebo hnaného se od plochy pažení odečítají. </t>
  </si>
  <si>
    <t>3*55</t>
  </si>
  <si>
    <t>14</t>
  </si>
  <si>
    <t>151201211</t>
  </si>
  <si>
    <t>Odstranění pažení stěn zátažného hl do 4 m</t>
  </si>
  <si>
    <t>647162284</t>
  </si>
  <si>
    <t>Odstranění pažení stěn výkopu s uložením pažin na vzdálenost do 3 m od okraje výkopu zátažné, hloubky do 4 m</t>
  </si>
  <si>
    <t>165</t>
  </si>
  <si>
    <t>151201401</t>
  </si>
  <si>
    <t>Zřízení vzepření stěn při pažení zátažném hl do 4 m</t>
  </si>
  <si>
    <t>-1851329604</t>
  </si>
  <si>
    <t>Zřízení vzepření zapažených stěn výkopů s potřebným přepažováním při roubení zátažném, hloubky do 4 m</t>
  </si>
  <si>
    <t xml:space="preserve">Poznámka k souboru cen:_x000d_
1. Ceny nelze použít pro kotvení zapažených stěn zvenku; toto kotvení se oceňuje příslušnými cenami katalogu 800-2 Zvláštní zakládání objektů. </t>
  </si>
  <si>
    <t>16</t>
  </si>
  <si>
    <t>151201411</t>
  </si>
  <si>
    <t>Odstranění vzepření stěn při pažení zátažném hl do 4 m</t>
  </si>
  <si>
    <t>284527278</t>
  </si>
  <si>
    <t>Odstranění vzepření stěn výkopů s uložením materiálu na vzdálenost do 3 m od kraje výkopu při roubení zátažném, hloubky do 4 m</t>
  </si>
  <si>
    <t>17</t>
  </si>
  <si>
    <t>161101101</t>
  </si>
  <si>
    <t>Svislé přemístění výkopku z horniny tř. 1 až 4 hl výkopu do 2,5 m</t>
  </si>
  <si>
    <t>-1684697665</t>
  </si>
  <si>
    <t>Svislé přemístění výkopku bez naložení do dopravní nádoby avšak s vyprázdněním dopravní nádoby na hromadu nebo do dopravního prostředku z horniny tř. 1 až 4, při hloubce výkopu přes 1 do 2,5 m</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</si>
  <si>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</si>
  <si>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79,94</t>
  </si>
  <si>
    <t>8,1</t>
  </si>
  <si>
    <t>18</t>
  </si>
  <si>
    <t>162301101</t>
  </si>
  <si>
    <t>Vodorovné přemístění do 500 m výkopku/sypaniny z horniny tř. 1 až 4</t>
  </si>
  <si>
    <t>96099651</t>
  </si>
  <si>
    <t>Vodorovné přemístění výkopku nebo sypaniny po suchu na obvyklém dopravním prostředku, bez naložení výkopku, avšak se složením bez rozhrnutí z horniny tř. 1 až 4 na vzdálenost přes 50 do 500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</si>
  <si>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</si>
  <si>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"zemina pro zásypy na meziskládku a zpět" 51,66*2</t>
  </si>
  <si>
    <t>19</t>
  </si>
  <si>
    <t>162701105</t>
  </si>
  <si>
    <t>Vodorovné přemístění do 10000 m výkopku/sypaniny z horniny tř. 1 až 4</t>
  </si>
  <si>
    <t>1357282832</t>
  </si>
  <si>
    <t>Vodorovné přemístění výkopku nebo sypaniny po suchu na obvyklém dopravním prostředku, bez naložení výkopku, avšak se složením bez rozhrnutí z horniny tř. 1 až 4 na vzdálenost přes 9 000 do 10 000 m</t>
  </si>
  <si>
    <t>"odvoz přebytečné zeminy na skládku" 79,94+8,1-51,66</t>
  </si>
  <si>
    <t>20</t>
  </si>
  <si>
    <t>167101101</t>
  </si>
  <si>
    <t>Nakládání výkopku z hornin tř. 1 až 4 do 100 m3</t>
  </si>
  <si>
    <t>-528712844</t>
  </si>
  <si>
    <t>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</si>
  <si>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</si>
  <si>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"zemina pro zásypy z meziskládky" 51,66</t>
  </si>
  <si>
    <t>171201201</t>
  </si>
  <si>
    <t>Uložení sypaniny na skládky</t>
  </si>
  <si>
    <t>-297543086</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</si>
  <si>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</si>
  <si>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36,38</t>
  </si>
  <si>
    <t>22</t>
  </si>
  <si>
    <t>171201211</t>
  </si>
  <si>
    <t>Poplatek za uložení stavebního odpadu - zeminy a kameniva na skládce</t>
  </si>
  <si>
    <t>t</t>
  </si>
  <si>
    <t>-1648260343</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</si>
  <si>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</si>
  <si>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</si>
  <si>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36,38*1,7</t>
  </si>
  <si>
    <t>23</t>
  </si>
  <si>
    <t>174101101</t>
  </si>
  <si>
    <t>Zásyp jam, šachet rýh nebo kolem objektů sypaninou se zhutněním</t>
  </si>
  <si>
    <t>-1499245476</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</si>
  <si>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</si>
  <si>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</si>
  <si>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"kolem základů" 79,94-17,13-1,21-14,569-2,17+0,65*0,65*0,65*4</t>
  </si>
  <si>
    <t>"nad kanalizací"5,7</t>
  </si>
  <si>
    <t>24</t>
  </si>
  <si>
    <t>181111111</t>
  </si>
  <si>
    <t>Plošná úprava terénu do 500 m2 zemina tř 1 až 4 nerovnosti do 100 mm v rovinně a svahu do 1:5</t>
  </si>
  <si>
    <t>-125278401</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</si>
  <si>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</si>
  <si>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</si>
  <si>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"úprava ploch kolem stavby v zeleni" 40</t>
  </si>
  <si>
    <t>25</t>
  </si>
  <si>
    <t>181301102</t>
  </si>
  <si>
    <t>Rozprostření ornice tl vrstvy do 150 mm pl do 500 m2 v rovině nebo ve svahu do 1:5</t>
  </si>
  <si>
    <t>-562839930</t>
  </si>
  <si>
    <t>Rozprostření a urovnání ornice v rovině nebo ve svahu sklonu do 1:5 při souvislé ploše do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</si>
  <si>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</si>
  <si>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26</t>
  </si>
  <si>
    <t>M</t>
  </si>
  <si>
    <t>026-ornice</t>
  </si>
  <si>
    <t>Ornice vč. dopravy</t>
  </si>
  <si>
    <t>801247202</t>
  </si>
  <si>
    <t>"úprava ploch kolem stavby v zeleni" 40*0,15*1,03</t>
  </si>
  <si>
    <t>27</t>
  </si>
  <si>
    <t>181411131</t>
  </si>
  <si>
    <t>Založení parkového trávníku výsevem plochy do 1000 m2 v rovině a ve svahu do 1:5</t>
  </si>
  <si>
    <t>524937975</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</si>
  <si>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</si>
  <si>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</si>
  <si>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28</t>
  </si>
  <si>
    <t>00572410</t>
  </si>
  <si>
    <t>osivo směs travní parková</t>
  </si>
  <si>
    <t>kg</t>
  </si>
  <si>
    <t>1822319254</t>
  </si>
  <si>
    <t>"úprava ploch kolem stavby v zeleni" 40*0,025*1,03</t>
  </si>
  <si>
    <t>29</t>
  </si>
  <si>
    <t>181951102</t>
  </si>
  <si>
    <t>Úprava pláně v hornině tř. 1 až 4 se zhutněním</t>
  </si>
  <si>
    <t>-1443394095</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</si>
  <si>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</si>
  <si>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</si>
  <si>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"pod základy" 2,5*6,4+4*2,9+1*3,6+2*1,2+4*2,5+3*3,6+1*2,7</t>
  </si>
  <si>
    <t>"pod vozovkou" 15+90+30*0,5</t>
  </si>
  <si>
    <t>"kanalizace" 9*1</t>
  </si>
  <si>
    <t>Zakládání</t>
  </si>
  <si>
    <t>30</t>
  </si>
  <si>
    <t>213141111</t>
  </si>
  <si>
    <t>Zřízení vrstvy z geotextilie v rovině nebo ve sklonu do 1:5 š do 3 m</t>
  </si>
  <si>
    <t>679346149</t>
  </si>
  <si>
    <t>Zřízení vrstvy z geotextilie filtrační, separační, odvodňovací, ochranné, výztužné nebo protierozní v rovině nebo ve sklonu do 1:5, šířky do 3 m</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</si>
  <si>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</si>
  <si>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(2,5*6,4+4*2,9+1*3,6+2*1,2+4*2,5+3*3,6+1*2,7)</t>
  </si>
  <si>
    <t>31</t>
  </si>
  <si>
    <t>69311199</t>
  </si>
  <si>
    <t>geotextilie netkaná PES+PP 300 g/m2</t>
  </si>
  <si>
    <t>331420139</t>
  </si>
  <si>
    <t>57,1*1,15</t>
  </si>
  <si>
    <t>32</t>
  </si>
  <si>
    <t>271532212</t>
  </si>
  <si>
    <t>Podsyp pod základové konstrukce se zhutněním z hrubého kameniva frakce 16 až 32 mm</t>
  </si>
  <si>
    <t>-850693728</t>
  </si>
  <si>
    <t>Podsyp pod základové konstrukce se zhutněním a urovnáním povrchu z kameniva hrubého, frakce 16 - 32 mm</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</si>
  <si>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</si>
  <si>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"polštář" 0,3*(2,5*6,4+4*2,9+1*3,6+2*1,2+4*2,5+3*3,6+1*2,7)</t>
  </si>
  <si>
    <t>33</t>
  </si>
  <si>
    <t>274322611</t>
  </si>
  <si>
    <t>Základové pasy ze ŽB se zvýšenými nároky na prostředí tř. C 30/37 XA2, XC4, XF1</t>
  </si>
  <si>
    <t>1579587290</t>
  </si>
  <si>
    <t>Základy z betonu železového (bez výztuže) pasy z betonu se zvýšenými nároky na prostředí tř. C 30/37 XA2, XC4, XF1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</si>
  <si>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</si>
  <si>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0,4*0,4*(2,83+2,365*2)</t>
  </si>
  <si>
    <t>34</t>
  </si>
  <si>
    <t>274351121</t>
  </si>
  <si>
    <t>Zřízení bednění základových pasů rovného</t>
  </si>
  <si>
    <t>-267527887</t>
  </si>
  <si>
    <t>Bednění základů pasů rovné zřízení</t>
  </si>
  <si>
    <t xml:space="preserve">Poznámka k souboru cen:_x000d_
1. Ceny jsou určeny pro bednění ve volném prostranství, ve volných nebo zapažených jamách, rýhách a šachtách. 2. Kruhové nebo obloukové bednění poloměru do 1 m se oceňuje individuálně. </t>
  </si>
  <si>
    <t>0,4*2*(2,83+2,365*2)</t>
  </si>
  <si>
    <t>35</t>
  </si>
  <si>
    <t>274351122</t>
  </si>
  <si>
    <t>Odstranění bednění základových pasů rovného</t>
  </si>
  <si>
    <t>394286186</t>
  </si>
  <si>
    <t>Bednění základů pasů rovné odstranění</t>
  </si>
  <si>
    <t>36</t>
  </si>
  <si>
    <t>274361821</t>
  </si>
  <si>
    <t>Výztuž základových pásů betonářskou ocelí 10 505 (R)</t>
  </si>
  <si>
    <t>43618803</t>
  </si>
  <si>
    <t>Výztuž základů pasů z betonářské oceli 10 505 (R) nebo BSt 500</t>
  </si>
  <si>
    <t xml:space="preserve">Poznámka k souboru cen:_x000d_
1. Ceny platí pro desky rovné, s náběhy, hřibové nebo upnuté do žeber včetně výztuže těchto žeber. </t>
  </si>
  <si>
    <t>"předpoklad 60kg/m3" 1,21*0,06</t>
  </si>
  <si>
    <t>37</t>
  </si>
  <si>
    <t>274362021</t>
  </si>
  <si>
    <t>Výztuž základových pásů svařovanými sítěmi Kari</t>
  </si>
  <si>
    <t>-2080259395</t>
  </si>
  <si>
    <t>Výztuž základů pasů ze svařovaných sítí z drátů typu KARI</t>
  </si>
  <si>
    <t>38</t>
  </si>
  <si>
    <t>275322611</t>
  </si>
  <si>
    <t>Základové patky ze ŽB se zvýšenými nároky na prostředí tř. C 30/37 XA2, XC4, XF1</t>
  </si>
  <si>
    <t>1736855319</t>
  </si>
  <si>
    <t>Základy z betonu železového (bez výztuže) patky z betonu se zvýšenými nároky na prostředí tř. C 30/37 XA2, XC4, XF1</t>
  </si>
  <si>
    <t>1*(1,2*2,5*4+0,6*2,45)+0,65*0,65*0,65*4</t>
  </si>
  <si>
    <t>39</t>
  </si>
  <si>
    <t>275351121</t>
  </si>
  <si>
    <t>Zřízení bednění základových patek</t>
  </si>
  <si>
    <t>-1648451474</t>
  </si>
  <si>
    <t>Bednění základů patek zřízení</t>
  </si>
  <si>
    <t>1*(1,2*8+2,5*8+0,6+2,45*2)+0,65*4*4</t>
  </si>
  <si>
    <t>40</t>
  </si>
  <si>
    <t>275351122</t>
  </si>
  <si>
    <t>Odstranění bednění základových patek</t>
  </si>
  <si>
    <t>-966067776</t>
  </si>
  <si>
    <t>Bednění základů patek odstranění</t>
  </si>
  <si>
    <t>41</t>
  </si>
  <si>
    <t>275361821</t>
  </si>
  <si>
    <t>Výztuž základových patek betonářskou ocelí 10 505 (R)</t>
  </si>
  <si>
    <t>1303600813</t>
  </si>
  <si>
    <t>Výztuž základů patek z betonářské oceli 10 505 (R)</t>
  </si>
  <si>
    <t>"předpoklad 60kg/m3" 14,569*0,06</t>
  </si>
  <si>
    <t>42</t>
  </si>
  <si>
    <t>275362021</t>
  </si>
  <si>
    <t>Výztuž základových patek svařovanými sítěmi Kari</t>
  </si>
  <si>
    <t>1149343368</t>
  </si>
  <si>
    <t>Výztuž základů patek ze svařovaných sítí z drátů typu KARI</t>
  </si>
  <si>
    <t>Vodorovné konstrukce</t>
  </si>
  <si>
    <t>43</t>
  </si>
  <si>
    <t>451541111</t>
  </si>
  <si>
    <t>Lože pod potrubí otevřený výkop ze štěrkodrtě</t>
  </si>
  <si>
    <t>1085442550</t>
  </si>
  <si>
    <t>Lože pod potrubí, stoky a drobné objekty v otevřeném výkopu ze štěrkodrtě 0-63 mm</t>
  </si>
  <si>
    <t xml:space="preserve">Poznámka k souboru cen:_x000d_
1. Ceny -1111 a -1192 lze použít i pro zřízení sběrných vrstev nad drenážními trubkami. 2. V cenách -5111 a -1192 jsou započteny i náklady na prohození výkopku získaného při zemních pracích. </t>
  </si>
  <si>
    <t>"obsyp potrubí" 1,6</t>
  </si>
  <si>
    <t>44</t>
  </si>
  <si>
    <t>451572111</t>
  </si>
  <si>
    <t>Lože pod potrubí otevřený výkop z kameniva drobného těženého</t>
  </si>
  <si>
    <t>-318744435</t>
  </si>
  <si>
    <t>Lože pod potrubí, stoky a drobné objekty v otevřeném výkopu z kameniva drobného těženého 0 až 4 mm</t>
  </si>
  <si>
    <t>0,8</t>
  </si>
  <si>
    <t>Komunikace pozemní</t>
  </si>
  <si>
    <t>45</t>
  </si>
  <si>
    <t>564710013</t>
  </si>
  <si>
    <t>Podklad z kameniva hrubého drceného vel. 8-16 mm tl. 70 mm</t>
  </si>
  <si>
    <t>-640512340</t>
  </si>
  <si>
    <t>Podklad nebo kryt z kameniva hrubého drceného vel. 8-16 mm s rozprostřením a zhutněním, po zhutnění tl. 70 mm</t>
  </si>
  <si>
    <t>"nová plocha z dlažby" 90</t>
  </si>
  <si>
    <t>46</t>
  </si>
  <si>
    <t>564760111</t>
  </si>
  <si>
    <t>Podklad z kameniva hrubého drceného vel. 16-32 mm tl 200 mm</t>
  </si>
  <si>
    <t>1263760090</t>
  </si>
  <si>
    <t>Podklad nebo kryt z kameniva hrubého drceného vel. 16-32 mm s rozprostřením a zhutněním, po zhutnění tl. 200 mm</t>
  </si>
  <si>
    <t>47</t>
  </si>
  <si>
    <t>564761111</t>
  </si>
  <si>
    <t>Podklad z kameniva hrubého drceného vel. 32-63 mm tl 200 mm</t>
  </si>
  <si>
    <t>-1150746867</t>
  </si>
  <si>
    <t>Podklad nebo kryt z kameniva hrubého drceného vel. 32-63 mm s rozprostřením a zhutněním, po zhutnění tl. 200 mm</t>
  </si>
  <si>
    <t>"nová plocha z asfaltobetonu" 15</t>
  </si>
  <si>
    <t>48</t>
  </si>
  <si>
    <t>565155111</t>
  </si>
  <si>
    <t>Asfaltový beton vrstva podkladní ACP 16 (obalované kamenivo OKS) tl 70 mm š do 3 m</t>
  </si>
  <si>
    <t>-791325773</t>
  </si>
  <si>
    <t>Asfaltový beton vrstva podkladní ACP 16 (obalované kamenivo střednězrnné - OKS) s rozprostřením a zhutněním v pruhu šířky do 3 m, po zhutnění tl. 70 mm</t>
  </si>
  <si>
    <t xml:space="preserve">Poznámka k souboru cen:_x000d_
1. ČSN EN 13108-1 připouští pro ACP 16 pouze tl. 50 až 80 mm. </t>
  </si>
  <si>
    <t>49</t>
  </si>
  <si>
    <t>567122112</t>
  </si>
  <si>
    <t>Podklad ze směsi stmelené cementem SC C 8/10 (KSC I) tl 130 mm</t>
  </si>
  <si>
    <t>-173382493</t>
  </si>
  <si>
    <t>Podklad ze směsi stmelené cementem SC bez dilatačních spár, s rozprostřením a zhutněním SC C 8/10 (KSC I), po zhutnění tl. 130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</si>
  <si>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</si>
  <si>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50</t>
  </si>
  <si>
    <t>573211107</t>
  </si>
  <si>
    <t>Postřik živičný spojovací z asfaltu v množství 0,30 kg/m2</t>
  </si>
  <si>
    <t>-939020330</t>
  </si>
  <si>
    <t>Postřik spojovací PS bez posypu kamenivem z asfaltu silničního, v množství 0,30 kg/m2</t>
  </si>
  <si>
    <t>51</t>
  </si>
  <si>
    <t>577134131</t>
  </si>
  <si>
    <t>Asfaltový beton vrstva obrusná ACO 11 (ABS) tř. I tl 40 mm š do 3 m z modifikovaného asfaltu</t>
  </si>
  <si>
    <t>1533024315</t>
  </si>
  <si>
    <t>Asfaltový beton vrstva obrusná ACO 11 (ABS) s rozprostřením a se zhutněním z modifikovaného asfaltu v pruhu šířky do 3 m, po zhutnění tl. 40 mm</t>
  </si>
  <si>
    <t xml:space="preserve">Poznámka k souboru cen:_x000d_
1. ČSN EN 13108-1 připouští pro ACO 11 pouze tl. 35 až 50 mm. </t>
  </si>
  <si>
    <t>52</t>
  </si>
  <si>
    <t>5-dorazy</t>
  </si>
  <si>
    <t>D+M Bezpečnostní silniční doraz</t>
  </si>
  <si>
    <t>kus</t>
  </si>
  <si>
    <t>1868058321</t>
  </si>
  <si>
    <t xml:space="preserve">"dle  technické zprávy"</t>
  </si>
  <si>
    <t>"vč. ukotvení do betonu" 6</t>
  </si>
  <si>
    <t>53</t>
  </si>
  <si>
    <t>596212211</t>
  </si>
  <si>
    <t>Kladení zámkové dlažby pozemních komunikací tl 80 mm skupiny A pl do 100 m2</t>
  </si>
  <si>
    <t>1307066154</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</si>
  <si>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50 do 100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</si>
  <si>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</si>
  <si>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54</t>
  </si>
  <si>
    <t>59245013</t>
  </si>
  <si>
    <t>dlažba zámková profilová 20x16,5x8 cm přírodní</t>
  </si>
  <si>
    <t>350658027</t>
  </si>
  <si>
    <t>90*1,05</t>
  </si>
  <si>
    <t>Úpravy povrchů, podlahy a osazování výplní</t>
  </si>
  <si>
    <t>55</t>
  </si>
  <si>
    <t>631311123</t>
  </si>
  <si>
    <t>Mazanina tl do 120 mm z betonu prostého bez zvýšených nároků na prostředí tř. C 12/15</t>
  </si>
  <si>
    <t>-615755489</t>
  </si>
  <si>
    <t>Mazanina z betonu prostého bez zvýšených nároků na prostředí tl. přes 80 do 120 mm tř. C 12/15</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</si>
  <si>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</si>
  <si>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"podkladní beton" 0,1*(2,7*1,4*4+0,6*(2,83+2,365*2)+0,8*2,55)</t>
  </si>
  <si>
    <t>Trubní vedení</t>
  </si>
  <si>
    <t>56</t>
  </si>
  <si>
    <t>871315221</t>
  </si>
  <si>
    <t>Kanalizační potrubí z tvrdého PVC jednovrstvé tuhost třídy SN8 DN 160</t>
  </si>
  <si>
    <t>995050751</t>
  </si>
  <si>
    <t>Kanalizační potrubí z tvrdého PVC v otevřeném výkopu ve sklonu do 20 %, hladkého plnostěnného jednovrstvého, tuhost třídy SN 8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</si>
  <si>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</si>
  <si>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57</t>
  </si>
  <si>
    <t>877310410</t>
  </si>
  <si>
    <t>Montáž kolen na kanalizačním potrubí z PP trub korugovaných DN 150</t>
  </si>
  <si>
    <t>-1230050325</t>
  </si>
  <si>
    <t>Montáž tvarovek na kanalizačním plastovém potrubí z polypropylenu PP korugovaného kolen DN 150</t>
  </si>
  <si>
    <t xml:space="preserve">Poznámka k souboru cen:_x000d_
1. V cenách montáže tvarovek nejsou započteny náklady na dodání tvarovek. Tyto náklady se oceňují ve specifikaci. 2. V cenách montáže tvarovek jsou započteny náklady na dodání těsnicích kroužků, pokud tyto nejsou součástí dodávky tvarovek. </t>
  </si>
  <si>
    <t>58</t>
  </si>
  <si>
    <t>28617338</t>
  </si>
  <si>
    <t>koleno kanalizace PP KG DN 160x45°</t>
  </si>
  <si>
    <t>-744175370</t>
  </si>
  <si>
    <t>59</t>
  </si>
  <si>
    <t>892351111</t>
  </si>
  <si>
    <t>Tlaková zkouška vodou potrubí DN 150 nebo 200</t>
  </si>
  <si>
    <t>554334207</t>
  </si>
  <si>
    <t>Tlakové zkoušky vodou na potrubí DN 150 nebo 200</t>
  </si>
  <si>
    <t xml:space="preserve">Poznámka k souboru cen:_x000d_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</si>
  <si>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60</t>
  </si>
  <si>
    <t>892372111</t>
  </si>
  <si>
    <t>Zabezpečení konců potrubí DN do 300 při tlakových zkouškách vodou</t>
  </si>
  <si>
    <t>7403379</t>
  </si>
  <si>
    <t>Tlakové zkoušky vodou zabezpečení konců potrubí při tlakových zkouškách DN do 300</t>
  </si>
  <si>
    <t>" vč. technické prohlídky" 1</t>
  </si>
  <si>
    <t>61</t>
  </si>
  <si>
    <t>8-napojení</t>
  </si>
  <si>
    <t>Napojení nové kanalizace na stávající</t>
  </si>
  <si>
    <t>-1997798732</t>
  </si>
  <si>
    <t>"výřez, osazení a dodávka odbočky, utěsnění atd." 1</t>
  </si>
  <si>
    <t>Ostatní konstrukce a práce, bourání</t>
  </si>
  <si>
    <t>62</t>
  </si>
  <si>
    <t>916131213</t>
  </si>
  <si>
    <t>Osazení silničního obrubníku betonového stojatého s boční opěrou do lože z betonu prostého</t>
  </si>
  <si>
    <t>-1268870972</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</si>
  <si>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</si>
  <si>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</si>
  <si>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"nové plochy" 30</t>
  </si>
  <si>
    <t>63</t>
  </si>
  <si>
    <t>59217031</t>
  </si>
  <si>
    <t>obrubník betonový silniční 100 x 15 x 25 cm</t>
  </si>
  <si>
    <t>774916480</t>
  </si>
  <si>
    <t>30*1,05</t>
  </si>
  <si>
    <t>64</t>
  </si>
  <si>
    <t>916991121</t>
  </si>
  <si>
    <t>Lože pod obrubníky, krajníky nebo obruby z dlažebních kostek z betonu prostého</t>
  </si>
  <si>
    <t>-1058165582</t>
  </si>
  <si>
    <t>Lože pod obrubníky, krajníky nebo obruby z dlažebních kostek z betonu prostého tř. C 16/20</t>
  </si>
  <si>
    <t>"nové plochy" 30*0,3*0,4</t>
  </si>
  <si>
    <t>65</t>
  </si>
  <si>
    <t>949101112</t>
  </si>
  <si>
    <t>Lešení pomocné pro objekty pozemních staveb s lešeňovou podlahou v do 3,5 m zatížení do 150 kg/m2</t>
  </si>
  <si>
    <t>-1502184889</t>
  </si>
  <si>
    <t>Lešení pomocné pracovní pro objekty pozemních staveb pro zatížení do 150 kg/m2, o výšce lešeňové podlahy přes 1,9 do 3,5 m</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</si>
  <si>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</si>
  <si>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997</t>
  </si>
  <si>
    <t>Přesun sutě</t>
  </si>
  <si>
    <t>66</t>
  </si>
  <si>
    <t>997221551</t>
  </si>
  <si>
    <t>Vodorovná doprava suti bez naložení, ale se složením a s hrubým urovnáním ze sypkých materiálů, na vzdálenost do 1 km</t>
  </si>
  <si>
    <t>561594906</t>
  </si>
  <si>
    <t>Vodorovná doprava suti bez naložení, ale se složením a s hrubým urovnáním ze sypkých materiálů, na vzdálenost do 1 km</t>
  </si>
  <si>
    <t>67</t>
  </si>
  <si>
    <t>997221559</t>
  </si>
  <si>
    <t>Vodorovná doprava suti bez naložení, ale se složením a s hrubým urovnáním Příplatek k ceně za každý další i započatý 1 km přes 1 km</t>
  </si>
  <si>
    <t>274269197</t>
  </si>
  <si>
    <t>Vodorovná doprava suti bez naložení, ale se složením a s hrubým urovnáním Příplatek k ceně za každý další i započatý 1 km přes 1 km</t>
  </si>
  <si>
    <t>115,185*9 'Přepočtené koeficientem množství</t>
  </si>
  <si>
    <t>68</t>
  </si>
  <si>
    <t>997221815</t>
  </si>
  <si>
    <t>Poplatek za uložení stavebního odpadu na skládce (skládkovné) betonového</t>
  </si>
  <si>
    <t>-1684107345</t>
  </si>
  <si>
    <t>26,55+6,15</t>
  </si>
  <si>
    <t>69</t>
  </si>
  <si>
    <t>997221845</t>
  </si>
  <si>
    <t>Poplatek za uložení na skládce (skládkovné) odpadu asfaltového bez dehtu kód odpadu 170 302</t>
  </si>
  <si>
    <t>796362676</t>
  </si>
  <si>
    <t>Poplatek za uložení stavebního odpadu na skládce (skládkovné) asfaltového bez obsahu dehtu zatříděného do Katalogu odpadů pod kódem 170 302</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</si>
  <si>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</si>
  <si>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10,635</t>
  </si>
  <si>
    <t>70</t>
  </si>
  <si>
    <t>997221855</t>
  </si>
  <si>
    <t>Poplatek za uložení na skládce (skládkovné) zeminy a kameniva kód odpadu 170 504</t>
  </si>
  <si>
    <t>1073239398</t>
  </si>
  <si>
    <t>4,35+67,5</t>
  </si>
  <si>
    <t>998</t>
  </si>
  <si>
    <t>Přesun hmot</t>
  </si>
  <si>
    <t>71</t>
  </si>
  <si>
    <t>998012021</t>
  </si>
  <si>
    <t>Přesun hmot pro budovy monolitické v do 6 m</t>
  </si>
  <si>
    <t>1120593969</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</si>
  <si>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</si>
  <si>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</si>
  <si>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</si>
  <si>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</si>
  <si>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</si>
  <si>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</si>
  <si>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72</t>
  </si>
  <si>
    <t>711111001</t>
  </si>
  <si>
    <t>Provedení izolace proti zemní vlhkosti vodorovné za studena nátěrem penetračním</t>
  </si>
  <si>
    <t>-1530677557</t>
  </si>
  <si>
    <t>Provedení izolace proti zemní vlhkosti natěradly a tmely za studena na ploše vodorovné V nátěrem penetračním</t>
  </si>
  <si>
    <t xml:space="preserve">Poznámka k souboru cen:_x000d_
1. Izolace plochy jednotlivě do 10 m2 se oceňují skladebně cenou příslušné izolace a cenou 711 19-9095 Příplatek za plochu do 10 m2. </t>
  </si>
  <si>
    <t>"dle výkresu číslo 020518-M-D-1.1_2-2,3 a technické zprávy"</t>
  </si>
  <si>
    <t>(1,2*2,5*4+0,6*2,45+0,65*0,65*4)*2</t>
  </si>
  <si>
    <t>73</t>
  </si>
  <si>
    <t>711112001</t>
  </si>
  <si>
    <t>Provedení izolace proti zemní vlhkosti svislé za studena nátěrem penetračním</t>
  </si>
  <si>
    <t>-453725069</t>
  </si>
  <si>
    <t>Provedení izolace proti zemní vlhkosti natěradly a tmely za studena na ploše svislé S nátěrem penetračním</t>
  </si>
  <si>
    <t>74</t>
  </si>
  <si>
    <t>11163150</t>
  </si>
  <si>
    <t>lak asfaltový penetrační</t>
  </si>
  <si>
    <t>-1525963214</t>
  </si>
  <si>
    <t>36,368*0,00035*1,15</t>
  </si>
  <si>
    <t>51,548*0,00035*1,2</t>
  </si>
  <si>
    <t>75</t>
  </si>
  <si>
    <t>711121131</t>
  </si>
  <si>
    <t>Provedení izolace proti zemní vlhkosti vodorovné za horka nátěrem asfaltovým</t>
  </si>
  <si>
    <t>1221992259</t>
  </si>
  <si>
    <t>Provedení izolace proti zemní vlhkosti natěradly a tmely za horka na ploše vodorovné V nátěrem asfaltovým</t>
  </si>
  <si>
    <t>36,368*2</t>
  </si>
  <si>
    <t>76</t>
  </si>
  <si>
    <t>711122131</t>
  </si>
  <si>
    <t>Provedení izolace proti zemní vlhkosti svislé za horka nátěrem asfaltovým</t>
  </si>
  <si>
    <t>-1479702760</t>
  </si>
  <si>
    <t>Provedení izolace proti zemní vlhkosti natěradly a tmely za horka na ploše svislé S nátěrem asfaltovým</t>
  </si>
  <si>
    <t>51,548*2</t>
  </si>
  <si>
    <t>77</t>
  </si>
  <si>
    <t>11163152</t>
  </si>
  <si>
    <t>lak asfaltový izolační</t>
  </si>
  <si>
    <t>1563448860</t>
  </si>
  <si>
    <t>72,736*0,0005*1,15</t>
  </si>
  <si>
    <t>103,096*0,0005*1,2</t>
  </si>
  <si>
    <t>78</t>
  </si>
  <si>
    <t>711491273</t>
  </si>
  <si>
    <t>Provedení izolace proti tlakové vodě svislé z nopové folie</t>
  </si>
  <si>
    <t>769269838</t>
  </si>
  <si>
    <t>Provedení izolace proti povrchové a podpovrchové tlakové vodě ostatní na ploše svislé S z nopové fólie</t>
  </si>
  <si>
    <t xml:space="preserve">Poznámka k souboru cen:_x000d_
1. Cenami -9095 až -9097 lze oceňovat jen tehdy, nepřesáhne-li součet souvislé plochy vodorovné a svislé izolační vrstvy 10 m2. 2. Cenou -1175 lze oceňovat i připevnění izolace na ploše svislé. 3. Cenami -1171 až -1273 lze oceňovat i izolace proti zemní vlhkosti. 4. V ceně -1177 jsou započteny i náklady na navrtání, osazení hmoždinek a zatmelení. </t>
  </si>
  <si>
    <t>79</t>
  </si>
  <si>
    <t>28323024</t>
  </si>
  <si>
    <t>fólie drenážní nopová v 8mm tl 0,4mm š 0,5m</t>
  </si>
  <si>
    <t>330607542</t>
  </si>
  <si>
    <t>51,548*1,2</t>
  </si>
  <si>
    <t>80</t>
  </si>
  <si>
    <t>998711101</t>
  </si>
  <si>
    <t>Přesun hmot tonážní pro izolace proti vodě, vlhkosti a plynům v objektech výšky do 6 m</t>
  </si>
  <si>
    <t>2112400445</t>
  </si>
  <si>
    <t>Přesun hmot pro izolace proti vodě, vlhkosti a plynům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</si>
  <si>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</si>
  <si>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721</t>
  </si>
  <si>
    <t>Zdravotechnika - vnitřní kanalizace</t>
  </si>
  <si>
    <t>81</t>
  </si>
  <si>
    <t>721242115</t>
  </si>
  <si>
    <t>Lapač střešních splavenin z PP se zápachovou klapkou a lapacím košem DN 110</t>
  </si>
  <si>
    <t>-959238244</t>
  </si>
  <si>
    <t>Lapače střešních splavenin polypropylenové (PP) DN 110</t>
  </si>
  <si>
    <t>82</t>
  </si>
  <si>
    <t>998721101</t>
  </si>
  <si>
    <t>Přesun hmot tonážní pro vnitřní kanalizace v objektech v do 6 m</t>
  </si>
  <si>
    <t>765829668</t>
  </si>
  <si>
    <t>Přesun hmot pro vnitřní kanalizace stanovený z hmotnosti přesunovaného materiálu vodorovná dopravní vzdálenost do 50 m v objektech výšky do 6 m</t>
  </si>
  <si>
    <t>764</t>
  </si>
  <si>
    <t>Konstrukce klempířské</t>
  </si>
  <si>
    <t>83</t>
  </si>
  <si>
    <t>764515412</t>
  </si>
  <si>
    <t>Žlaby mezistřešní nebo zaatikové uložené v lůžku z Pz s povrchovou úpravou rš 1200 mm</t>
  </si>
  <si>
    <t>-1023078247</t>
  </si>
  <si>
    <t>Žlab mezistřešní nebo zaatikový z pozinkovaného plechu s povrchovou úpravou včetně čel a hrdel uložený v lůžku bez háků rš 1200 mm</t>
  </si>
  <si>
    <t>84</t>
  </si>
  <si>
    <t>764518622</t>
  </si>
  <si>
    <t>Svody kruhové včetně objímek, kolen, odskoků z Pz s povrchovou úpravou průměru 100 mm</t>
  </si>
  <si>
    <t>312625123</t>
  </si>
  <si>
    <t>Svod z pozinkovaného plechu s upraveným povrchem včetně objímek, kolen a odskoků kruhový, průměru 100 mm</t>
  </si>
  <si>
    <t>85</t>
  </si>
  <si>
    <t>998764101</t>
  </si>
  <si>
    <t>Přesun hmot tonážní pro konstrukce klempířské v objektech v do 6 m</t>
  </si>
  <si>
    <t>-1208286943</t>
  </si>
  <si>
    <t>Přesun hmot pro konstrukce klempířské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</si>
  <si>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</si>
  <si>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767</t>
  </si>
  <si>
    <t>Konstrukce zámečnické</t>
  </si>
  <si>
    <t>86</t>
  </si>
  <si>
    <t>767391112</t>
  </si>
  <si>
    <t>Montáž krytiny z tvarovaných plechů šroubováním</t>
  </si>
  <si>
    <t>-1317108757</t>
  </si>
  <si>
    <t>Montáž krytiny z tvarovaných plechů trapézových nebo vlnitých, uchyceným šroubováním</t>
  </si>
  <si>
    <t xml:space="preserve">Poznámka k souboru cen:_x000d_
1. V cenách není započteno zhotovení otvoru v krytině, tyto práce se oceňují cenami 767 13-76 Zhotovení otvoru v plechu. 2. V cenách není započteno oplechování prostupů; tyto práce lze oceňovat cenami katalogu 800-764 Konstrukce klempířské. 3. Množství krytiny střech se určí v m2 z rozměru plochy krytiny podle projektu. </t>
  </si>
  <si>
    <t>"dle výkresu číslo 020518-M-D-1.1_2-4 a technické zprávy"</t>
  </si>
  <si>
    <t>12*3,6+12*2,1</t>
  </si>
  <si>
    <t>87</t>
  </si>
  <si>
    <t>15484340</t>
  </si>
  <si>
    <t>plech trapézový povrchová úprava PES 35µm 40/183 tl 0,63mm</t>
  </si>
  <si>
    <t>-1430423328</t>
  </si>
  <si>
    <t>(12*3,6+12*2,1)*1,1</t>
  </si>
  <si>
    <t>88</t>
  </si>
  <si>
    <t>767995117</t>
  </si>
  <si>
    <t>Montáž atypických zámečnických konstrukcí hmotnosti do 500 kg</t>
  </si>
  <si>
    <t>-872555390</t>
  </si>
  <si>
    <t>Montáž ostatních atypických zámečnických konstrukcí hmotnosti přes 250 do 500 kg</t>
  </si>
  <si>
    <t xml:space="preserve">Poznámka k souboru cen:_x000d_
1. Určení cen se řídí hmotností jednotlivě montovaného dílu konstrukce. </t>
  </si>
  <si>
    <t>"dle výkresu číslo 020518-M-D-1.1_2-5 a technické zprávy"</t>
  </si>
  <si>
    <t>"nosná OK" 5000</t>
  </si>
  <si>
    <t>89</t>
  </si>
  <si>
    <t>553-OK</t>
  </si>
  <si>
    <t>Dodávka nosné OK - ocel S235J0 (vč. povrchové úpravy dle PD)</t>
  </si>
  <si>
    <t>-509374538</t>
  </si>
  <si>
    <t>"nosná OK" 5000*1,08</t>
  </si>
  <si>
    <t>90</t>
  </si>
  <si>
    <t>767-opl</t>
  </si>
  <si>
    <t>D+M Profily oplechování krytiny z trapézového plechu</t>
  </si>
  <si>
    <t>bm</t>
  </si>
  <si>
    <t>1943753494</t>
  </si>
  <si>
    <t>"poplastovaný plech tl. 0,7mm" 60</t>
  </si>
  <si>
    <t>91</t>
  </si>
  <si>
    <t>OK-kotv</t>
  </si>
  <si>
    <t>Kotvení nosné OK (vč. stavebních výpomocí)</t>
  </si>
  <si>
    <t>-243470463</t>
  </si>
  <si>
    <t>"nosná OK" 4</t>
  </si>
  <si>
    <t>92</t>
  </si>
  <si>
    <t>21-chranička</t>
  </si>
  <si>
    <t>D+M Chránička DN 160 vč. příslušenství</t>
  </si>
  <si>
    <t>988379513</t>
  </si>
  <si>
    <t>"vč. vložení vedení VO"</t>
  </si>
  <si>
    <t>"dle technické zprávy" 6</t>
  </si>
  <si>
    <t>93</t>
  </si>
  <si>
    <t>998767101</t>
  </si>
  <si>
    <t>Přesun hmot tonážní pro zámečnické konstrukce v objektech v do 6 m</t>
  </si>
  <si>
    <t>1386947992</t>
  </si>
  <si>
    <t>Přesun hmot pro zámečnické konstrukce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</si>
  <si>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</si>
  <si>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002 - Elektroinstalace - hromosvod a uzemnění</t>
  </si>
  <si>
    <t>M - Práce a dodávky M</t>
  </si>
  <si>
    <t xml:space="preserve">    21-M - Elektromontáže</t>
  </si>
  <si>
    <t>Práce a dodávky M</t>
  </si>
  <si>
    <t>21-M</t>
  </si>
  <si>
    <t>Elektromontáže</t>
  </si>
  <si>
    <t>21-el</t>
  </si>
  <si>
    <t>Elektroinstalace (dle dílčího rozpočtu)</t>
  </si>
  <si>
    <t>276360180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</si>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</sst>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name val="Trebuchet MS"/>
      <family val="0"/>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7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5"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8"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0" fontId="30"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2" fillId="0" borderId="18" xfId="0" applyNumberFormat="1" applyFont="1" applyBorder="1" applyAlignment="1" applyProtection="1">
      <alignment vertical="center"/>
    </xf>
    <xf numFmtId="4" fontId="32" fillId="0" borderId="0" xfId="0" applyNumberFormat="1" applyFont="1" applyBorder="1" applyAlignment="1" applyProtection="1">
      <alignment vertical="center"/>
    </xf>
    <xf numFmtId="166" fontId="32" fillId="0" borderId="0" xfId="0" applyNumberFormat="1" applyFont="1" applyBorder="1" applyAlignment="1" applyProtection="1">
      <alignment vertical="center"/>
    </xf>
    <xf numFmtId="4" fontId="32" fillId="0" borderId="19" xfId="0" applyNumberFormat="1" applyFont="1" applyBorder="1" applyAlignment="1" applyProtection="1">
      <alignment vertical="center"/>
    </xf>
    <xf numFmtId="0" fontId="5" fillId="0" borderId="0" xfId="0" applyFont="1" applyAlignment="1">
      <alignment horizontal="left" vertical="center"/>
    </xf>
    <xf numFmtId="4" fontId="32" fillId="0" borderId="23" xfId="0" applyNumberFormat="1" applyFont="1" applyBorder="1" applyAlignment="1" applyProtection="1">
      <alignment vertical="center"/>
    </xf>
    <xf numFmtId="4" fontId="32" fillId="0" borderId="24" xfId="0" applyNumberFormat="1" applyFont="1" applyBorder="1" applyAlignment="1" applyProtection="1">
      <alignment vertical="center"/>
    </xf>
    <xf numFmtId="166" fontId="32" fillId="0" borderId="24" xfId="0" applyNumberFormat="1" applyFont="1" applyBorder="1" applyAlignment="1" applyProtection="1">
      <alignment vertical="center"/>
    </xf>
    <xf numFmtId="4" fontId="32" fillId="0" borderId="25" xfId="0" applyNumberFormat="1" applyFont="1" applyBorder="1" applyAlignment="1" applyProtection="1">
      <alignment vertical="center"/>
    </xf>
    <xf numFmtId="0" fontId="0" fillId="0" borderId="0" xfId="0" applyProtection="1">
      <protection locked="0"/>
    </xf>
    <xf numFmtId="0" fontId="5" fillId="2" borderId="0" xfId="0" applyFont="1" applyFill="1" applyAlignment="1">
      <alignment vertical="center"/>
    </xf>
    <xf numFmtId="0" fontId="14" fillId="2" borderId="0" xfId="0" applyFont="1" applyFill="1" applyAlignment="1">
      <alignment horizontal="left" vertical="center"/>
    </xf>
    <xf numFmtId="0" fontId="33" fillId="2" borderId="0" xfId="1" applyFont="1" applyFill="1" applyAlignment="1">
      <alignment vertical="center"/>
    </xf>
    <xf numFmtId="0" fontId="5"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4"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0" fillId="0" borderId="0" xfId="0" applyProtection="1"/>
    <xf numFmtId="0" fontId="0" fillId="0" borderId="5" xfId="0" applyBorder="1"/>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5" fillId="0" borderId="16" xfId="0" applyNumberFormat="1" applyFont="1" applyBorder="1" applyAlignment="1" applyProtection="1"/>
    <xf numFmtId="166" fontId="35" fillId="0" borderId="17" xfId="0" applyNumberFormat="1" applyFont="1" applyBorder="1" applyAlignment="1" applyProtection="1"/>
    <xf numFmtId="4" fontId="36"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0" applyFont="1" applyAlignment="1" applyProtection="1">
      <alignment horizontal="left" vertical="center" wrapText="1"/>
    </xf>
    <xf numFmtId="0" fontId="0" fillId="0" borderId="18"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39" fillId="0" borderId="0" xfId="0" applyFont="1" applyAlignment="1" applyProtection="1">
      <alignment vertical="center" wrapText="1"/>
    </xf>
    <xf numFmtId="0" fontId="40" fillId="0" borderId="28" xfId="0" applyFont="1" applyBorder="1" applyAlignment="1" applyProtection="1">
      <alignment horizontal="center" vertical="center"/>
    </xf>
    <xf numFmtId="49" fontId="40" fillId="0" borderId="28" xfId="0" applyNumberFormat="1" applyFont="1" applyBorder="1" applyAlignment="1" applyProtection="1">
      <alignment horizontal="left" vertical="center" wrapText="1"/>
    </xf>
    <xf numFmtId="0" fontId="40" fillId="0" borderId="28" xfId="0" applyFont="1" applyBorder="1" applyAlignment="1" applyProtection="1">
      <alignment horizontal="left" vertical="center" wrapText="1"/>
    </xf>
    <xf numFmtId="0" fontId="40" fillId="0" borderId="28" xfId="0" applyFont="1" applyBorder="1" applyAlignment="1" applyProtection="1">
      <alignment horizontal="center" vertical="center" wrapText="1"/>
    </xf>
    <xf numFmtId="167" fontId="40" fillId="0" borderId="28" xfId="0" applyNumberFormat="1" applyFont="1" applyBorder="1" applyAlignment="1" applyProtection="1">
      <alignment vertical="center"/>
    </xf>
    <xf numFmtId="4" fontId="40" fillId="3" borderId="28" xfId="0" applyNumberFormat="1" applyFont="1" applyFill="1" applyBorder="1" applyAlignment="1" applyProtection="1">
      <alignment vertical="center"/>
      <protection locked="0"/>
    </xf>
    <xf numFmtId="4" fontId="40" fillId="0" borderId="28" xfId="0" applyNumberFormat="1" applyFont="1" applyBorder="1" applyAlignment="1" applyProtection="1">
      <alignment vertical="center"/>
    </xf>
    <xf numFmtId="0" fontId="40" fillId="0" borderId="5" xfId="0" applyFont="1" applyBorder="1" applyAlignment="1">
      <alignment vertical="center"/>
    </xf>
    <xf numFmtId="0" fontId="40" fillId="3" borderId="28"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0" fillId="0" borderId="0" xfId="0" applyAlignment="1">
      <alignment vertical="top"/>
      <protection locked="0"/>
    </xf>
    <xf numFmtId="0" fontId="41" fillId="0" borderId="29" xfId="0" applyFont="1" applyBorder="1" applyAlignment="1">
      <alignment vertical="center" wrapText="1"/>
      <protection locked="0"/>
    </xf>
    <xf numFmtId="0" fontId="41" fillId="0" borderId="30" xfId="0" applyFont="1" applyBorder="1" applyAlignment="1">
      <alignment vertical="center" wrapText="1"/>
      <protection locked="0"/>
    </xf>
    <xf numFmtId="0" fontId="41" fillId="0" borderId="31" xfId="0" applyFont="1" applyBorder="1" applyAlignment="1">
      <alignment vertical="center" wrapText="1"/>
      <protection locked="0"/>
    </xf>
    <xf numFmtId="0" fontId="41" fillId="0" borderId="32" xfId="0" applyFont="1" applyBorder="1" applyAlignment="1">
      <alignment horizontal="center" vertical="center" wrapText="1"/>
      <protection locked="0"/>
    </xf>
    <xf numFmtId="0" fontId="42" fillId="0" borderId="1" xfId="0" applyFont="1" applyBorder="1" applyAlignment="1">
      <alignment horizontal="center" vertical="center" wrapText="1"/>
      <protection locked="0"/>
    </xf>
    <xf numFmtId="0" fontId="41" fillId="0" borderId="33" xfId="0" applyFont="1" applyBorder="1" applyAlignment="1">
      <alignment horizontal="center" vertical="center" wrapText="1"/>
      <protection locked="0"/>
    </xf>
    <xf numFmtId="0" fontId="41" fillId="0" borderId="32" xfId="0" applyFont="1" applyBorder="1" applyAlignment="1">
      <alignment vertical="center" wrapText="1"/>
      <protection locked="0"/>
    </xf>
    <xf numFmtId="0" fontId="43" fillId="0" borderId="34" xfId="0" applyFont="1" applyBorder="1" applyAlignment="1">
      <alignment horizontal="left" wrapText="1"/>
      <protection locked="0"/>
    </xf>
    <xf numFmtId="0" fontId="41" fillId="0" borderId="33" xfId="0" applyFont="1" applyBorder="1" applyAlignment="1">
      <alignment vertical="center" wrapText="1"/>
      <protection locked="0"/>
    </xf>
    <xf numFmtId="0" fontId="43" fillId="0" borderId="1" xfId="0" applyFont="1" applyBorder="1" applyAlignment="1">
      <alignment horizontal="left" vertical="center" wrapText="1"/>
      <protection locked="0"/>
    </xf>
    <xf numFmtId="0" fontId="44" fillId="0" borderId="1" xfId="0" applyFont="1" applyBorder="1" applyAlignment="1">
      <alignment horizontal="left" vertical="center" wrapText="1"/>
      <protection locked="0"/>
    </xf>
    <xf numFmtId="0" fontId="44" fillId="0" borderId="32" xfId="0" applyFont="1" applyBorder="1" applyAlignment="1">
      <alignment vertical="center" wrapText="1"/>
      <protection locked="0"/>
    </xf>
    <xf numFmtId="0" fontId="44" fillId="0" borderId="1" xfId="0" applyFont="1" applyBorder="1" applyAlignment="1">
      <alignment vertical="center" wrapText="1"/>
      <protection locked="0"/>
    </xf>
    <xf numFmtId="0" fontId="44" fillId="0" borderId="1" xfId="0" applyFont="1" applyBorder="1" applyAlignment="1">
      <alignment vertical="center"/>
      <protection locked="0"/>
    </xf>
    <xf numFmtId="0" fontId="44" fillId="0" borderId="1" xfId="0" applyFont="1" applyBorder="1" applyAlignment="1">
      <alignment horizontal="left" vertical="center"/>
      <protection locked="0"/>
    </xf>
    <xf numFmtId="49" fontId="44" fillId="0" borderId="1" xfId="0" applyNumberFormat="1" applyFont="1" applyBorder="1" applyAlignment="1">
      <alignment horizontal="left" vertical="center" wrapText="1"/>
      <protection locked="0"/>
    </xf>
    <xf numFmtId="49" fontId="44" fillId="0" borderId="1" xfId="0" applyNumberFormat="1" applyFont="1" applyBorder="1" applyAlignment="1">
      <alignment vertical="center" wrapText="1"/>
      <protection locked="0"/>
    </xf>
    <xf numFmtId="0" fontId="41" fillId="0" borderId="35" xfId="0" applyFont="1" applyBorder="1" applyAlignment="1">
      <alignment vertical="center" wrapText="1"/>
      <protection locked="0"/>
    </xf>
    <xf numFmtId="0" fontId="45" fillId="0" borderId="34" xfId="0" applyFont="1" applyBorder="1" applyAlignment="1">
      <alignment vertical="center" wrapText="1"/>
      <protection locked="0"/>
    </xf>
    <xf numFmtId="0" fontId="41" fillId="0" borderId="36" xfId="0" applyFont="1" applyBorder="1" applyAlignment="1">
      <alignment vertical="center" wrapText="1"/>
      <protection locked="0"/>
    </xf>
    <xf numFmtId="0" fontId="41" fillId="0" borderId="1" xfId="0" applyFont="1" applyBorder="1" applyAlignment="1">
      <alignment vertical="top"/>
      <protection locked="0"/>
    </xf>
    <xf numFmtId="0" fontId="41" fillId="0" borderId="0" xfId="0" applyFont="1" applyAlignment="1">
      <alignment vertical="top"/>
      <protection locked="0"/>
    </xf>
    <xf numFmtId="0" fontId="41" fillId="0" borderId="29" xfId="0" applyFont="1" applyBorder="1" applyAlignment="1">
      <alignment horizontal="left" vertical="center"/>
      <protection locked="0"/>
    </xf>
    <xf numFmtId="0" fontId="41" fillId="0" borderId="30" xfId="0" applyFont="1" applyBorder="1" applyAlignment="1">
      <alignment horizontal="left" vertical="center"/>
      <protection locked="0"/>
    </xf>
    <xf numFmtId="0" fontId="41" fillId="0" borderId="31" xfId="0" applyFont="1" applyBorder="1" applyAlignment="1">
      <alignment horizontal="left" vertical="center"/>
      <protection locked="0"/>
    </xf>
    <xf numFmtId="0" fontId="41" fillId="0" borderId="32" xfId="0" applyFont="1" applyBorder="1" applyAlignment="1">
      <alignment horizontal="left" vertical="center"/>
      <protection locked="0"/>
    </xf>
    <xf numFmtId="0" fontId="42" fillId="0" borderId="1" xfId="0" applyFont="1" applyBorder="1" applyAlignment="1">
      <alignment horizontal="center" vertical="center"/>
      <protection locked="0"/>
    </xf>
    <xf numFmtId="0" fontId="41" fillId="0" borderId="33" xfId="0" applyFont="1" applyBorder="1" applyAlignment="1">
      <alignment horizontal="left" vertical="center"/>
      <protection locked="0"/>
    </xf>
    <xf numFmtId="0" fontId="43" fillId="0" borderId="1" xfId="0" applyFont="1" applyBorder="1" applyAlignment="1">
      <alignment horizontal="left" vertical="center"/>
      <protection locked="0"/>
    </xf>
    <xf numFmtId="0" fontId="46" fillId="0" borderId="0" xfId="0" applyFont="1" applyAlignment="1">
      <alignment horizontal="left" vertical="center"/>
      <protection locked="0"/>
    </xf>
    <xf numFmtId="0" fontId="43" fillId="0" borderId="34" xfId="0" applyFont="1" applyBorder="1" applyAlignment="1">
      <alignment horizontal="left" vertical="center"/>
      <protection locked="0"/>
    </xf>
    <xf numFmtId="0" fontId="43" fillId="0" borderId="34" xfId="0" applyFont="1" applyBorder="1" applyAlignment="1">
      <alignment horizontal="center" vertical="center"/>
      <protection locked="0"/>
    </xf>
    <xf numFmtId="0" fontId="46" fillId="0" borderId="34" xfId="0" applyFont="1" applyBorder="1" applyAlignment="1">
      <alignment horizontal="left" vertical="center"/>
      <protection locked="0"/>
    </xf>
    <xf numFmtId="0" fontId="47"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4" fillId="0" borderId="1" xfId="0" applyFont="1" applyBorder="1" applyAlignment="1">
      <alignment horizontal="center" vertical="center"/>
      <protection locked="0"/>
    </xf>
    <xf numFmtId="0" fontId="44" fillId="0" borderId="32" xfId="0" applyFont="1" applyBorder="1" applyAlignment="1">
      <alignment horizontal="left" vertical="center"/>
      <protection locked="0"/>
    </xf>
    <xf numFmtId="0" fontId="44" fillId="0" borderId="1" xfId="0" applyFont="1" applyFill="1" applyBorder="1" applyAlignment="1">
      <alignment horizontal="left" vertical="center"/>
      <protection locked="0"/>
    </xf>
    <xf numFmtId="0" fontId="44" fillId="0" borderId="1" xfId="0" applyFont="1" applyFill="1" applyBorder="1" applyAlignment="1">
      <alignment horizontal="center" vertical="center"/>
      <protection locked="0"/>
    </xf>
    <xf numFmtId="0" fontId="41" fillId="0" borderId="35" xfId="0" applyFont="1" applyBorder="1" applyAlignment="1">
      <alignment horizontal="left" vertical="center"/>
      <protection locked="0"/>
    </xf>
    <xf numFmtId="0" fontId="45" fillId="0" borderId="34" xfId="0" applyFont="1" applyBorder="1" applyAlignment="1">
      <alignment horizontal="left" vertical="center"/>
      <protection locked="0"/>
    </xf>
    <xf numFmtId="0" fontId="41" fillId="0" borderId="36" xfId="0" applyFont="1" applyBorder="1" applyAlignment="1">
      <alignment horizontal="left" vertical="center"/>
      <protection locked="0"/>
    </xf>
    <xf numFmtId="0" fontId="41" fillId="0" borderId="1" xfId="0" applyFont="1" applyBorder="1" applyAlignment="1">
      <alignment horizontal="left" vertical="center"/>
      <protection locked="0"/>
    </xf>
    <xf numFmtId="0" fontId="45" fillId="0" borderId="1" xfId="0" applyFont="1" applyBorder="1" applyAlignment="1">
      <alignment horizontal="left" vertical="center"/>
      <protection locked="0"/>
    </xf>
    <xf numFmtId="0" fontId="46" fillId="0" borderId="1" xfId="0" applyFont="1" applyBorder="1" applyAlignment="1">
      <alignment horizontal="left" vertical="center"/>
      <protection locked="0"/>
    </xf>
    <xf numFmtId="0" fontId="44" fillId="0" borderId="34" xfId="0" applyFont="1" applyBorder="1" applyAlignment="1">
      <alignment horizontal="left" vertical="center"/>
      <protection locked="0"/>
    </xf>
    <xf numFmtId="0" fontId="41" fillId="0" borderId="1" xfId="0" applyFont="1" applyBorder="1" applyAlignment="1">
      <alignment horizontal="left" vertical="center" wrapText="1"/>
      <protection locked="0"/>
    </xf>
    <xf numFmtId="0" fontId="44" fillId="0" borderId="1" xfId="0" applyFont="1" applyBorder="1" applyAlignment="1">
      <alignment horizontal="center" vertical="center" wrapText="1"/>
      <protection locked="0"/>
    </xf>
    <xf numFmtId="0" fontId="41" fillId="0" borderId="29" xfId="0" applyFont="1" applyBorder="1" applyAlignment="1">
      <alignment horizontal="left" vertical="center" wrapText="1"/>
      <protection locked="0"/>
    </xf>
    <xf numFmtId="0" fontId="41" fillId="0" borderId="30" xfId="0" applyFont="1" applyBorder="1" applyAlignment="1">
      <alignment horizontal="left" vertical="center" wrapText="1"/>
      <protection locked="0"/>
    </xf>
    <xf numFmtId="0" fontId="41" fillId="0" borderId="31"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6" fillId="0" borderId="32" xfId="0" applyFont="1" applyBorder="1" applyAlignment="1">
      <alignment horizontal="left" vertical="center" wrapText="1"/>
      <protection locked="0"/>
    </xf>
    <xf numFmtId="0" fontId="46"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4" fillId="0" borderId="33" xfId="0" applyFont="1" applyBorder="1" applyAlignment="1">
      <alignment horizontal="left" vertical="center"/>
      <protection locked="0"/>
    </xf>
    <xf numFmtId="0" fontId="44" fillId="0" borderId="35" xfId="0" applyFont="1" applyBorder="1" applyAlignment="1">
      <alignment horizontal="left" vertical="center" wrapText="1"/>
      <protection locked="0"/>
    </xf>
    <xf numFmtId="0" fontId="44" fillId="0" borderId="34" xfId="0" applyFont="1" applyBorder="1" applyAlignment="1">
      <alignment horizontal="left" vertical="center" wrapText="1"/>
      <protection locked="0"/>
    </xf>
    <xf numFmtId="0" fontId="44" fillId="0" borderId="36" xfId="0" applyFont="1" applyBorder="1" applyAlignment="1">
      <alignment horizontal="left" vertical="center" wrapText="1"/>
      <protection locked="0"/>
    </xf>
    <xf numFmtId="0" fontId="44" fillId="0" borderId="1" xfId="0" applyFont="1" applyBorder="1" applyAlignment="1">
      <alignment horizontal="left" vertical="top"/>
      <protection locked="0"/>
    </xf>
    <xf numFmtId="0" fontId="44" fillId="0" borderId="1" xfId="0" applyFont="1" applyBorder="1" applyAlignment="1">
      <alignment horizontal="center" vertical="top"/>
      <protection locked="0"/>
    </xf>
    <xf numFmtId="0" fontId="44" fillId="0" borderId="35" xfId="0" applyFont="1" applyBorder="1" applyAlignment="1">
      <alignment horizontal="left" vertical="center"/>
      <protection locked="0"/>
    </xf>
    <xf numFmtId="0" fontId="44" fillId="0" borderId="36" xfId="0" applyFont="1" applyBorder="1" applyAlignment="1">
      <alignment horizontal="left" vertical="center"/>
      <protection locked="0"/>
    </xf>
    <xf numFmtId="0" fontId="46" fillId="0" borderId="0" xfId="0" applyFont="1" applyAlignment="1">
      <alignment vertical="center"/>
      <protection locked="0"/>
    </xf>
    <xf numFmtId="0" fontId="43" fillId="0" borderId="1" xfId="0" applyFont="1" applyBorder="1" applyAlignment="1">
      <alignment vertical="center"/>
      <protection locked="0"/>
    </xf>
    <xf numFmtId="0" fontId="46" fillId="0" borderId="34" xfId="0" applyFont="1" applyBorder="1" applyAlignment="1">
      <alignment vertical="center"/>
      <protection locked="0"/>
    </xf>
    <xf numFmtId="0" fontId="43" fillId="0" borderId="34" xfId="0" applyFont="1" applyBorder="1" applyAlignment="1">
      <alignment vertical="center"/>
      <protection locked="0"/>
    </xf>
    <xf numFmtId="0" fontId="0" fillId="0" borderId="1" xfId="0" applyBorder="1" applyAlignment="1">
      <alignment vertical="top"/>
      <protection locked="0"/>
    </xf>
    <xf numFmtId="49" fontId="44"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3" fillId="0" borderId="34" xfId="0" applyFont="1" applyBorder="1" applyAlignment="1">
      <alignment horizontal="left"/>
      <protection locked="0"/>
    </xf>
    <xf numFmtId="0" fontId="46" fillId="0" borderId="34" xfId="0" applyFont="1" applyBorder="1" applyAlignment="1">
      <protection locked="0"/>
    </xf>
    <xf numFmtId="0" fontId="41" fillId="0" borderId="32" xfId="0" applyFont="1" applyBorder="1" applyAlignment="1">
      <alignment vertical="top"/>
      <protection locked="0"/>
    </xf>
    <xf numFmtId="0" fontId="41" fillId="0" borderId="33" xfId="0" applyFont="1" applyBorder="1" applyAlignment="1">
      <alignment vertical="top"/>
      <protection locked="0"/>
    </xf>
    <xf numFmtId="0" fontId="41" fillId="0" borderId="1" xfId="0" applyFont="1" applyBorder="1" applyAlignment="1">
      <alignment horizontal="center" vertical="center"/>
      <protection locked="0"/>
    </xf>
    <xf numFmtId="0" fontId="41" fillId="0" borderId="1" xfId="0" applyFont="1" applyBorder="1" applyAlignment="1">
      <alignment horizontal="left" vertical="top"/>
      <protection locked="0"/>
    </xf>
    <xf numFmtId="0" fontId="41" fillId="0" borderId="35" xfId="0" applyFont="1" applyBorder="1" applyAlignment="1">
      <alignment vertical="top"/>
      <protection locked="0"/>
    </xf>
    <xf numFmtId="0" fontId="41" fillId="0" borderId="34" xfId="0" applyFont="1" applyBorder="1" applyAlignment="1">
      <alignment vertical="top"/>
      <protection locked="0"/>
    </xf>
    <xf numFmtId="0" fontId="41"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8</v>
      </c>
    </row>
    <row r="7" ht="14.4" customHeight="1">
      <c r="B7" s="28"/>
      <c r="C7" s="29"/>
      <c r="D7" s="40"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22</v>
      </c>
      <c r="AL7" s="29"/>
      <c r="AM7" s="29"/>
      <c r="AN7" s="35" t="s">
        <v>21</v>
      </c>
      <c r="AO7" s="29"/>
      <c r="AP7" s="29"/>
      <c r="AQ7" s="31"/>
      <c r="BE7" s="39"/>
      <c r="BS7" s="24" t="s">
        <v>8</v>
      </c>
    </row>
    <row r="8" ht="14.4" customHeight="1">
      <c r="B8" s="28"/>
      <c r="C8" s="29"/>
      <c r="D8" s="40" t="s">
        <v>23</v>
      </c>
      <c r="E8" s="29"/>
      <c r="F8" s="29"/>
      <c r="G8" s="29"/>
      <c r="H8" s="29"/>
      <c r="I8" s="29"/>
      <c r="J8" s="29"/>
      <c r="K8" s="35" t="s">
        <v>24</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25</v>
      </c>
      <c r="AL8" s="29"/>
      <c r="AM8" s="29"/>
      <c r="AN8" s="41" t="s">
        <v>26</v>
      </c>
      <c r="AO8" s="29"/>
      <c r="AP8" s="29"/>
      <c r="AQ8" s="31"/>
      <c r="BE8" s="39"/>
      <c r="BS8" s="24" t="s">
        <v>8</v>
      </c>
    </row>
    <row r="9" ht="14.4"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9"/>
      <c r="BS9" s="24" t="s">
        <v>8</v>
      </c>
    </row>
    <row r="10" ht="14.4" customHeight="1">
      <c r="B10" s="28"/>
      <c r="C10" s="29"/>
      <c r="D10" s="40" t="s">
        <v>27</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28</v>
      </c>
      <c r="AL10" s="29"/>
      <c r="AM10" s="29"/>
      <c r="AN10" s="35" t="s">
        <v>21</v>
      </c>
      <c r="AO10" s="29"/>
      <c r="AP10" s="29"/>
      <c r="AQ10" s="31"/>
      <c r="BE10" s="39"/>
      <c r="BS10" s="24" t="s">
        <v>8</v>
      </c>
    </row>
    <row r="11" ht="18.48" customHeight="1">
      <c r="B11" s="28"/>
      <c r="C11" s="29"/>
      <c r="D11" s="29"/>
      <c r="E11" s="35" t="s">
        <v>29</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30</v>
      </c>
      <c r="AL11" s="29"/>
      <c r="AM11" s="29"/>
      <c r="AN11" s="35" t="s">
        <v>21</v>
      </c>
      <c r="AO11" s="29"/>
      <c r="AP11" s="29"/>
      <c r="AQ11" s="31"/>
      <c r="BE11" s="39"/>
      <c r="BS11" s="24" t="s">
        <v>8</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8</v>
      </c>
    </row>
    <row r="13" ht="14.4" customHeight="1">
      <c r="B13" s="28"/>
      <c r="C13" s="29"/>
      <c r="D13" s="40" t="s">
        <v>31</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28</v>
      </c>
      <c r="AL13" s="29"/>
      <c r="AM13" s="29"/>
      <c r="AN13" s="42" t="s">
        <v>32</v>
      </c>
      <c r="AO13" s="29"/>
      <c r="AP13" s="29"/>
      <c r="AQ13" s="31"/>
      <c r="BE13" s="39"/>
      <c r="BS13" s="24" t="s">
        <v>8</v>
      </c>
    </row>
    <row r="14">
      <c r="B14" s="28"/>
      <c r="C14" s="29"/>
      <c r="D14" s="29"/>
      <c r="E14" s="42" t="s">
        <v>32</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0" t="s">
        <v>30</v>
      </c>
      <c r="AL14" s="29"/>
      <c r="AM14" s="29"/>
      <c r="AN14" s="42" t="s">
        <v>32</v>
      </c>
      <c r="AO14" s="29"/>
      <c r="AP14" s="29"/>
      <c r="AQ14" s="31"/>
      <c r="BE14" s="39"/>
      <c r="BS14" s="24" t="s">
        <v>8</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33</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28</v>
      </c>
      <c r="AL16" s="29"/>
      <c r="AM16" s="29"/>
      <c r="AN16" s="35" t="s">
        <v>21</v>
      </c>
      <c r="AO16" s="29"/>
      <c r="AP16" s="29"/>
      <c r="AQ16" s="31"/>
      <c r="BE16" s="39"/>
      <c r="BS16" s="24" t="s">
        <v>6</v>
      </c>
    </row>
    <row r="17" ht="18.48" customHeight="1">
      <c r="B17" s="28"/>
      <c r="C17" s="29"/>
      <c r="D17" s="29"/>
      <c r="E17" s="35" t="s">
        <v>34</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30</v>
      </c>
      <c r="AL17" s="29"/>
      <c r="AM17" s="29"/>
      <c r="AN17" s="35" t="s">
        <v>21</v>
      </c>
      <c r="AO17" s="29"/>
      <c r="AP17" s="29"/>
      <c r="AQ17" s="31"/>
      <c r="BE17" s="39"/>
      <c r="BS17" s="24" t="s">
        <v>35</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36</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57" customHeight="1">
      <c r="B20" s="28"/>
      <c r="C20" s="29"/>
      <c r="D20" s="29"/>
      <c r="E20" s="44" t="s">
        <v>37</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9"/>
      <c r="AQ22" s="31"/>
      <c r="BE22" s="39"/>
    </row>
    <row r="23" s="1" customFormat="1" ht="25.92" customHeight="1">
      <c r="B23" s="46"/>
      <c r="C23" s="47"/>
      <c r="D23" s="48" t="s">
        <v>38</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9"/>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9"/>
    </row>
    <row r="25" s="1" customFormat="1">
      <c r="B25" s="46"/>
      <c r="C25" s="47"/>
      <c r="D25" s="47"/>
      <c r="E25" s="47"/>
      <c r="F25" s="47"/>
      <c r="G25" s="47"/>
      <c r="H25" s="47"/>
      <c r="I25" s="47"/>
      <c r="J25" s="47"/>
      <c r="K25" s="47"/>
      <c r="L25" s="52" t="s">
        <v>39</v>
      </c>
      <c r="M25" s="52"/>
      <c r="N25" s="52"/>
      <c r="O25" s="52"/>
      <c r="P25" s="47"/>
      <c r="Q25" s="47"/>
      <c r="R25" s="47"/>
      <c r="S25" s="47"/>
      <c r="T25" s="47"/>
      <c r="U25" s="47"/>
      <c r="V25" s="47"/>
      <c r="W25" s="52" t="s">
        <v>40</v>
      </c>
      <c r="X25" s="52"/>
      <c r="Y25" s="52"/>
      <c r="Z25" s="52"/>
      <c r="AA25" s="52"/>
      <c r="AB25" s="52"/>
      <c r="AC25" s="52"/>
      <c r="AD25" s="52"/>
      <c r="AE25" s="52"/>
      <c r="AF25" s="47"/>
      <c r="AG25" s="47"/>
      <c r="AH25" s="47"/>
      <c r="AI25" s="47"/>
      <c r="AJ25" s="47"/>
      <c r="AK25" s="52" t="s">
        <v>41</v>
      </c>
      <c r="AL25" s="52"/>
      <c r="AM25" s="52"/>
      <c r="AN25" s="52"/>
      <c r="AO25" s="52"/>
      <c r="AP25" s="47"/>
      <c r="AQ25" s="51"/>
      <c r="BE25" s="39"/>
    </row>
    <row r="26" s="2" customFormat="1" ht="14.4" customHeight="1">
      <c r="B26" s="53"/>
      <c r="C26" s="54"/>
      <c r="D26" s="55" t="s">
        <v>42</v>
      </c>
      <c r="E26" s="54"/>
      <c r="F26" s="55" t="s">
        <v>43</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9"/>
    </row>
    <row r="27" s="2" customFormat="1" ht="14.4" customHeight="1">
      <c r="B27" s="53"/>
      <c r="C27" s="54"/>
      <c r="D27" s="54"/>
      <c r="E27" s="54"/>
      <c r="F27" s="55" t="s">
        <v>44</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9"/>
    </row>
    <row r="28" hidden="1" s="2" customFormat="1" ht="14.4" customHeight="1">
      <c r="B28" s="53"/>
      <c r="C28" s="54"/>
      <c r="D28" s="54"/>
      <c r="E28" s="54"/>
      <c r="F28" s="55" t="s">
        <v>45</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9"/>
    </row>
    <row r="29" hidden="1" s="2" customFormat="1" ht="14.4" customHeight="1">
      <c r="B29" s="53"/>
      <c r="C29" s="54"/>
      <c r="D29" s="54"/>
      <c r="E29" s="54"/>
      <c r="F29" s="55" t="s">
        <v>46</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9"/>
    </row>
    <row r="30" hidden="1" s="2" customFormat="1" ht="14.4" customHeight="1">
      <c r="B30" s="53"/>
      <c r="C30" s="54"/>
      <c r="D30" s="54"/>
      <c r="E30" s="54"/>
      <c r="F30" s="55" t="s">
        <v>47</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9"/>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9"/>
    </row>
    <row r="32" s="1" customFormat="1" ht="25.92" customHeight="1">
      <c r="B32" s="46"/>
      <c r="C32" s="59"/>
      <c r="D32" s="60" t="s">
        <v>48</v>
      </c>
      <c r="E32" s="61"/>
      <c r="F32" s="61"/>
      <c r="G32" s="61"/>
      <c r="H32" s="61"/>
      <c r="I32" s="61"/>
      <c r="J32" s="61"/>
      <c r="K32" s="61"/>
      <c r="L32" s="61"/>
      <c r="M32" s="61"/>
      <c r="N32" s="61"/>
      <c r="O32" s="61"/>
      <c r="P32" s="61"/>
      <c r="Q32" s="61"/>
      <c r="R32" s="61"/>
      <c r="S32" s="61"/>
      <c r="T32" s="62" t="s">
        <v>49</v>
      </c>
      <c r="U32" s="61"/>
      <c r="V32" s="61"/>
      <c r="W32" s="61"/>
      <c r="X32" s="63" t="s">
        <v>50</v>
      </c>
      <c r="Y32" s="61"/>
      <c r="Z32" s="61"/>
      <c r="AA32" s="61"/>
      <c r="AB32" s="61"/>
      <c r="AC32" s="61"/>
      <c r="AD32" s="61"/>
      <c r="AE32" s="61"/>
      <c r="AF32" s="61"/>
      <c r="AG32" s="61"/>
      <c r="AH32" s="61"/>
      <c r="AI32" s="61"/>
      <c r="AJ32" s="61"/>
      <c r="AK32" s="64">
        <f>SUM(AK23:AK30)</f>
        <v>0</v>
      </c>
      <c r="AL32" s="61"/>
      <c r="AM32" s="61"/>
      <c r="AN32" s="61"/>
      <c r="AO32" s="65"/>
      <c r="AP32" s="59"/>
      <c r="AQ32" s="66"/>
      <c r="BE32" s="39"/>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51</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2018/013</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PD - Přístřešek Martinov</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23</v>
      </c>
      <c r="D44" s="74"/>
      <c r="E44" s="74"/>
      <c r="F44" s="74"/>
      <c r="G44" s="74"/>
      <c r="H44" s="74"/>
      <c r="I44" s="74"/>
      <c r="J44" s="74"/>
      <c r="K44" s="74"/>
      <c r="L44" s="84" t="str">
        <f>IF(K8="","",K8)</f>
        <v xml:space="preserve"> </v>
      </c>
      <c r="M44" s="74"/>
      <c r="N44" s="74"/>
      <c r="O44" s="74"/>
      <c r="P44" s="74"/>
      <c r="Q44" s="74"/>
      <c r="R44" s="74"/>
      <c r="S44" s="74"/>
      <c r="T44" s="74"/>
      <c r="U44" s="74"/>
      <c r="V44" s="74"/>
      <c r="W44" s="74"/>
      <c r="X44" s="74"/>
      <c r="Y44" s="74"/>
      <c r="Z44" s="74"/>
      <c r="AA44" s="74"/>
      <c r="AB44" s="74"/>
      <c r="AC44" s="74"/>
      <c r="AD44" s="74"/>
      <c r="AE44" s="74"/>
      <c r="AF44" s="74"/>
      <c r="AG44" s="74"/>
      <c r="AH44" s="74"/>
      <c r="AI44" s="76" t="s">
        <v>25</v>
      </c>
      <c r="AJ44" s="74"/>
      <c r="AK44" s="74"/>
      <c r="AL44" s="74"/>
      <c r="AM44" s="85" t="str">
        <f>IF(AN8= "","",AN8)</f>
        <v>2. 8. 2018</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27</v>
      </c>
      <c r="D46" s="74"/>
      <c r="E46" s="74"/>
      <c r="F46" s="74"/>
      <c r="G46" s="74"/>
      <c r="H46" s="74"/>
      <c r="I46" s="74"/>
      <c r="J46" s="74"/>
      <c r="K46" s="74"/>
      <c r="L46" s="77" t="str">
        <f>IF(E11= "","",E11)</f>
        <v>Dopravní podnik Ostrava a.s.</v>
      </c>
      <c r="M46" s="74"/>
      <c r="N46" s="74"/>
      <c r="O46" s="74"/>
      <c r="P46" s="74"/>
      <c r="Q46" s="74"/>
      <c r="R46" s="74"/>
      <c r="S46" s="74"/>
      <c r="T46" s="74"/>
      <c r="U46" s="74"/>
      <c r="V46" s="74"/>
      <c r="W46" s="74"/>
      <c r="X46" s="74"/>
      <c r="Y46" s="74"/>
      <c r="Z46" s="74"/>
      <c r="AA46" s="74"/>
      <c r="AB46" s="74"/>
      <c r="AC46" s="74"/>
      <c r="AD46" s="74"/>
      <c r="AE46" s="74"/>
      <c r="AF46" s="74"/>
      <c r="AG46" s="74"/>
      <c r="AH46" s="74"/>
      <c r="AI46" s="76" t="s">
        <v>33</v>
      </c>
      <c r="AJ46" s="74"/>
      <c r="AK46" s="74"/>
      <c r="AL46" s="74"/>
      <c r="AM46" s="77" t="str">
        <f>IF(E17="","",E17)</f>
        <v>R&amp;P PROJEKT statika, projekce s.r.o.</v>
      </c>
      <c r="AN46" s="77"/>
      <c r="AO46" s="77"/>
      <c r="AP46" s="77"/>
      <c r="AQ46" s="74"/>
      <c r="AR46" s="72"/>
      <c r="AS46" s="86" t="s">
        <v>52</v>
      </c>
      <c r="AT46" s="87"/>
      <c r="AU46" s="88"/>
      <c r="AV46" s="88"/>
      <c r="AW46" s="88"/>
      <c r="AX46" s="88"/>
      <c r="AY46" s="88"/>
      <c r="AZ46" s="88"/>
      <c r="BA46" s="88"/>
      <c r="BB46" s="88"/>
      <c r="BC46" s="88"/>
      <c r="BD46" s="89"/>
    </row>
    <row r="47" s="1" customFormat="1">
      <c r="B47" s="46"/>
      <c r="C47" s="76" t="s">
        <v>31</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53</v>
      </c>
      <c r="D49" s="97"/>
      <c r="E49" s="97"/>
      <c r="F49" s="97"/>
      <c r="G49" s="97"/>
      <c r="H49" s="98"/>
      <c r="I49" s="99" t="s">
        <v>54</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55</v>
      </c>
      <c r="AH49" s="97"/>
      <c r="AI49" s="97"/>
      <c r="AJ49" s="97"/>
      <c r="AK49" s="97"/>
      <c r="AL49" s="97"/>
      <c r="AM49" s="97"/>
      <c r="AN49" s="99" t="s">
        <v>56</v>
      </c>
      <c r="AO49" s="97"/>
      <c r="AP49" s="97"/>
      <c r="AQ49" s="101" t="s">
        <v>57</v>
      </c>
      <c r="AR49" s="72"/>
      <c r="AS49" s="102" t="s">
        <v>58</v>
      </c>
      <c r="AT49" s="103" t="s">
        <v>59</v>
      </c>
      <c r="AU49" s="103" t="s">
        <v>60</v>
      </c>
      <c r="AV49" s="103" t="s">
        <v>61</v>
      </c>
      <c r="AW49" s="103" t="s">
        <v>62</v>
      </c>
      <c r="AX49" s="103" t="s">
        <v>63</v>
      </c>
      <c r="AY49" s="103" t="s">
        <v>64</v>
      </c>
      <c r="AZ49" s="103" t="s">
        <v>65</v>
      </c>
      <c r="BA49" s="103" t="s">
        <v>66</v>
      </c>
      <c r="BB49" s="103" t="s">
        <v>67</v>
      </c>
      <c r="BC49" s="103" t="s">
        <v>68</v>
      </c>
      <c r="BD49" s="104" t="s">
        <v>69</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70</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ROUND(AG52,2)</f>
        <v>0</v>
      </c>
      <c r="AH51" s="110"/>
      <c r="AI51" s="110"/>
      <c r="AJ51" s="110"/>
      <c r="AK51" s="110"/>
      <c r="AL51" s="110"/>
      <c r="AM51" s="110"/>
      <c r="AN51" s="111">
        <f>SUM(AG51,AT51)</f>
        <v>0</v>
      </c>
      <c r="AO51" s="111"/>
      <c r="AP51" s="111"/>
      <c r="AQ51" s="112" t="s">
        <v>21</v>
      </c>
      <c r="AR51" s="83"/>
      <c r="AS51" s="113">
        <f>ROUND(AS52,2)</f>
        <v>0</v>
      </c>
      <c r="AT51" s="114">
        <f>ROUND(SUM(AV51:AW51),2)</f>
        <v>0</v>
      </c>
      <c r="AU51" s="115">
        <f>ROUND(AU52,5)</f>
        <v>0</v>
      </c>
      <c r="AV51" s="114">
        <f>ROUND(AZ51*L26,2)</f>
        <v>0</v>
      </c>
      <c r="AW51" s="114">
        <f>ROUND(BA51*L27,2)</f>
        <v>0</v>
      </c>
      <c r="AX51" s="114">
        <f>ROUND(BB51*L26,2)</f>
        <v>0</v>
      </c>
      <c r="AY51" s="114">
        <f>ROUND(BC51*L27,2)</f>
        <v>0</v>
      </c>
      <c r="AZ51" s="114">
        <f>ROUND(AZ52,2)</f>
        <v>0</v>
      </c>
      <c r="BA51" s="114">
        <f>ROUND(BA52,2)</f>
        <v>0</v>
      </c>
      <c r="BB51" s="114">
        <f>ROUND(BB52,2)</f>
        <v>0</v>
      </c>
      <c r="BC51" s="114">
        <f>ROUND(BC52,2)</f>
        <v>0</v>
      </c>
      <c r="BD51" s="116">
        <f>ROUND(BD52,2)</f>
        <v>0</v>
      </c>
      <c r="BS51" s="117" t="s">
        <v>71</v>
      </c>
      <c r="BT51" s="117" t="s">
        <v>72</v>
      </c>
      <c r="BU51" s="118" t="s">
        <v>73</v>
      </c>
      <c r="BV51" s="117" t="s">
        <v>74</v>
      </c>
      <c r="BW51" s="117" t="s">
        <v>7</v>
      </c>
      <c r="BX51" s="117" t="s">
        <v>75</v>
      </c>
      <c r="CL51" s="117" t="s">
        <v>21</v>
      </c>
    </row>
    <row r="52" s="5" customFormat="1" ht="16.5" customHeight="1">
      <c r="B52" s="119"/>
      <c r="C52" s="120"/>
      <c r="D52" s="121" t="s">
        <v>76</v>
      </c>
      <c r="E52" s="121"/>
      <c r="F52" s="121"/>
      <c r="G52" s="121"/>
      <c r="H52" s="121"/>
      <c r="I52" s="122"/>
      <c r="J52" s="121" t="s">
        <v>19</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ROUND(SUM(AG53:AG55),2)</f>
        <v>0</v>
      </c>
      <c r="AH52" s="122"/>
      <c r="AI52" s="122"/>
      <c r="AJ52" s="122"/>
      <c r="AK52" s="122"/>
      <c r="AL52" s="122"/>
      <c r="AM52" s="122"/>
      <c r="AN52" s="124">
        <f>SUM(AG52,AT52)</f>
        <v>0</v>
      </c>
      <c r="AO52" s="122"/>
      <c r="AP52" s="122"/>
      <c r="AQ52" s="125" t="s">
        <v>77</v>
      </c>
      <c r="AR52" s="126"/>
      <c r="AS52" s="127">
        <f>ROUND(SUM(AS53:AS55),2)</f>
        <v>0</v>
      </c>
      <c r="AT52" s="128">
        <f>ROUND(SUM(AV52:AW52),2)</f>
        <v>0</v>
      </c>
      <c r="AU52" s="129">
        <f>ROUND(SUM(AU53:AU55),5)</f>
        <v>0</v>
      </c>
      <c r="AV52" s="128">
        <f>ROUND(AZ52*L26,2)</f>
        <v>0</v>
      </c>
      <c r="AW52" s="128">
        <f>ROUND(BA52*L27,2)</f>
        <v>0</v>
      </c>
      <c r="AX52" s="128">
        <f>ROUND(BB52*L26,2)</f>
        <v>0</v>
      </c>
      <c r="AY52" s="128">
        <f>ROUND(BC52*L27,2)</f>
        <v>0</v>
      </c>
      <c r="AZ52" s="128">
        <f>ROUND(SUM(AZ53:AZ55),2)</f>
        <v>0</v>
      </c>
      <c r="BA52" s="128">
        <f>ROUND(SUM(BA53:BA55),2)</f>
        <v>0</v>
      </c>
      <c r="BB52" s="128">
        <f>ROUND(SUM(BB53:BB55),2)</f>
        <v>0</v>
      </c>
      <c r="BC52" s="128">
        <f>ROUND(SUM(BC53:BC55),2)</f>
        <v>0</v>
      </c>
      <c r="BD52" s="130">
        <f>ROUND(SUM(BD53:BD55),2)</f>
        <v>0</v>
      </c>
      <c r="BS52" s="131" t="s">
        <v>71</v>
      </c>
      <c r="BT52" s="131" t="s">
        <v>78</v>
      </c>
      <c r="BU52" s="131" t="s">
        <v>73</v>
      </c>
      <c r="BV52" s="131" t="s">
        <v>74</v>
      </c>
      <c r="BW52" s="131" t="s">
        <v>79</v>
      </c>
      <c r="BX52" s="131" t="s">
        <v>7</v>
      </c>
      <c r="CL52" s="131" t="s">
        <v>21</v>
      </c>
      <c r="CM52" s="131" t="s">
        <v>80</v>
      </c>
    </row>
    <row r="53" s="6" customFormat="1" ht="16.5" customHeight="1">
      <c r="A53" s="132" t="s">
        <v>81</v>
      </c>
      <c r="B53" s="133"/>
      <c r="C53" s="134"/>
      <c r="D53" s="134"/>
      <c r="E53" s="135" t="s">
        <v>82</v>
      </c>
      <c r="F53" s="135"/>
      <c r="G53" s="135"/>
      <c r="H53" s="135"/>
      <c r="I53" s="135"/>
      <c r="J53" s="134"/>
      <c r="K53" s="135" t="s">
        <v>83</v>
      </c>
      <c r="L53" s="135"/>
      <c r="M53" s="135"/>
      <c r="N53" s="135"/>
      <c r="O53" s="135"/>
      <c r="P53" s="135"/>
      <c r="Q53" s="135"/>
      <c r="R53" s="135"/>
      <c r="S53" s="135"/>
      <c r="T53" s="135"/>
      <c r="U53" s="135"/>
      <c r="V53" s="135"/>
      <c r="W53" s="135"/>
      <c r="X53" s="135"/>
      <c r="Y53" s="135"/>
      <c r="Z53" s="135"/>
      <c r="AA53" s="135"/>
      <c r="AB53" s="135"/>
      <c r="AC53" s="135"/>
      <c r="AD53" s="135"/>
      <c r="AE53" s="135"/>
      <c r="AF53" s="135"/>
      <c r="AG53" s="136">
        <f>'000 - Vedlejší a ostatní ...'!J29</f>
        <v>0</v>
      </c>
      <c r="AH53" s="134"/>
      <c r="AI53" s="134"/>
      <c r="AJ53" s="134"/>
      <c r="AK53" s="134"/>
      <c r="AL53" s="134"/>
      <c r="AM53" s="134"/>
      <c r="AN53" s="136">
        <f>SUM(AG53,AT53)</f>
        <v>0</v>
      </c>
      <c r="AO53" s="134"/>
      <c r="AP53" s="134"/>
      <c r="AQ53" s="137" t="s">
        <v>84</v>
      </c>
      <c r="AR53" s="138"/>
      <c r="AS53" s="139">
        <v>0</v>
      </c>
      <c r="AT53" s="140">
        <f>ROUND(SUM(AV53:AW53),2)</f>
        <v>0</v>
      </c>
      <c r="AU53" s="141">
        <f>'000 - Vedlejší a ostatní ...'!P87</f>
        <v>0</v>
      </c>
      <c r="AV53" s="140">
        <f>'000 - Vedlejší a ostatní ...'!J32</f>
        <v>0</v>
      </c>
      <c r="AW53" s="140">
        <f>'000 - Vedlejší a ostatní ...'!J33</f>
        <v>0</v>
      </c>
      <c r="AX53" s="140">
        <f>'000 - Vedlejší a ostatní ...'!J34</f>
        <v>0</v>
      </c>
      <c r="AY53" s="140">
        <f>'000 - Vedlejší a ostatní ...'!J35</f>
        <v>0</v>
      </c>
      <c r="AZ53" s="140">
        <f>'000 - Vedlejší a ostatní ...'!F32</f>
        <v>0</v>
      </c>
      <c r="BA53" s="140">
        <f>'000 - Vedlejší a ostatní ...'!F33</f>
        <v>0</v>
      </c>
      <c r="BB53" s="140">
        <f>'000 - Vedlejší a ostatní ...'!F34</f>
        <v>0</v>
      </c>
      <c r="BC53" s="140">
        <f>'000 - Vedlejší a ostatní ...'!F35</f>
        <v>0</v>
      </c>
      <c r="BD53" s="142">
        <f>'000 - Vedlejší a ostatní ...'!F36</f>
        <v>0</v>
      </c>
      <c r="BT53" s="143" t="s">
        <v>80</v>
      </c>
      <c r="BV53" s="143" t="s">
        <v>74</v>
      </c>
      <c r="BW53" s="143" t="s">
        <v>85</v>
      </c>
      <c r="BX53" s="143" t="s">
        <v>79</v>
      </c>
      <c r="CL53" s="143" t="s">
        <v>21</v>
      </c>
    </row>
    <row r="54" s="6" customFormat="1" ht="28.5" customHeight="1">
      <c r="A54" s="132" t="s">
        <v>81</v>
      </c>
      <c r="B54" s="133"/>
      <c r="C54" s="134"/>
      <c r="D54" s="134"/>
      <c r="E54" s="135" t="s">
        <v>76</v>
      </c>
      <c r="F54" s="135"/>
      <c r="G54" s="135"/>
      <c r="H54" s="135"/>
      <c r="I54" s="135"/>
      <c r="J54" s="134"/>
      <c r="K54" s="135" t="s">
        <v>86</v>
      </c>
      <c r="L54" s="135"/>
      <c r="M54" s="135"/>
      <c r="N54" s="135"/>
      <c r="O54" s="135"/>
      <c r="P54" s="135"/>
      <c r="Q54" s="135"/>
      <c r="R54" s="135"/>
      <c r="S54" s="135"/>
      <c r="T54" s="135"/>
      <c r="U54" s="135"/>
      <c r="V54" s="135"/>
      <c r="W54" s="135"/>
      <c r="X54" s="135"/>
      <c r="Y54" s="135"/>
      <c r="Z54" s="135"/>
      <c r="AA54" s="135"/>
      <c r="AB54" s="135"/>
      <c r="AC54" s="135"/>
      <c r="AD54" s="135"/>
      <c r="AE54" s="135"/>
      <c r="AF54" s="135"/>
      <c r="AG54" s="136">
        <f>'001 - Architektonicko - s...'!J29</f>
        <v>0</v>
      </c>
      <c r="AH54" s="134"/>
      <c r="AI54" s="134"/>
      <c r="AJ54" s="134"/>
      <c r="AK54" s="134"/>
      <c r="AL54" s="134"/>
      <c r="AM54" s="134"/>
      <c r="AN54" s="136">
        <f>SUM(AG54,AT54)</f>
        <v>0</v>
      </c>
      <c r="AO54" s="134"/>
      <c r="AP54" s="134"/>
      <c r="AQ54" s="137" t="s">
        <v>84</v>
      </c>
      <c r="AR54" s="138"/>
      <c r="AS54" s="139">
        <v>0</v>
      </c>
      <c r="AT54" s="140">
        <f>ROUND(SUM(AV54:AW54),2)</f>
        <v>0</v>
      </c>
      <c r="AU54" s="141">
        <f>'001 - Architektonicko - s...'!P97</f>
        <v>0</v>
      </c>
      <c r="AV54" s="140">
        <f>'001 - Architektonicko - s...'!J32</f>
        <v>0</v>
      </c>
      <c r="AW54" s="140">
        <f>'001 - Architektonicko - s...'!J33</f>
        <v>0</v>
      </c>
      <c r="AX54" s="140">
        <f>'001 - Architektonicko - s...'!J34</f>
        <v>0</v>
      </c>
      <c r="AY54" s="140">
        <f>'001 - Architektonicko - s...'!J35</f>
        <v>0</v>
      </c>
      <c r="AZ54" s="140">
        <f>'001 - Architektonicko - s...'!F32</f>
        <v>0</v>
      </c>
      <c r="BA54" s="140">
        <f>'001 - Architektonicko - s...'!F33</f>
        <v>0</v>
      </c>
      <c r="BB54" s="140">
        <f>'001 - Architektonicko - s...'!F34</f>
        <v>0</v>
      </c>
      <c r="BC54" s="140">
        <f>'001 - Architektonicko - s...'!F35</f>
        <v>0</v>
      </c>
      <c r="BD54" s="142">
        <f>'001 - Architektonicko - s...'!F36</f>
        <v>0</v>
      </c>
      <c r="BT54" s="143" t="s">
        <v>80</v>
      </c>
      <c r="BV54" s="143" t="s">
        <v>74</v>
      </c>
      <c r="BW54" s="143" t="s">
        <v>87</v>
      </c>
      <c r="BX54" s="143" t="s">
        <v>79</v>
      </c>
      <c r="CL54" s="143" t="s">
        <v>21</v>
      </c>
    </row>
    <row r="55" s="6" customFormat="1" ht="16.5" customHeight="1">
      <c r="A55" s="132" t="s">
        <v>81</v>
      </c>
      <c r="B55" s="133"/>
      <c r="C55" s="134"/>
      <c r="D55" s="134"/>
      <c r="E55" s="135" t="s">
        <v>88</v>
      </c>
      <c r="F55" s="135"/>
      <c r="G55" s="135"/>
      <c r="H55" s="135"/>
      <c r="I55" s="135"/>
      <c r="J55" s="134"/>
      <c r="K55" s="135" t="s">
        <v>89</v>
      </c>
      <c r="L55" s="135"/>
      <c r="M55" s="135"/>
      <c r="N55" s="135"/>
      <c r="O55" s="135"/>
      <c r="P55" s="135"/>
      <c r="Q55" s="135"/>
      <c r="R55" s="135"/>
      <c r="S55" s="135"/>
      <c r="T55" s="135"/>
      <c r="U55" s="135"/>
      <c r="V55" s="135"/>
      <c r="W55" s="135"/>
      <c r="X55" s="135"/>
      <c r="Y55" s="135"/>
      <c r="Z55" s="135"/>
      <c r="AA55" s="135"/>
      <c r="AB55" s="135"/>
      <c r="AC55" s="135"/>
      <c r="AD55" s="135"/>
      <c r="AE55" s="135"/>
      <c r="AF55" s="135"/>
      <c r="AG55" s="136">
        <f>'002 - Elektroinstalace - ...'!J29</f>
        <v>0</v>
      </c>
      <c r="AH55" s="134"/>
      <c r="AI55" s="134"/>
      <c r="AJ55" s="134"/>
      <c r="AK55" s="134"/>
      <c r="AL55" s="134"/>
      <c r="AM55" s="134"/>
      <c r="AN55" s="136">
        <f>SUM(AG55,AT55)</f>
        <v>0</v>
      </c>
      <c r="AO55" s="134"/>
      <c r="AP55" s="134"/>
      <c r="AQ55" s="137" t="s">
        <v>84</v>
      </c>
      <c r="AR55" s="138"/>
      <c r="AS55" s="144">
        <v>0</v>
      </c>
      <c r="AT55" s="145">
        <f>ROUND(SUM(AV55:AW55),2)</f>
        <v>0</v>
      </c>
      <c r="AU55" s="146">
        <f>'002 - Elektroinstalace - ...'!P84</f>
        <v>0</v>
      </c>
      <c r="AV55" s="145">
        <f>'002 - Elektroinstalace - ...'!J32</f>
        <v>0</v>
      </c>
      <c r="AW55" s="145">
        <f>'002 - Elektroinstalace - ...'!J33</f>
        <v>0</v>
      </c>
      <c r="AX55" s="145">
        <f>'002 - Elektroinstalace - ...'!J34</f>
        <v>0</v>
      </c>
      <c r="AY55" s="145">
        <f>'002 - Elektroinstalace - ...'!J35</f>
        <v>0</v>
      </c>
      <c r="AZ55" s="145">
        <f>'002 - Elektroinstalace - ...'!F32</f>
        <v>0</v>
      </c>
      <c r="BA55" s="145">
        <f>'002 - Elektroinstalace - ...'!F33</f>
        <v>0</v>
      </c>
      <c r="BB55" s="145">
        <f>'002 - Elektroinstalace - ...'!F34</f>
        <v>0</v>
      </c>
      <c r="BC55" s="145">
        <f>'002 - Elektroinstalace - ...'!F35</f>
        <v>0</v>
      </c>
      <c r="BD55" s="147">
        <f>'002 - Elektroinstalace - ...'!F36</f>
        <v>0</v>
      </c>
      <c r="BT55" s="143" t="s">
        <v>80</v>
      </c>
      <c r="BV55" s="143" t="s">
        <v>74</v>
      </c>
      <c r="BW55" s="143" t="s">
        <v>90</v>
      </c>
      <c r="BX55" s="143" t="s">
        <v>79</v>
      </c>
      <c r="CL55" s="143" t="s">
        <v>21</v>
      </c>
    </row>
    <row r="56" s="1" customFormat="1" ht="30" customHeight="1">
      <c r="B56" s="46"/>
      <c r="C56" s="74"/>
      <c r="D56" s="74"/>
      <c r="E56" s="74"/>
      <c r="F56" s="74"/>
      <c r="G56" s="74"/>
      <c r="H56" s="74"/>
      <c r="I56" s="74"/>
      <c r="J56" s="74"/>
      <c r="K56" s="74"/>
      <c r="L56" s="74"/>
      <c r="M56" s="74"/>
      <c r="N56" s="74"/>
      <c r="O56" s="74"/>
      <c r="P56" s="74"/>
      <c r="Q56" s="74"/>
      <c r="R56" s="74"/>
      <c r="S56" s="74"/>
      <c r="T56" s="74"/>
      <c r="U56" s="74"/>
      <c r="V56" s="74"/>
      <c r="W56" s="74"/>
      <c r="X56" s="74"/>
      <c r="Y56" s="74"/>
      <c r="Z56" s="74"/>
      <c r="AA56" s="74"/>
      <c r="AB56" s="74"/>
      <c r="AC56" s="74"/>
      <c r="AD56" s="74"/>
      <c r="AE56" s="74"/>
      <c r="AF56" s="74"/>
      <c r="AG56" s="74"/>
      <c r="AH56" s="74"/>
      <c r="AI56" s="74"/>
      <c r="AJ56" s="74"/>
      <c r="AK56" s="74"/>
      <c r="AL56" s="74"/>
      <c r="AM56" s="74"/>
      <c r="AN56" s="74"/>
      <c r="AO56" s="74"/>
      <c r="AP56" s="74"/>
      <c r="AQ56" s="74"/>
      <c r="AR56" s="72"/>
    </row>
    <row r="57" s="1" customFormat="1" ht="6.96" customHeight="1">
      <c r="B57" s="67"/>
      <c r="C57" s="68"/>
      <c r="D57" s="68"/>
      <c r="E57" s="68"/>
      <c r="F57" s="68"/>
      <c r="G57" s="68"/>
      <c r="H57" s="68"/>
      <c r="I57" s="68"/>
      <c r="J57" s="68"/>
      <c r="K57" s="68"/>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8"/>
      <c r="AQ57" s="68"/>
      <c r="AR57" s="72"/>
    </row>
  </sheetData>
  <sheetProtection sheet="1" formatColumns="0" formatRows="0" objects="1" scenarios="1" spinCount="100000" saltValue="3+OT+Fk1K3TVuVwXT3hVp2HovPVLoVo83hTdx8fxagMLDKYYFdziQdyzRyYHGNrtqai4naNZHUlsnkYyl2kvbw==" hashValue="w6F1dHsBxE1gjyYSNtc634xB9HCafVzALUHH6bUCUYcU/qiS/m1VlI/9PxzJVKqSPdYjKcrXvDgV/Keb9ULFPQ==" algorithmName="SHA-512" password="CC35"/>
  <mergeCells count="53">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E53:I53"/>
    <mergeCell ref="K53:AF53"/>
    <mergeCell ref="AN54:AP54"/>
    <mergeCell ref="AG54:AM54"/>
    <mergeCell ref="E54:I54"/>
    <mergeCell ref="K54:AF54"/>
    <mergeCell ref="AN55:AP55"/>
    <mergeCell ref="AG55:AM55"/>
    <mergeCell ref="E55:I55"/>
    <mergeCell ref="K55:AF55"/>
    <mergeCell ref="AG51:AM51"/>
    <mergeCell ref="AN51:AP51"/>
    <mergeCell ref="AR2:BE2"/>
  </mergeCells>
  <hyperlinks>
    <hyperlink ref="K1:S1" location="C2" display="1) Rekapitulace stavby"/>
    <hyperlink ref="W1:AI1" location="C51" display="2) Rekapitulace objektů stavby a soupisů prací"/>
    <hyperlink ref="A53" location="'000 - Vedlejší a ostatní ...'!C2" display="/"/>
    <hyperlink ref="A54" location="'001 - Architektonicko - s...'!C2" display="/"/>
    <hyperlink ref="A55" location="'002 - Elektroinstalace - ...'!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49"/>
      <c r="C1" s="149"/>
      <c r="D1" s="150" t="s">
        <v>1</v>
      </c>
      <c r="E1" s="149"/>
      <c r="F1" s="151" t="s">
        <v>91</v>
      </c>
      <c r="G1" s="151" t="s">
        <v>92</v>
      </c>
      <c r="H1" s="151"/>
      <c r="I1" s="152"/>
      <c r="J1" s="151" t="s">
        <v>93</v>
      </c>
      <c r="K1" s="150" t="s">
        <v>94</v>
      </c>
      <c r="L1" s="151" t="s">
        <v>95</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85</v>
      </c>
    </row>
    <row r="3" ht="6.96" customHeight="1">
      <c r="B3" s="25"/>
      <c r="C3" s="26"/>
      <c r="D3" s="26"/>
      <c r="E3" s="26"/>
      <c r="F3" s="26"/>
      <c r="G3" s="26"/>
      <c r="H3" s="26"/>
      <c r="I3" s="153"/>
      <c r="J3" s="26"/>
      <c r="K3" s="27"/>
      <c r="AT3" s="24" t="s">
        <v>80</v>
      </c>
    </row>
    <row r="4" ht="36.96" customHeight="1">
      <c r="B4" s="28"/>
      <c r="C4" s="29"/>
      <c r="D4" s="30" t="s">
        <v>96</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6.5" customHeight="1">
      <c r="B7" s="28"/>
      <c r="C7" s="29"/>
      <c r="D7" s="29"/>
      <c r="E7" s="155" t="str">
        <f>'Rekapitulace stavby'!K6</f>
        <v>PD - Přístřešek Martinov</v>
      </c>
      <c r="F7" s="40"/>
      <c r="G7" s="40"/>
      <c r="H7" s="40"/>
      <c r="I7" s="154"/>
      <c r="J7" s="29"/>
      <c r="K7" s="31"/>
    </row>
    <row r="8">
      <c r="B8" s="28"/>
      <c r="C8" s="29"/>
      <c r="D8" s="40" t="s">
        <v>97</v>
      </c>
      <c r="E8" s="29"/>
      <c r="F8" s="29"/>
      <c r="G8" s="29"/>
      <c r="H8" s="29"/>
      <c r="I8" s="154"/>
      <c r="J8" s="29"/>
      <c r="K8" s="31"/>
    </row>
    <row r="9" s="1" customFormat="1" ht="16.5" customHeight="1">
      <c r="B9" s="46"/>
      <c r="C9" s="47"/>
      <c r="D9" s="47"/>
      <c r="E9" s="155" t="s">
        <v>98</v>
      </c>
      <c r="F9" s="47"/>
      <c r="G9" s="47"/>
      <c r="H9" s="47"/>
      <c r="I9" s="156"/>
      <c r="J9" s="47"/>
      <c r="K9" s="51"/>
    </row>
    <row r="10" s="1" customFormat="1">
      <c r="B10" s="46"/>
      <c r="C10" s="47"/>
      <c r="D10" s="40" t="s">
        <v>99</v>
      </c>
      <c r="E10" s="47"/>
      <c r="F10" s="47"/>
      <c r="G10" s="47"/>
      <c r="H10" s="47"/>
      <c r="I10" s="156"/>
      <c r="J10" s="47"/>
      <c r="K10" s="51"/>
    </row>
    <row r="11" s="1" customFormat="1" ht="36.96" customHeight="1">
      <c r="B11" s="46"/>
      <c r="C11" s="47"/>
      <c r="D11" s="47"/>
      <c r="E11" s="157" t="s">
        <v>100</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40" t="s">
        <v>20</v>
      </c>
      <c r="E13" s="47"/>
      <c r="F13" s="35" t="s">
        <v>21</v>
      </c>
      <c r="G13" s="47"/>
      <c r="H13" s="47"/>
      <c r="I13" s="158" t="s">
        <v>22</v>
      </c>
      <c r="J13" s="35" t="s">
        <v>21</v>
      </c>
      <c r="K13" s="51"/>
    </row>
    <row r="14" s="1" customFormat="1" ht="14.4" customHeight="1">
      <c r="B14" s="46"/>
      <c r="C14" s="47"/>
      <c r="D14" s="40" t="s">
        <v>23</v>
      </c>
      <c r="E14" s="47"/>
      <c r="F14" s="35" t="s">
        <v>24</v>
      </c>
      <c r="G14" s="47"/>
      <c r="H14" s="47"/>
      <c r="I14" s="158" t="s">
        <v>25</v>
      </c>
      <c r="J14" s="159" t="str">
        <f>'Rekapitulace stavby'!AN8</f>
        <v>2. 8. 2018</v>
      </c>
      <c r="K14" s="51"/>
    </row>
    <row r="15" s="1" customFormat="1" ht="10.8" customHeight="1">
      <c r="B15" s="46"/>
      <c r="C15" s="47"/>
      <c r="D15" s="47"/>
      <c r="E15" s="47"/>
      <c r="F15" s="47"/>
      <c r="G15" s="47"/>
      <c r="H15" s="47"/>
      <c r="I15" s="156"/>
      <c r="J15" s="47"/>
      <c r="K15" s="51"/>
    </row>
    <row r="16" s="1" customFormat="1" ht="14.4" customHeight="1">
      <c r="B16" s="46"/>
      <c r="C16" s="47"/>
      <c r="D16" s="40" t="s">
        <v>27</v>
      </c>
      <c r="E16" s="47"/>
      <c r="F16" s="47"/>
      <c r="G16" s="47"/>
      <c r="H16" s="47"/>
      <c r="I16" s="158" t="s">
        <v>28</v>
      </c>
      <c r="J16" s="35" t="s">
        <v>21</v>
      </c>
      <c r="K16" s="51"/>
    </row>
    <row r="17" s="1" customFormat="1" ht="18" customHeight="1">
      <c r="B17" s="46"/>
      <c r="C17" s="47"/>
      <c r="D17" s="47"/>
      <c r="E17" s="35" t="s">
        <v>29</v>
      </c>
      <c r="F17" s="47"/>
      <c r="G17" s="47"/>
      <c r="H17" s="47"/>
      <c r="I17" s="158" t="s">
        <v>30</v>
      </c>
      <c r="J17" s="35" t="s">
        <v>21</v>
      </c>
      <c r="K17" s="51"/>
    </row>
    <row r="18" s="1" customFormat="1" ht="6.96" customHeight="1">
      <c r="B18" s="46"/>
      <c r="C18" s="47"/>
      <c r="D18" s="47"/>
      <c r="E18" s="47"/>
      <c r="F18" s="47"/>
      <c r="G18" s="47"/>
      <c r="H18" s="47"/>
      <c r="I18" s="156"/>
      <c r="J18" s="47"/>
      <c r="K18" s="51"/>
    </row>
    <row r="19" s="1" customFormat="1" ht="14.4" customHeight="1">
      <c r="B19" s="46"/>
      <c r="C19" s="47"/>
      <c r="D19" s="40" t="s">
        <v>31</v>
      </c>
      <c r="E19" s="47"/>
      <c r="F19" s="47"/>
      <c r="G19" s="47"/>
      <c r="H19" s="47"/>
      <c r="I19" s="158" t="s">
        <v>28</v>
      </c>
      <c r="J19" s="35" t="str">
        <f>IF('Rekapitulace stavby'!AN13="Vyplň údaj","",IF('Rekapitulace stavby'!AN13="","",'Rekapitulace stavby'!AN13))</f>
        <v/>
      </c>
      <c r="K19" s="51"/>
    </row>
    <row r="20" s="1" customFormat="1" ht="18" customHeight="1">
      <c r="B20" s="46"/>
      <c r="C20" s="47"/>
      <c r="D20" s="47"/>
      <c r="E20" s="35" t="str">
        <f>IF('Rekapitulace stavby'!E14="Vyplň údaj","",IF('Rekapitulace stavby'!E14="","",'Rekapitulace stavby'!E14))</f>
        <v/>
      </c>
      <c r="F20" s="47"/>
      <c r="G20" s="47"/>
      <c r="H20" s="47"/>
      <c r="I20" s="158" t="s">
        <v>30</v>
      </c>
      <c r="J20" s="35"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40" t="s">
        <v>33</v>
      </c>
      <c r="E22" s="47"/>
      <c r="F22" s="47"/>
      <c r="G22" s="47"/>
      <c r="H22" s="47"/>
      <c r="I22" s="158" t="s">
        <v>28</v>
      </c>
      <c r="J22" s="35" t="s">
        <v>21</v>
      </c>
      <c r="K22" s="51"/>
    </row>
    <row r="23" s="1" customFormat="1" ht="18" customHeight="1">
      <c r="B23" s="46"/>
      <c r="C23" s="47"/>
      <c r="D23" s="47"/>
      <c r="E23" s="35" t="s">
        <v>34</v>
      </c>
      <c r="F23" s="47"/>
      <c r="G23" s="47"/>
      <c r="H23" s="47"/>
      <c r="I23" s="158" t="s">
        <v>30</v>
      </c>
      <c r="J23" s="35" t="s">
        <v>21</v>
      </c>
      <c r="K23" s="51"/>
    </row>
    <row r="24" s="1" customFormat="1" ht="6.96" customHeight="1">
      <c r="B24" s="46"/>
      <c r="C24" s="47"/>
      <c r="D24" s="47"/>
      <c r="E24" s="47"/>
      <c r="F24" s="47"/>
      <c r="G24" s="47"/>
      <c r="H24" s="47"/>
      <c r="I24" s="156"/>
      <c r="J24" s="47"/>
      <c r="K24" s="51"/>
    </row>
    <row r="25" s="1" customFormat="1" ht="14.4" customHeight="1">
      <c r="B25" s="46"/>
      <c r="C25" s="47"/>
      <c r="D25" s="40" t="s">
        <v>36</v>
      </c>
      <c r="E25" s="47"/>
      <c r="F25" s="47"/>
      <c r="G25" s="47"/>
      <c r="H25" s="47"/>
      <c r="I25" s="156"/>
      <c r="J25" s="47"/>
      <c r="K25" s="51"/>
    </row>
    <row r="26" s="7" customFormat="1" ht="16.5" customHeight="1">
      <c r="B26" s="160"/>
      <c r="C26" s="161"/>
      <c r="D26" s="161"/>
      <c r="E26" s="44" t="s">
        <v>21</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38</v>
      </c>
      <c r="E29" s="47"/>
      <c r="F29" s="47"/>
      <c r="G29" s="47"/>
      <c r="H29" s="47"/>
      <c r="I29" s="156"/>
      <c r="J29" s="167">
        <f>ROUND(J87,2)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40</v>
      </c>
      <c r="G31" s="47"/>
      <c r="H31" s="47"/>
      <c r="I31" s="168" t="s">
        <v>39</v>
      </c>
      <c r="J31" s="52" t="s">
        <v>41</v>
      </c>
      <c r="K31" s="51"/>
    </row>
    <row r="32" s="1" customFormat="1" ht="14.4" customHeight="1">
      <c r="B32" s="46"/>
      <c r="C32" s="47"/>
      <c r="D32" s="55" t="s">
        <v>42</v>
      </c>
      <c r="E32" s="55" t="s">
        <v>43</v>
      </c>
      <c r="F32" s="169">
        <f>ROUND(SUM(BE87:BE131), 2)</f>
        <v>0</v>
      </c>
      <c r="G32" s="47"/>
      <c r="H32" s="47"/>
      <c r="I32" s="170">
        <v>0.20999999999999999</v>
      </c>
      <c r="J32" s="169">
        <f>ROUND(ROUND((SUM(BE87:BE131)), 2)*I32, 2)</f>
        <v>0</v>
      </c>
      <c r="K32" s="51"/>
    </row>
    <row r="33" s="1" customFormat="1" ht="14.4" customHeight="1">
      <c r="B33" s="46"/>
      <c r="C33" s="47"/>
      <c r="D33" s="47"/>
      <c r="E33" s="55" t="s">
        <v>44</v>
      </c>
      <c r="F33" s="169">
        <f>ROUND(SUM(BF87:BF131), 2)</f>
        <v>0</v>
      </c>
      <c r="G33" s="47"/>
      <c r="H33" s="47"/>
      <c r="I33" s="170">
        <v>0.14999999999999999</v>
      </c>
      <c r="J33" s="169">
        <f>ROUND(ROUND((SUM(BF87:BF131)), 2)*I33, 2)</f>
        <v>0</v>
      </c>
      <c r="K33" s="51"/>
    </row>
    <row r="34" hidden="1" s="1" customFormat="1" ht="14.4" customHeight="1">
      <c r="B34" s="46"/>
      <c r="C34" s="47"/>
      <c r="D34" s="47"/>
      <c r="E34" s="55" t="s">
        <v>45</v>
      </c>
      <c r="F34" s="169">
        <f>ROUND(SUM(BG87:BG131), 2)</f>
        <v>0</v>
      </c>
      <c r="G34" s="47"/>
      <c r="H34" s="47"/>
      <c r="I34" s="170">
        <v>0.20999999999999999</v>
      </c>
      <c r="J34" s="169">
        <v>0</v>
      </c>
      <c r="K34" s="51"/>
    </row>
    <row r="35" hidden="1" s="1" customFormat="1" ht="14.4" customHeight="1">
      <c r="B35" s="46"/>
      <c r="C35" s="47"/>
      <c r="D35" s="47"/>
      <c r="E35" s="55" t="s">
        <v>46</v>
      </c>
      <c r="F35" s="169">
        <f>ROUND(SUM(BH87:BH131), 2)</f>
        <v>0</v>
      </c>
      <c r="G35" s="47"/>
      <c r="H35" s="47"/>
      <c r="I35" s="170">
        <v>0.14999999999999999</v>
      </c>
      <c r="J35" s="169">
        <v>0</v>
      </c>
      <c r="K35" s="51"/>
    </row>
    <row r="36" hidden="1" s="1" customFormat="1" ht="14.4" customHeight="1">
      <c r="B36" s="46"/>
      <c r="C36" s="47"/>
      <c r="D36" s="47"/>
      <c r="E36" s="55" t="s">
        <v>47</v>
      </c>
      <c r="F36" s="169">
        <f>ROUND(SUM(BI87:BI131),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48</v>
      </c>
      <c r="E38" s="98"/>
      <c r="F38" s="98"/>
      <c r="G38" s="173" t="s">
        <v>49</v>
      </c>
      <c r="H38" s="174" t="s">
        <v>50</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30" t="s">
        <v>101</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40" t="s">
        <v>18</v>
      </c>
      <c r="D46" s="47"/>
      <c r="E46" s="47"/>
      <c r="F46" s="47"/>
      <c r="G46" s="47"/>
      <c r="H46" s="47"/>
      <c r="I46" s="156"/>
      <c r="J46" s="47"/>
      <c r="K46" s="51"/>
    </row>
    <row r="47" s="1" customFormat="1" ht="16.5" customHeight="1">
      <c r="B47" s="46"/>
      <c r="C47" s="47"/>
      <c r="D47" s="47"/>
      <c r="E47" s="155" t="str">
        <f>E7</f>
        <v>PD - Přístřešek Martinov</v>
      </c>
      <c r="F47" s="40"/>
      <c r="G47" s="40"/>
      <c r="H47" s="40"/>
      <c r="I47" s="156"/>
      <c r="J47" s="47"/>
      <c r="K47" s="51"/>
    </row>
    <row r="48">
      <c r="B48" s="28"/>
      <c r="C48" s="40" t="s">
        <v>97</v>
      </c>
      <c r="D48" s="29"/>
      <c r="E48" s="29"/>
      <c r="F48" s="29"/>
      <c r="G48" s="29"/>
      <c r="H48" s="29"/>
      <c r="I48" s="154"/>
      <c r="J48" s="29"/>
      <c r="K48" s="31"/>
    </row>
    <row r="49" s="1" customFormat="1" ht="16.5" customHeight="1">
      <c r="B49" s="46"/>
      <c r="C49" s="47"/>
      <c r="D49" s="47"/>
      <c r="E49" s="155" t="s">
        <v>98</v>
      </c>
      <c r="F49" s="47"/>
      <c r="G49" s="47"/>
      <c r="H49" s="47"/>
      <c r="I49" s="156"/>
      <c r="J49" s="47"/>
      <c r="K49" s="51"/>
    </row>
    <row r="50" s="1" customFormat="1" ht="14.4" customHeight="1">
      <c r="B50" s="46"/>
      <c r="C50" s="40" t="s">
        <v>99</v>
      </c>
      <c r="D50" s="47"/>
      <c r="E50" s="47"/>
      <c r="F50" s="47"/>
      <c r="G50" s="47"/>
      <c r="H50" s="47"/>
      <c r="I50" s="156"/>
      <c r="J50" s="47"/>
      <c r="K50" s="51"/>
    </row>
    <row r="51" s="1" customFormat="1" ht="17.25" customHeight="1">
      <c r="B51" s="46"/>
      <c r="C51" s="47"/>
      <c r="D51" s="47"/>
      <c r="E51" s="157" t="str">
        <f>E11</f>
        <v>000 - Vedlejší a ostatní náklady</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40" t="s">
        <v>23</v>
      </c>
      <c r="D53" s="47"/>
      <c r="E53" s="47"/>
      <c r="F53" s="35" t="str">
        <f>F14</f>
        <v xml:space="preserve"> </v>
      </c>
      <c r="G53" s="47"/>
      <c r="H53" s="47"/>
      <c r="I53" s="158" t="s">
        <v>25</v>
      </c>
      <c r="J53" s="159" t="str">
        <f>IF(J14="","",J14)</f>
        <v>2. 8. 2018</v>
      </c>
      <c r="K53" s="51"/>
    </row>
    <row r="54" s="1" customFormat="1" ht="6.96" customHeight="1">
      <c r="B54" s="46"/>
      <c r="C54" s="47"/>
      <c r="D54" s="47"/>
      <c r="E54" s="47"/>
      <c r="F54" s="47"/>
      <c r="G54" s="47"/>
      <c r="H54" s="47"/>
      <c r="I54" s="156"/>
      <c r="J54" s="47"/>
      <c r="K54" s="51"/>
    </row>
    <row r="55" s="1" customFormat="1">
      <c r="B55" s="46"/>
      <c r="C55" s="40" t="s">
        <v>27</v>
      </c>
      <c r="D55" s="47"/>
      <c r="E55" s="47"/>
      <c r="F55" s="35" t="str">
        <f>E17</f>
        <v>Dopravní podnik Ostrava a.s.</v>
      </c>
      <c r="G55" s="47"/>
      <c r="H55" s="47"/>
      <c r="I55" s="158" t="s">
        <v>33</v>
      </c>
      <c r="J55" s="44" t="str">
        <f>E23</f>
        <v>R&amp;P PROJEKT statika, projekce s.r.o.</v>
      </c>
      <c r="K55" s="51"/>
    </row>
    <row r="56" s="1" customFormat="1" ht="14.4" customHeight="1">
      <c r="B56" s="46"/>
      <c r="C56" s="40" t="s">
        <v>31</v>
      </c>
      <c r="D56" s="47"/>
      <c r="E56" s="47"/>
      <c r="F56" s="35"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102</v>
      </c>
      <c r="D58" s="171"/>
      <c r="E58" s="171"/>
      <c r="F58" s="171"/>
      <c r="G58" s="171"/>
      <c r="H58" s="171"/>
      <c r="I58" s="185"/>
      <c r="J58" s="186" t="s">
        <v>103</v>
      </c>
      <c r="K58" s="187"/>
    </row>
    <row r="59" s="1" customFormat="1" ht="10.32" customHeight="1">
      <c r="B59" s="46"/>
      <c r="C59" s="47"/>
      <c r="D59" s="47"/>
      <c r="E59" s="47"/>
      <c r="F59" s="47"/>
      <c r="G59" s="47"/>
      <c r="H59" s="47"/>
      <c r="I59" s="156"/>
      <c r="J59" s="47"/>
      <c r="K59" s="51"/>
    </row>
    <row r="60" s="1" customFormat="1" ht="29.28" customHeight="1">
      <c r="B60" s="46"/>
      <c r="C60" s="188" t="s">
        <v>104</v>
      </c>
      <c r="D60" s="47"/>
      <c r="E60" s="47"/>
      <c r="F60" s="47"/>
      <c r="G60" s="47"/>
      <c r="H60" s="47"/>
      <c r="I60" s="156"/>
      <c r="J60" s="167">
        <f>J87</f>
        <v>0</v>
      </c>
      <c r="K60" s="51"/>
      <c r="AU60" s="24" t="s">
        <v>105</v>
      </c>
    </row>
    <row r="61" s="8" customFormat="1" ht="24.96" customHeight="1">
      <c r="B61" s="189"/>
      <c r="C61" s="190"/>
      <c r="D61" s="191" t="s">
        <v>106</v>
      </c>
      <c r="E61" s="192"/>
      <c r="F61" s="192"/>
      <c r="G61" s="192"/>
      <c r="H61" s="192"/>
      <c r="I61" s="193"/>
      <c r="J61" s="194">
        <f>J88</f>
        <v>0</v>
      </c>
      <c r="K61" s="195"/>
    </row>
    <row r="62" s="9" customFormat="1" ht="19.92" customHeight="1">
      <c r="B62" s="196"/>
      <c r="C62" s="197"/>
      <c r="D62" s="198" t="s">
        <v>107</v>
      </c>
      <c r="E62" s="199"/>
      <c r="F62" s="199"/>
      <c r="G62" s="199"/>
      <c r="H62" s="199"/>
      <c r="I62" s="200"/>
      <c r="J62" s="201">
        <f>J89</f>
        <v>0</v>
      </c>
      <c r="K62" s="202"/>
    </row>
    <row r="63" s="9" customFormat="1" ht="19.92" customHeight="1">
      <c r="B63" s="196"/>
      <c r="C63" s="197"/>
      <c r="D63" s="198" t="s">
        <v>108</v>
      </c>
      <c r="E63" s="199"/>
      <c r="F63" s="199"/>
      <c r="G63" s="199"/>
      <c r="H63" s="199"/>
      <c r="I63" s="200"/>
      <c r="J63" s="201">
        <f>J104</f>
        <v>0</v>
      </c>
      <c r="K63" s="202"/>
    </row>
    <row r="64" s="9" customFormat="1" ht="19.92" customHeight="1">
      <c r="B64" s="196"/>
      <c r="C64" s="197"/>
      <c r="D64" s="198" t="s">
        <v>109</v>
      </c>
      <c r="E64" s="199"/>
      <c r="F64" s="199"/>
      <c r="G64" s="199"/>
      <c r="H64" s="199"/>
      <c r="I64" s="200"/>
      <c r="J64" s="201">
        <f>J109</f>
        <v>0</v>
      </c>
      <c r="K64" s="202"/>
    </row>
    <row r="65" s="9" customFormat="1" ht="19.92" customHeight="1">
      <c r="B65" s="196"/>
      <c r="C65" s="197"/>
      <c r="D65" s="198" t="s">
        <v>110</v>
      </c>
      <c r="E65" s="199"/>
      <c r="F65" s="199"/>
      <c r="G65" s="199"/>
      <c r="H65" s="199"/>
      <c r="I65" s="200"/>
      <c r="J65" s="201">
        <f>J116</f>
        <v>0</v>
      </c>
      <c r="K65" s="202"/>
    </row>
    <row r="66" s="1" customFormat="1" ht="21.84" customHeight="1">
      <c r="B66" s="46"/>
      <c r="C66" s="47"/>
      <c r="D66" s="47"/>
      <c r="E66" s="47"/>
      <c r="F66" s="47"/>
      <c r="G66" s="47"/>
      <c r="H66" s="47"/>
      <c r="I66" s="156"/>
      <c r="J66" s="47"/>
      <c r="K66" s="51"/>
    </row>
    <row r="67" s="1" customFormat="1" ht="6.96" customHeight="1">
      <c r="B67" s="67"/>
      <c r="C67" s="68"/>
      <c r="D67" s="68"/>
      <c r="E67" s="68"/>
      <c r="F67" s="68"/>
      <c r="G67" s="68"/>
      <c r="H67" s="68"/>
      <c r="I67" s="178"/>
      <c r="J67" s="68"/>
      <c r="K67" s="69"/>
    </row>
    <row r="71" s="1" customFormat="1" ht="6.96" customHeight="1">
      <c r="B71" s="70"/>
      <c r="C71" s="71"/>
      <c r="D71" s="71"/>
      <c r="E71" s="71"/>
      <c r="F71" s="71"/>
      <c r="G71" s="71"/>
      <c r="H71" s="71"/>
      <c r="I71" s="181"/>
      <c r="J71" s="71"/>
      <c r="K71" s="71"/>
      <c r="L71" s="72"/>
    </row>
    <row r="72" s="1" customFormat="1" ht="36.96" customHeight="1">
      <c r="B72" s="46"/>
      <c r="C72" s="73" t="s">
        <v>111</v>
      </c>
      <c r="D72" s="74"/>
      <c r="E72" s="74"/>
      <c r="F72" s="74"/>
      <c r="G72" s="74"/>
      <c r="H72" s="74"/>
      <c r="I72" s="203"/>
      <c r="J72" s="74"/>
      <c r="K72" s="74"/>
      <c r="L72" s="72"/>
    </row>
    <row r="73" s="1" customFormat="1" ht="6.96" customHeight="1">
      <c r="B73" s="46"/>
      <c r="C73" s="74"/>
      <c r="D73" s="74"/>
      <c r="E73" s="74"/>
      <c r="F73" s="74"/>
      <c r="G73" s="74"/>
      <c r="H73" s="74"/>
      <c r="I73" s="203"/>
      <c r="J73" s="74"/>
      <c r="K73" s="74"/>
      <c r="L73" s="72"/>
    </row>
    <row r="74" s="1" customFormat="1" ht="14.4" customHeight="1">
      <c r="B74" s="46"/>
      <c r="C74" s="76" t="s">
        <v>18</v>
      </c>
      <c r="D74" s="74"/>
      <c r="E74" s="74"/>
      <c r="F74" s="74"/>
      <c r="G74" s="74"/>
      <c r="H74" s="74"/>
      <c r="I74" s="203"/>
      <c r="J74" s="74"/>
      <c r="K74" s="74"/>
      <c r="L74" s="72"/>
    </row>
    <row r="75" s="1" customFormat="1" ht="16.5" customHeight="1">
      <c r="B75" s="46"/>
      <c r="C75" s="74"/>
      <c r="D75" s="74"/>
      <c r="E75" s="204" t="str">
        <f>E7</f>
        <v>PD - Přístřešek Martinov</v>
      </c>
      <c r="F75" s="76"/>
      <c r="G75" s="76"/>
      <c r="H75" s="76"/>
      <c r="I75" s="203"/>
      <c r="J75" s="74"/>
      <c r="K75" s="74"/>
      <c r="L75" s="72"/>
    </row>
    <row r="76">
      <c r="B76" s="28"/>
      <c r="C76" s="76" t="s">
        <v>97</v>
      </c>
      <c r="D76" s="205"/>
      <c r="E76" s="205"/>
      <c r="F76" s="205"/>
      <c r="G76" s="205"/>
      <c r="H76" s="205"/>
      <c r="I76" s="148"/>
      <c r="J76" s="205"/>
      <c r="K76" s="205"/>
      <c r="L76" s="206"/>
    </row>
    <row r="77" s="1" customFormat="1" ht="16.5" customHeight="1">
      <c r="B77" s="46"/>
      <c r="C77" s="74"/>
      <c r="D77" s="74"/>
      <c r="E77" s="204" t="s">
        <v>98</v>
      </c>
      <c r="F77" s="74"/>
      <c r="G77" s="74"/>
      <c r="H77" s="74"/>
      <c r="I77" s="203"/>
      <c r="J77" s="74"/>
      <c r="K77" s="74"/>
      <c r="L77" s="72"/>
    </row>
    <row r="78" s="1" customFormat="1" ht="14.4" customHeight="1">
      <c r="B78" s="46"/>
      <c r="C78" s="76" t="s">
        <v>99</v>
      </c>
      <c r="D78" s="74"/>
      <c r="E78" s="74"/>
      <c r="F78" s="74"/>
      <c r="G78" s="74"/>
      <c r="H78" s="74"/>
      <c r="I78" s="203"/>
      <c r="J78" s="74"/>
      <c r="K78" s="74"/>
      <c r="L78" s="72"/>
    </row>
    <row r="79" s="1" customFormat="1" ht="17.25" customHeight="1">
      <c r="B79" s="46"/>
      <c r="C79" s="74"/>
      <c r="D79" s="74"/>
      <c r="E79" s="82" t="str">
        <f>E11</f>
        <v>000 - Vedlejší a ostatní náklady</v>
      </c>
      <c r="F79" s="74"/>
      <c r="G79" s="74"/>
      <c r="H79" s="74"/>
      <c r="I79" s="203"/>
      <c r="J79" s="74"/>
      <c r="K79" s="74"/>
      <c r="L79" s="72"/>
    </row>
    <row r="80" s="1" customFormat="1" ht="6.96" customHeight="1">
      <c r="B80" s="46"/>
      <c r="C80" s="74"/>
      <c r="D80" s="74"/>
      <c r="E80" s="74"/>
      <c r="F80" s="74"/>
      <c r="G80" s="74"/>
      <c r="H80" s="74"/>
      <c r="I80" s="203"/>
      <c r="J80" s="74"/>
      <c r="K80" s="74"/>
      <c r="L80" s="72"/>
    </row>
    <row r="81" s="1" customFormat="1" ht="18" customHeight="1">
      <c r="B81" s="46"/>
      <c r="C81" s="76" t="s">
        <v>23</v>
      </c>
      <c r="D81" s="74"/>
      <c r="E81" s="74"/>
      <c r="F81" s="207" t="str">
        <f>F14</f>
        <v xml:space="preserve"> </v>
      </c>
      <c r="G81" s="74"/>
      <c r="H81" s="74"/>
      <c r="I81" s="208" t="s">
        <v>25</v>
      </c>
      <c r="J81" s="85" t="str">
        <f>IF(J14="","",J14)</f>
        <v>2. 8. 2018</v>
      </c>
      <c r="K81" s="74"/>
      <c r="L81" s="72"/>
    </row>
    <row r="82" s="1" customFormat="1" ht="6.96" customHeight="1">
      <c r="B82" s="46"/>
      <c r="C82" s="74"/>
      <c r="D82" s="74"/>
      <c r="E82" s="74"/>
      <c r="F82" s="74"/>
      <c r="G82" s="74"/>
      <c r="H82" s="74"/>
      <c r="I82" s="203"/>
      <c r="J82" s="74"/>
      <c r="K82" s="74"/>
      <c r="L82" s="72"/>
    </row>
    <row r="83" s="1" customFormat="1">
      <c r="B83" s="46"/>
      <c r="C83" s="76" t="s">
        <v>27</v>
      </c>
      <c r="D83" s="74"/>
      <c r="E83" s="74"/>
      <c r="F83" s="207" t="str">
        <f>E17</f>
        <v>Dopravní podnik Ostrava a.s.</v>
      </c>
      <c r="G83" s="74"/>
      <c r="H83" s="74"/>
      <c r="I83" s="208" t="s">
        <v>33</v>
      </c>
      <c r="J83" s="207" t="str">
        <f>E23</f>
        <v>R&amp;P PROJEKT statika, projekce s.r.o.</v>
      </c>
      <c r="K83" s="74"/>
      <c r="L83" s="72"/>
    </row>
    <row r="84" s="1" customFormat="1" ht="14.4" customHeight="1">
      <c r="B84" s="46"/>
      <c r="C84" s="76" t="s">
        <v>31</v>
      </c>
      <c r="D84" s="74"/>
      <c r="E84" s="74"/>
      <c r="F84" s="207" t="str">
        <f>IF(E20="","",E20)</f>
        <v/>
      </c>
      <c r="G84" s="74"/>
      <c r="H84" s="74"/>
      <c r="I84" s="203"/>
      <c r="J84" s="74"/>
      <c r="K84" s="74"/>
      <c r="L84" s="72"/>
    </row>
    <row r="85" s="1" customFormat="1" ht="10.32" customHeight="1">
      <c r="B85" s="46"/>
      <c r="C85" s="74"/>
      <c r="D85" s="74"/>
      <c r="E85" s="74"/>
      <c r="F85" s="74"/>
      <c r="G85" s="74"/>
      <c r="H85" s="74"/>
      <c r="I85" s="203"/>
      <c r="J85" s="74"/>
      <c r="K85" s="74"/>
      <c r="L85" s="72"/>
    </row>
    <row r="86" s="10" customFormat="1" ht="29.28" customHeight="1">
      <c r="B86" s="209"/>
      <c r="C86" s="210" t="s">
        <v>112</v>
      </c>
      <c r="D86" s="211" t="s">
        <v>57</v>
      </c>
      <c r="E86" s="211" t="s">
        <v>53</v>
      </c>
      <c r="F86" s="211" t="s">
        <v>113</v>
      </c>
      <c r="G86" s="211" t="s">
        <v>114</v>
      </c>
      <c r="H86" s="211" t="s">
        <v>115</v>
      </c>
      <c r="I86" s="212" t="s">
        <v>116</v>
      </c>
      <c r="J86" s="211" t="s">
        <v>103</v>
      </c>
      <c r="K86" s="213" t="s">
        <v>117</v>
      </c>
      <c r="L86" s="214"/>
      <c r="M86" s="102" t="s">
        <v>118</v>
      </c>
      <c r="N86" s="103" t="s">
        <v>42</v>
      </c>
      <c r="O86" s="103" t="s">
        <v>119</v>
      </c>
      <c r="P86" s="103" t="s">
        <v>120</v>
      </c>
      <c r="Q86" s="103" t="s">
        <v>121</v>
      </c>
      <c r="R86" s="103" t="s">
        <v>122</v>
      </c>
      <c r="S86" s="103" t="s">
        <v>123</v>
      </c>
      <c r="T86" s="104" t="s">
        <v>124</v>
      </c>
    </row>
    <row r="87" s="1" customFormat="1" ht="29.28" customHeight="1">
      <c r="B87" s="46"/>
      <c r="C87" s="108" t="s">
        <v>104</v>
      </c>
      <c r="D87" s="74"/>
      <c r="E87" s="74"/>
      <c r="F87" s="74"/>
      <c r="G87" s="74"/>
      <c r="H87" s="74"/>
      <c r="I87" s="203"/>
      <c r="J87" s="215">
        <f>BK87</f>
        <v>0</v>
      </c>
      <c r="K87" s="74"/>
      <c r="L87" s="72"/>
      <c r="M87" s="105"/>
      <c r="N87" s="106"/>
      <c r="O87" s="106"/>
      <c r="P87" s="216">
        <f>P88</f>
        <v>0</v>
      </c>
      <c r="Q87" s="106"/>
      <c r="R87" s="216">
        <f>R88</f>
        <v>0</v>
      </c>
      <c r="S87" s="106"/>
      <c r="T87" s="217">
        <f>T88</f>
        <v>0</v>
      </c>
      <c r="AT87" s="24" t="s">
        <v>71</v>
      </c>
      <c r="AU87" s="24" t="s">
        <v>105</v>
      </c>
      <c r="BK87" s="218">
        <f>BK88</f>
        <v>0</v>
      </c>
    </row>
    <row r="88" s="11" customFormat="1" ht="37.44" customHeight="1">
      <c r="B88" s="219"/>
      <c r="C88" s="220"/>
      <c r="D88" s="221" t="s">
        <v>71</v>
      </c>
      <c r="E88" s="222" t="s">
        <v>125</v>
      </c>
      <c r="F88" s="222" t="s">
        <v>126</v>
      </c>
      <c r="G88" s="220"/>
      <c r="H88" s="220"/>
      <c r="I88" s="223"/>
      <c r="J88" s="224">
        <f>BK88</f>
        <v>0</v>
      </c>
      <c r="K88" s="220"/>
      <c r="L88" s="225"/>
      <c r="M88" s="226"/>
      <c r="N88" s="227"/>
      <c r="O88" s="227"/>
      <c r="P88" s="228">
        <f>P89+P104+P109+P116</f>
        <v>0</v>
      </c>
      <c r="Q88" s="227"/>
      <c r="R88" s="228">
        <f>R89+R104+R109+R116</f>
        <v>0</v>
      </c>
      <c r="S88" s="227"/>
      <c r="T88" s="229">
        <f>T89+T104+T109+T116</f>
        <v>0</v>
      </c>
      <c r="AR88" s="230" t="s">
        <v>127</v>
      </c>
      <c r="AT88" s="231" t="s">
        <v>71</v>
      </c>
      <c r="AU88" s="231" t="s">
        <v>72</v>
      </c>
      <c r="AY88" s="230" t="s">
        <v>128</v>
      </c>
      <c r="BK88" s="232">
        <f>BK89+BK104+BK109+BK116</f>
        <v>0</v>
      </c>
    </row>
    <row r="89" s="11" customFormat="1" ht="19.92" customHeight="1">
      <c r="B89" s="219"/>
      <c r="C89" s="220"/>
      <c r="D89" s="221" t="s">
        <v>71</v>
      </c>
      <c r="E89" s="233" t="s">
        <v>129</v>
      </c>
      <c r="F89" s="233" t="s">
        <v>130</v>
      </c>
      <c r="G89" s="220"/>
      <c r="H89" s="220"/>
      <c r="I89" s="223"/>
      <c r="J89" s="234">
        <f>BK89</f>
        <v>0</v>
      </c>
      <c r="K89" s="220"/>
      <c r="L89" s="225"/>
      <c r="M89" s="226"/>
      <c r="N89" s="227"/>
      <c r="O89" s="227"/>
      <c r="P89" s="228">
        <f>SUM(P90:P103)</f>
        <v>0</v>
      </c>
      <c r="Q89" s="227"/>
      <c r="R89" s="228">
        <f>SUM(R90:R103)</f>
        <v>0</v>
      </c>
      <c r="S89" s="227"/>
      <c r="T89" s="229">
        <f>SUM(T90:T103)</f>
        <v>0</v>
      </c>
      <c r="AR89" s="230" t="s">
        <v>127</v>
      </c>
      <c r="AT89" s="231" t="s">
        <v>71</v>
      </c>
      <c r="AU89" s="231" t="s">
        <v>78</v>
      </c>
      <c r="AY89" s="230" t="s">
        <v>128</v>
      </c>
      <c r="BK89" s="232">
        <f>SUM(BK90:BK103)</f>
        <v>0</v>
      </c>
    </row>
    <row r="90" s="1" customFormat="1" ht="16.5" customHeight="1">
      <c r="B90" s="46"/>
      <c r="C90" s="235" t="s">
        <v>78</v>
      </c>
      <c r="D90" s="235" t="s">
        <v>131</v>
      </c>
      <c r="E90" s="236" t="s">
        <v>132</v>
      </c>
      <c r="F90" s="237" t="s">
        <v>133</v>
      </c>
      <c r="G90" s="238" t="s">
        <v>134</v>
      </c>
      <c r="H90" s="239">
        <v>1</v>
      </c>
      <c r="I90" s="240"/>
      <c r="J90" s="241">
        <f>ROUND(I90*H90,2)</f>
        <v>0</v>
      </c>
      <c r="K90" s="237" t="s">
        <v>135</v>
      </c>
      <c r="L90" s="72"/>
      <c r="M90" s="242" t="s">
        <v>21</v>
      </c>
      <c r="N90" s="243" t="s">
        <v>43</v>
      </c>
      <c r="O90" s="47"/>
      <c r="P90" s="244">
        <f>O90*H90</f>
        <v>0</v>
      </c>
      <c r="Q90" s="244">
        <v>0</v>
      </c>
      <c r="R90" s="244">
        <f>Q90*H90</f>
        <v>0</v>
      </c>
      <c r="S90" s="244">
        <v>0</v>
      </c>
      <c r="T90" s="245">
        <f>S90*H90</f>
        <v>0</v>
      </c>
      <c r="AR90" s="24" t="s">
        <v>136</v>
      </c>
      <c r="AT90" s="24" t="s">
        <v>131</v>
      </c>
      <c r="AU90" s="24" t="s">
        <v>80</v>
      </c>
      <c r="AY90" s="24" t="s">
        <v>128</v>
      </c>
      <c r="BE90" s="246">
        <f>IF(N90="základní",J90,0)</f>
        <v>0</v>
      </c>
      <c r="BF90" s="246">
        <f>IF(N90="snížená",J90,0)</f>
        <v>0</v>
      </c>
      <c r="BG90" s="246">
        <f>IF(N90="zákl. přenesená",J90,0)</f>
        <v>0</v>
      </c>
      <c r="BH90" s="246">
        <f>IF(N90="sníž. přenesená",J90,0)</f>
        <v>0</v>
      </c>
      <c r="BI90" s="246">
        <f>IF(N90="nulová",J90,0)</f>
        <v>0</v>
      </c>
      <c r="BJ90" s="24" t="s">
        <v>78</v>
      </c>
      <c r="BK90" s="246">
        <f>ROUND(I90*H90,2)</f>
        <v>0</v>
      </c>
      <c r="BL90" s="24" t="s">
        <v>136</v>
      </c>
      <c r="BM90" s="24" t="s">
        <v>137</v>
      </c>
    </row>
    <row r="91" s="1" customFormat="1">
      <c r="B91" s="46"/>
      <c r="C91" s="74"/>
      <c r="D91" s="247" t="s">
        <v>138</v>
      </c>
      <c r="E91" s="74"/>
      <c r="F91" s="248" t="s">
        <v>133</v>
      </c>
      <c r="G91" s="74"/>
      <c r="H91" s="74"/>
      <c r="I91" s="203"/>
      <c r="J91" s="74"/>
      <c r="K91" s="74"/>
      <c r="L91" s="72"/>
      <c r="M91" s="249"/>
      <c r="N91" s="47"/>
      <c r="O91" s="47"/>
      <c r="P91" s="47"/>
      <c r="Q91" s="47"/>
      <c r="R91" s="47"/>
      <c r="S91" s="47"/>
      <c r="T91" s="95"/>
      <c r="AT91" s="24" t="s">
        <v>138</v>
      </c>
      <c r="AU91" s="24" t="s">
        <v>80</v>
      </c>
    </row>
    <row r="92" s="12" customFormat="1">
      <c r="B92" s="250"/>
      <c r="C92" s="251"/>
      <c r="D92" s="247" t="s">
        <v>139</v>
      </c>
      <c r="E92" s="252" t="s">
        <v>21</v>
      </c>
      <c r="F92" s="253" t="s">
        <v>140</v>
      </c>
      <c r="G92" s="251"/>
      <c r="H92" s="254">
        <v>1</v>
      </c>
      <c r="I92" s="255"/>
      <c r="J92" s="251"/>
      <c r="K92" s="251"/>
      <c r="L92" s="256"/>
      <c r="M92" s="257"/>
      <c r="N92" s="258"/>
      <c r="O92" s="258"/>
      <c r="P92" s="258"/>
      <c r="Q92" s="258"/>
      <c r="R92" s="258"/>
      <c r="S92" s="258"/>
      <c r="T92" s="259"/>
      <c r="AT92" s="260" t="s">
        <v>139</v>
      </c>
      <c r="AU92" s="260" t="s">
        <v>80</v>
      </c>
      <c r="AV92" s="12" t="s">
        <v>80</v>
      </c>
      <c r="AW92" s="12" t="s">
        <v>35</v>
      </c>
      <c r="AX92" s="12" t="s">
        <v>72</v>
      </c>
      <c r="AY92" s="260" t="s">
        <v>128</v>
      </c>
    </row>
    <row r="93" s="13" customFormat="1">
      <c r="B93" s="261"/>
      <c r="C93" s="262"/>
      <c r="D93" s="247" t="s">
        <v>139</v>
      </c>
      <c r="E93" s="263" t="s">
        <v>21</v>
      </c>
      <c r="F93" s="264" t="s">
        <v>141</v>
      </c>
      <c r="G93" s="262"/>
      <c r="H93" s="265">
        <v>1</v>
      </c>
      <c r="I93" s="266"/>
      <c r="J93" s="262"/>
      <c r="K93" s="262"/>
      <c r="L93" s="267"/>
      <c r="M93" s="268"/>
      <c r="N93" s="269"/>
      <c r="O93" s="269"/>
      <c r="P93" s="269"/>
      <c r="Q93" s="269"/>
      <c r="R93" s="269"/>
      <c r="S93" s="269"/>
      <c r="T93" s="270"/>
      <c r="AT93" s="271" t="s">
        <v>139</v>
      </c>
      <c r="AU93" s="271" t="s">
        <v>80</v>
      </c>
      <c r="AV93" s="13" t="s">
        <v>142</v>
      </c>
      <c r="AW93" s="13" t="s">
        <v>35</v>
      </c>
      <c r="AX93" s="13" t="s">
        <v>78</v>
      </c>
      <c r="AY93" s="271" t="s">
        <v>128</v>
      </c>
    </row>
    <row r="94" s="1" customFormat="1" ht="16.5" customHeight="1">
      <c r="B94" s="46"/>
      <c r="C94" s="235" t="s">
        <v>80</v>
      </c>
      <c r="D94" s="235" t="s">
        <v>131</v>
      </c>
      <c r="E94" s="236" t="s">
        <v>143</v>
      </c>
      <c r="F94" s="237" t="s">
        <v>144</v>
      </c>
      <c r="G94" s="238" t="s">
        <v>134</v>
      </c>
      <c r="H94" s="239">
        <v>1</v>
      </c>
      <c r="I94" s="240"/>
      <c r="J94" s="241">
        <f>ROUND(I94*H94,2)</f>
        <v>0</v>
      </c>
      <c r="K94" s="237" t="s">
        <v>135</v>
      </c>
      <c r="L94" s="72"/>
      <c r="M94" s="242" t="s">
        <v>21</v>
      </c>
      <c r="N94" s="243" t="s">
        <v>43</v>
      </c>
      <c r="O94" s="47"/>
      <c r="P94" s="244">
        <f>O94*H94</f>
        <v>0</v>
      </c>
      <c r="Q94" s="244">
        <v>0</v>
      </c>
      <c r="R94" s="244">
        <f>Q94*H94</f>
        <v>0</v>
      </c>
      <c r="S94" s="244">
        <v>0</v>
      </c>
      <c r="T94" s="245">
        <f>S94*H94</f>
        <v>0</v>
      </c>
      <c r="AR94" s="24" t="s">
        <v>136</v>
      </c>
      <c r="AT94" s="24" t="s">
        <v>131</v>
      </c>
      <c r="AU94" s="24" t="s">
        <v>80</v>
      </c>
      <c r="AY94" s="24" t="s">
        <v>128</v>
      </c>
      <c r="BE94" s="246">
        <f>IF(N94="základní",J94,0)</f>
        <v>0</v>
      </c>
      <c r="BF94" s="246">
        <f>IF(N94="snížená",J94,0)</f>
        <v>0</v>
      </c>
      <c r="BG94" s="246">
        <f>IF(N94="zákl. přenesená",J94,0)</f>
        <v>0</v>
      </c>
      <c r="BH94" s="246">
        <f>IF(N94="sníž. přenesená",J94,0)</f>
        <v>0</v>
      </c>
      <c r="BI94" s="246">
        <f>IF(N94="nulová",J94,0)</f>
        <v>0</v>
      </c>
      <c r="BJ94" s="24" t="s">
        <v>78</v>
      </c>
      <c r="BK94" s="246">
        <f>ROUND(I94*H94,2)</f>
        <v>0</v>
      </c>
      <c r="BL94" s="24" t="s">
        <v>136</v>
      </c>
      <c r="BM94" s="24" t="s">
        <v>145</v>
      </c>
    </row>
    <row r="95" s="1" customFormat="1">
      <c r="B95" s="46"/>
      <c r="C95" s="74"/>
      <c r="D95" s="247" t="s">
        <v>138</v>
      </c>
      <c r="E95" s="74"/>
      <c r="F95" s="248" t="s">
        <v>144</v>
      </c>
      <c r="G95" s="74"/>
      <c r="H95" s="74"/>
      <c r="I95" s="203"/>
      <c r="J95" s="74"/>
      <c r="K95" s="74"/>
      <c r="L95" s="72"/>
      <c r="M95" s="249"/>
      <c r="N95" s="47"/>
      <c r="O95" s="47"/>
      <c r="P95" s="47"/>
      <c r="Q95" s="47"/>
      <c r="R95" s="47"/>
      <c r="S95" s="47"/>
      <c r="T95" s="95"/>
      <c r="AT95" s="24" t="s">
        <v>138</v>
      </c>
      <c r="AU95" s="24" t="s">
        <v>80</v>
      </c>
    </row>
    <row r="96" s="12" customFormat="1">
      <c r="B96" s="250"/>
      <c r="C96" s="251"/>
      <c r="D96" s="247" t="s">
        <v>139</v>
      </c>
      <c r="E96" s="252" t="s">
        <v>21</v>
      </c>
      <c r="F96" s="253" t="s">
        <v>146</v>
      </c>
      <c r="G96" s="251"/>
      <c r="H96" s="254">
        <v>1</v>
      </c>
      <c r="I96" s="255"/>
      <c r="J96" s="251"/>
      <c r="K96" s="251"/>
      <c r="L96" s="256"/>
      <c r="M96" s="257"/>
      <c r="N96" s="258"/>
      <c r="O96" s="258"/>
      <c r="P96" s="258"/>
      <c r="Q96" s="258"/>
      <c r="R96" s="258"/>
      <c r="S96" s="258"/>
      <c r="T96" s="259"/>
      <c r="AT96" s="260" t="s">
        <v>139</v>
      </c>
      <c r="AU96" s="260" t="s">
        <v>80</v>
      </c>
      <c r="AV96" s="12" t="s">
        <v>80</v>
      </c>
      <c r="AW96" s="12" t="s">
        <v>35</v>
      </c>
      <c r="AX96" s="12" t="s">
        <v>72</v>
      </c>
      <c r="AY96" s="260" t="s">
        <v>128</v>
      </c>
    </row>
    <row r="97" s="13" customFormat="1">
      <c r="B97" s="261"/>
      <c r="C97" s="262"/>
      <c r="D97" s="247" t="s">
        <v>139</v>
      </c>
      <c r="E97" s="263" t="s">
        <v>21</v>
      </c>
      <c r="F97" s="264" t="s">
        <v>141</v>
      </c>
      <c r="G97" s="262"/>
      <c r="H97" s="265">
        <v>1</v>
      </c>
      <c r="I97" s="266"/>
      <c r="J97" s="262"/>
      <c r="K97" s="262"/>
      <c r="L97" s="267"/>
      <c r="M97" s="268"/>
      <c r="N97" s="269"/>
      <c r="O97" s="269"/>
      <c r="P97" s="269"/>
      <c r="Q97" s="269"/>
      <c r="R97" s="269"/>
      <c r="S97" s="269"/>
      <c r="T97" s="270"/>
      <c r="AT97" s="271" t="s">
        <v>139</v>
      </c>
      <c r="AU97" s="271" t="s">
        <v>80</v>
      </c>
      <c r="AV97" s="13" t="s">
        <v>142</v>
      </c>
      <c r="AW97" s="13" t="s">
        <v>35</v>
      </c>
      <c r="AX97" s="13" t="s">
        <v>78</v>
      </c>
      <c r="AY97" s="271" t="s">
        <v>128</v>
      </c>
    </row>
    <row r="98" s="1" customFormat="1" ht="16.5" customHeight="1">
      <c r="B98" s="46"/>
      <c r="C98" s="235" t="s">
        <v>147</v>
      </c>
      <c r="D98" s="235" t="s">
        <v>131</v>
      </c>
      <c r="E98" s="236" t="s">
        <v>148</v>
      </c>
      <c r="F98" s="237" t="s">
        <v>149</v>
      </c>
      <c r="G98" s="238" t="s">
        <v>134</v>
      </c>
      <c r="H98" s="239">
        <v>1</v>
      </c>
      <c r="I98" s="240"/>
      <c r="J98" s="241">
        <f>ROUND(I98*H98,2)</f>
        <v>0</v>
      </c>
      <c r="K98" s="237" t="s">
        <v>135</v>
      </c>
      <c r="L98" s="72"/>
      <c r="M98" s="242" t="s">
        <v>21</v>
      </c>
      <c r="N98" s="243" t="s">
        <v>43</v>
      </c>
      <c r="O98" s="47"/>
      <c r="P98" s="244">
        <f>O98*H98</f>
        <v>0</v>
      </c>
      <c r="Q98" s="244">
        <v>0</v>
      </c>
      <c r="R98" s="244">
        <f>Q98*H98</f>
        <v>0</v>
      </c>
      <c r="S98" s="244">
        <v>0</v>
      </c>
      <c r="T98" s="245">
        <f>S98*H98</f>
        <v>0</v>
      </c>
      <c r="AR98" s="24" t="s">
        <v>136</v>
      </c>
      <c r="AT98" s="24" t="s">
        <v>131</v>
      </c>
      <c r="AU98" s="24" t="s">
        <v>80</v>
      </c>
      <c r="AY98" s="24" t="s">
        <v>128</v>
      </c>
      <c r="BE98" s="246">
        <f>IF(N98="základní",J98,0)</f>
        <v>0</v>
      </c>
      <c r="BF98" s="246">
        <f>IF(N98="snížená",J98,0)</f>
        <v>0</v>
      </c>
      <c r="BG98" s="246">
        <f>IF(N98="zákl. přenesená",J98,0)</f>
        <v>0</v>
      </c>
      <c r="BH98" s="246">
        <f>IF(N98="sníž. přenesená",J98,0)</f>
        <v>0</v>
      </c>
      <c r="BI98" s="246">
        <f>IF(N98="nulová",J98,0)</f>
        <v>0</v>
      </c>
      <c r="BJ98" s="24" t="s">
        <v>78</v>
      </c>
      <c r="BK98" s="246">
        <f>ROUND(I98*H98,2)</f>
        <v>0</v>
      </c>
      <c r="BL98" s="24" t="s">
        <v>136</v>
      </c>
      <c r="BM98" s="24" t="s">
        <v>150</v>
      </c>
    </row>
    <row r="99" s="1" customFormat="1">
      <c r="B99" s="46"/>
      <c r="C99" s="74"/>
      <c r="D99" s="247" t="s">
        <v>138</v>
      </c>
      <c r="E99" s="74"/>
      <c r="F99" s="248" t="s">
        <v>149</v>
      </c>
      <c r="G99" s="74"/>
      <c r="H99" s="74"/>
      <c r="I99" s="203"/>
      <c r="J99" s="74"/>
      <c r="K99" s="74"/>
      <c r="L99" s="72"/>
      <c r="M99" s="249"/>
      <c r="N99" s="47"/>
      <c r="O99" s="47"/>
      <c r="P99" s="47"/>
      <c r="Q99" s="47"/>
      <c r="R99" s="47"/>
      <c r="S99" s="47"/>
      <c r="T99" s="95"/>
      <c r="AT99" s="24" t="s">
        <v>138</v>
      </c>
      <c r="AU99" s="24" t="s">
        <v>80</v>
      </c>
    </row>
    <row r="100" s="1" customFormat="1" ht="16.5" customHeight="1">
      <c r="B100" s="46"/>
      <c r="C100" s="235" t="s">
        <v>142</v>
      </c>
      <c r="D100" s="235" t="s">
        <v>131</v>
      </c>
      <c r="E100" s="236" t="s">
        <v>151</v>
      </c>
      <c r="F100" s="237" t="s">
        <v>152</v>
      </c>
      <c r="G100" s="238" t="s">
        <v>134</v>
      </c>
      <c r="H100" s="239">
        <v>1</v>
      </c>
      <c r="I100" s="240"/>
      <c r="J100" s="241">
        <f>ROUND(I100*H100,2)</f>
        <v>0</v>
      </c>
      <c r="K100" s="237" t="s">
        <v>135</v>
      </c>
      <c r="L100" s="72"/>
      <c r="M100" s="242" t="s">
        <v>21</v>
      </c>
      <c r="N100" s="243" t="s">
        <v>43</v>
      </c>
      <c r="O100" s="47"/>
      <c r="P100" s="244">
        <f>O100*H100</f>
        <v>0</v>
      </c>
      <c r="Q100" s="244">
        <v>0</v>
      </c>
      <c r="R100" s="244">
        <f>Q100*H100</f>
        <v>0</v>
      </c>
      <c r="S100" s="244">
        <v>0</v>
      </c>
      <c r="T100" s="245">
        <f>S100*H100</f>
        <v>0</v>
      </c>
      <c r="AR100" s="24" t="s">
        <v>136</v>
      </c>
      <c r="AT100" s="24" t="s">
        <v>131</v>
      </c>
      <c r="AU100" s="24" t="s">
        <v>80</v>
      </c>
      <c r="AY100" s="24" t="s">
        <v>128</v>
      </c>
      <c r="BE100" s="246">
        <f>IF(N100="základní",J100,0)</f>
        <v>0</v>
      </c>
      <c r="BF100" s="246">
        <f>IF(N100="snížená",J100,0)</f>
        <v>0</v>
      </c>
      <c r="BG100" s="246">
        <f>IF(N100="zákl. přenesená",J100,0)</f>
        <v>0</v>
      </c>
      <c r="BH100" s="246">
        <f>IF(N100="sníž. přenesená",J100,0)</f>
        <v>0</v>
      </c>
      <c r="BI100" s="246">
        <f>IF(N100="nulová",J100,0)</f>
        <v>0</v>
      </c>
      <c r="BJ100" s="24" t="s">
        <v>78</v>
      </c>
      <c r="BK100" s="246">
        <f>ROUND(I100*H100,2)</f>
        <v>0</v>
      </c>
      <c r="BL100" s="24" t="s">
        <v>136</v>
      </c>
      <c r="BM100" s="24" t="s">
        <v>153</v>
      </c>
    </row>
    <row r="101" s="1" customFormat="1">
      <c r="B101" s="46"/>
      <c r="C101" s="74"/>
      <c r="D101" s="247" t="s">
        <v>138</v>
      </c>
      <c r="E101" s="74"/>
      <c r="F101" s="248" t="s">
        <v>152</v>
      </c>
      <c r="G101" s="74"/>
      <c r="H101" s="74"/>
      <c r="I101" s="203"/>
      <c r="J101" s="74"/>
      <c r="K101" s="74"/>
      <c r="L101" s="72"/>
      <c r="M101" s="249"/>
      <c r="N101" s="47"/>
      <c r="O101" s="47"/>
      <c r="P101" s="47"/>
      <c r="Q101" s="47"/>
      <c r="R101" s="47"/>
      <c r="S101" s="47"/>
      <c r="T101" s="95"/>
      <c r="AT101" s="24" t="s">
        <v>138</v>
      </c>
      <c r="AU101" s="24" t="s">
        <v>80</v>
      </c>
    </row>
    <row r="102" s="12" customFormat="1">
      <c r="B102" s="250"/>
      <c r="C102" s="251"/>
      <c r="D102" s="247" t="s">
        <v>139</v>
      </c>
      <c r="E102" s="252" t="s">
        <v>21</v>
      </c>
      <c r="F102" s="253" t="s">
        <v>154</v>
      </c>
      <c r="G102" s="251"/>
      <c r="H102" s="254">
        <v>1</v>
      </c>
      <c r="I102" s="255"/>
      <c r="J102" s="251"/>
      <c r="K102" s="251"/>
      <c r="L102" s="256"/>
      <c r="M102" s="257"/>
      <c r="N102" s="258"/>
      <c r="O102" s="258"/>
      <c r="P102" s="258"/>
      <c r="Q102" s="258"/>
      <c r="R102" s="258"/>
      <c r="S102" s="258"/>
      <c r="T102" s="259"/>
      <c r="AT102" s="260" t="s">
        <v>139</v>
      </c>
      <c r="AU102" s="260" t="s">
        <v>80</v>
      </c>
      <c r="AV102" s="12" t="s">
        <v>80</v>
      </c>
      <c r="AW102" s="12" t="s">
        <v>35</v>
      </c>
      <c r="AX102" s="12" t="s">
        <v>72</v>
      </c>
      <c r="AY102" s="260" t="s">
        <v>128</v>
      </c>
    </row>
    <row r="103" s="13" customFormat="1">
      <c r="B103" s="261"/>
      <c r="C103" s="262"/>
      <c r="D103" s="247" t="s">
        <v>139</v>
      </c>
      <c r="E103" s="263" t="s">
        <v>21</v>
      </c>
      <c r="F103" s="264" t="s">
        <v>141</v>
      </c>
      <c r="G103" s="262"/>
      <c r="H103" s="265">
        <v>1</v>
      </c>
      <c r="I103" s="266"/>
      <c r="J103" s="262"/>
      <c r="K103" s="262"/>
      <c r="L103" s="267"/>
      <c r="M103" s="268"/>
      <c r="N103" s="269"/>
      <c r="O103" s="269"/>
      <c r="P103" s="269"/>
      <c r="Q103" s="269"/>
      <c r="R103" s="269"/>
      <c r="S103" s="269"/>
      <c r="T103" s="270"/>
      <c r="AT103" s="271" t="s">
        <v>139</v>
      </c>
      <c r="AU103" s="271" t="s">
        <v>80</v>
      </c>
      <c r="AV103" s="13" t="s">
        <v>142</v>
      </c>
      <c r="AW103" s="13" t="s">
        <v>35</v>
      </c>
      <c r="AX103" s="13" t="s">
        <v>78</v>
      </c>
      <c r="AY103" s="271" t="s">
        <v>128</v>
      </c>
    </row>
    <row r="104" s="11" customFormat="1" ht="29.88" customHeight="1">
      <c r="B104" s="219"/>
      <c r="C104" s="220"/>
      <c r="D104" s="221" t="s">
        <v>71</v>
      </c>
      <c r="E104" s="233" t="s">
        <v>155</v>
      </c>
      <c r="F104" s="233" t="s">
        <v>156</v>
      </c>
      <c r="G104" s="220"/>
      <c r="H104" s="220"/>
      <c r="I104" s="223"/>
      <c r="J104" s="234">
        <f>BK104</f>
        <v>0</v>
      </c>
      <c r="K104" s="220"/>
      <c r="L104" s="225"/>
      <c r="M104" s="226"/>
      <c r="N104" s="227"/>
      <c r="O104" s="227"/>
      <c r="P104" s="228">
        <f>SUM(P105:P108)</f>
        <v>0</v>
      </c>
      <c r="Q104" s="227"/>
      <c r="R104" s="228">
        <f>SUM(R105:R108)</f>
        <v>0</v>
      </c>
      <c r="S104" s="227"/>
      <c r="T104" s="229">
        <f>SUM(T105:T108)</f>
        <v>0</v>
      </c>
      <c r="AR104" s="230" t="s">
        <v>127</v>
      </c>
      <c r="AT104" s="231" t="s">
        <v>71</v>
      </c>
      <c r="AU104" s="231" t="s">
        <v>78</v>
      </c>
      <c r="AY104" s="230" t="s">
        <v>128</v>
      </c>
      <c r="BK104" s="232">
        <f>SUM(BK105:BK108)</f>
        <v>0</v>
      </c>
    </row>
    <row r="105" s="1" customFormat="1" ht="16.5" customHeight="1">
      <c r="B105" s="46"/>
      <c r="C105" s="235" t="s">
        <v>127</v>
      </c>
      <c r="D105" s="235" t="s">
        <v>131</v>
      </c>
      <c r="E105" s="236" t="s">
        <v>157</v>
      </c>
      <c r="F105" s="237" t="s">
        <v>156</v>
      </c>
      <c r="G105" s="238" t="s">
        <v>134</v>
      </c>
      <c r="H105" s="239">
        <v>1</v>
      </c>
      <c r="I105" s="240"/>
      <c r="J105" s="241">
        <f>ROUND(I105*H105,2)</f>
        <v>0</v>
      </c>
      <c r="K105" s="237" t="s">
        <v>135</v>
      </c>
      <c r="L105" s="72"/>
      <c r="M105" s="242" t="s">
        <v>21</v>
      </c>
      <c r="N105" s="243" t="s">
        <v>43</v>
      </c>
      <c r="O105" s="47"/>
      <c r="P105" s="244">
        <f>O105*H105</f>
        <v>0</v>
      </c>
      <c r="Q105" s="244">
        <v>0</v>
      </c>
      <c r="R105" s="244">
        <f>Q105*H105</f>
        <v>0</v>
      </c>
      <c r="S105" s="244">
        <v>0</v>
      </c>
      <c r="T105" s="245">
        <f>S105*H105</f>
        <v>0</v>
      </c>
      <c r="AR105" s="24" t="s">
        <v>136</v>
      </c>
      <c r="AT105" s="24" t="s">
        <v>131</v>
      </c>
      <c r="AU105" s="24" t="s">
        <v>80</v>
      </c>
      <c r="AY105" s="24" t="s">
        <v>128</v>
      </c>
      <c r="BE105" s="246">
        <f>IF(N105="základní",J105,0)</f>
        <v>0</v>
      </c>
      <c r="BF105" s="246">
        <f>IF(N105="snížená",J105,0)</f>
        <v>0</v>
      </c>
      <c r="BG105" s="246">
        <f>IF(N105="zákl. přenesená",J105,0)</f>
        <v>0</v>
      </c>
      <c r="BH105" s="246">
        <f>IF(N105="sníž. přenesená",J105,0)</f>
        <v>0</v>
      </c>
      <c r="BI105" s="246">
        <f>IF(N105="nulová",J105,0)</f>
        <v>0</v>
      </c>
      <c r="BJ105" s="24" t="s">
        <v>78</v>
      </c>
      <c r="BK105" s="246">
        <f>ROUND(I105*H105,2)</f>
        <v>0</v>
      </c>
      <c r="BL105" s="24" t="s">
        <v>136</v>
      </c>
      <c r="BM105" s="24" t="s">
        <v>158</v>
      </c>
    </row>
    <row r="106" s="1" customFormat="1">
      <c r="B106" s="46"/>
      <c r="C106" s="74"/>
      <c r="D106" s="247" t="s">
        <v>138</v>
      </c>
      <c r="E106" s="74"/>
      <c r="F106" s="248" t="s">
        <v>156</v>
      </c>
      <c r="G106" s="74"/>
      <c r="H106" s="74"/>
      <c r="I106" s="203"/>
      <c r="J106" s="74"/>
      <c r="K106" s="74"/>
      <c r="L106" s="72"/>
      <c r="M106" s="249"/>
      <c r="N106" s="47"/>
      <c r="O106" s="47"/>
      <c r="P106" s="47"/>
      <c r="Q106" s="47"/>
      <c r="R106" s="47"/>
      <c r="S106" s="47"/>
      <c r="T106" s="95"/>
      <c r="AT106" s="24" t="s">
        <v>138</v>
      </c>
      <c r="AU106" s="24" t="s">
        <v>80</v>
      </c>
    </row>
    <row r="107" s="12" customFormat="1">
      <c r="B107" s="250"/>
      <c r="C107" s="251"/>
      <c r="D107" s="247" t="s">
        <v>139</v>
      </c>
      <c r="E107" s="252" t="s">
        <v>21</v>
      </c>
      <c r="F107" s="253" t="s">
        <v>159</v>
      </c>
      <c r="G107" s="251"/>
      <c r="H107" s="254">
        <v>1</v>
      </c>
      <c r="I107" s="255"/>
      <c r="J107" s="251"/>
      <c r="K107" s="251"/>
      <c r="L107" s="256"/>
      <c r="M107" s="257"/>
      <c r="N107" s="258"/>
      <c r="O107" s="258"/>
      <c r="P107" s="258"/>
      <c r="Q107" s="258"/>
      <c r="R107" s="258"/>
      <c r="S107" s="258"/>
      <c r="T107" s="259"/>
      <c r="AT107" s="260" t="s">
        <v>139</v>
      </c>
      <c r="AU107" s="260" t="s">
        <v>80</v>
      </c>
      <c r="AV107" s="12" t="s">
        <v>80</v>
      </c>
      <c r="AW107" s="12" t="s">
        <v>35</v>
      </c>
      <c r="AX107" s="12" t="s">
        <v>72</v>
      </c>
      <c r="AY107" s="260" t="s">
        <v>128</v>
      </c>
    </row>
    <row r="108" s="13" customFormat="1">
      <c r="B108" s="261"/>
      <c r="C108" s="262"/>
      <c r="D108" s="247" t="s">
        <v>139</v>
      </c>
      <c r="E108" s="263" t="s">
        <v>21</v>
      </c>
      <c r="F108" s="264" t="s">
        <v>141</v>
      </c>
      <c r="G108" s="262"/>
      <c r="H108" s="265">
        <v>1</v>
      </c>
      <c r="I108" s="266"/>
      <c r="J108" s="262"/>
      <c r="K108" s="262"/>
      <c r="L108" s="267"/>
      <c r="M108" s="268"/>
      <c r="N108" s="269"/>
      <c r="O108" s="269"/>
      <c r="P108" s="269"/>
      <c r="Q108" s="269"/>
      <c r="R108" s="269"/>
      <c r="S108" s="269"/>
      <c r="T108" s="270"/>
      <c r="AT108" s="271" t="s">
        <v>139</v>
      </c>
      <c r="AU108" s="271" t="s">
        <v>80</v>
      </c>
      <c r="AV108" s="13" t="s">
        <v>142</v>
      </c>
      <c r="AW108" s="13" t="s">
        <v>35</v>
      </c>
      <c r="AX108" s="13" t="s">
        <v>78</v>
      </c>
      <c r="AY108" s="271" t="s">
        <v>128</v>
      </c>
    </row>
    <row r="109" s="11" customFormat="1" ht="29.88" customHeight="1">
      <c r="B109" s="219"/>
      <c r="C109" s="220"/>
      <c r="D109" s="221" t="s">
        <v>71</v>
      </c>
      <c r="E109" s="233" t="s">
        <v>160</v>
      </c>
      <c r="F109" s="233" t="s">
        <v>161</v>
      </c>
      <c r="G109" s="220"/>
      <c r="H109" s="220"/>
      <c r="I109" s="223"/>
      <c r="J109" s="234">
        <f>BK109</f>
        <v>0</v>
      </c>
      <c r="K109" s="220"/>
      <c r="L109" s="225"/>
      <c r="M109" s="226"/>
      <c r="N109" s="227"/>
      <c r="O109" s="227"/>
      <c r="P109" s="228">
        <f>SUM(P110:P115)</f>
        <v>0</v>
      </c>
      <c r="Q109" s="227"/>
      <c r="R109" s="228">
        <f>SUM(R110:R115)</f>
        <v>0</v>
      </c>
      <c r="S109" s="227"/>
      <c r="T109" s="229">
        <f>SUM(T110:T115)</f>
        <v>0</v>
      </c>
      <c r="AR109" s="230" t="s">
        <v>127</v>
      </c>
      <c r="AT109" s="231" t="s">
        <v>71</v>
      </c>
      <c r="AU109" s="231" t="s">
        <v>78</v>
      </c>
      <c r="AY109" s="230" t="s">
        <v>128</v>
      </c>
      <c r="BK109" s="232">
        <f>SUM(BK110:BK115)</f>
        <v>0</v>
      </c>
    </row>
    <row r="110" s="1" customFormat="1" ht="16.5" customHeight="1">
      <c r="B110" s="46"/>
      <c r="C110" s="235" t="s">
        <v>162</v>
      </c>
      <c r="D110" s="235" t="s">
        <v>131</v>
      </c>
      <c r="E110" s="236" t="s">
        <v>163</v>
      </c>
      <c r="F110" s="237" t="s">
        <v>164</v>
      </c>
      <c r="G110" s="238" t="s">
        <v>134</v>
      </c>
      <c r="H110" s="239">
        <v>1</v>
      </c>
      <c r="I110" s="240"/>
      <c r="J110" s="241">
        <f>ROUND(I110*H110,2)</f>
        <v>0</v>
      </c>
      <c r="K110" s="237" t="s">
        <v>135</v>
      </c>
      <c r="L110" s="72"/>
      <c r="M110" s="242" t="s">
        <v>21</v>
      </c>
      <c r="N110" s="243" t="s">
        <v>43</v>
      </c>
      <c r="O110" s="47"/>
      <c r="P110" s="244">
        <f>O110*H110</f>
        <v>0</v>
      </c>
      <c r="Q110" s="244">
        <v>0</v>
      </c>
      <c r="R110" s="244">
        <f>Q110*H110</f>
        <v>0</v>
      </c>
      <c r="S110" s="244">
        <v>0</v>
      </c>
      <c r="T110" s="245">
        <f>S110*H110</f>
        <v>0</v>
      </c>
      <c r="AR110" s="24" t="s">
        <v>136</v>
      </c>
      <c r="AT110" s="24" t="s">
        <v>131</v>
      </c>
      <c r="AU110" s="24" t="s">
        <v>80</v>
      </c>
      <c r="AY110" s="24" t="s">
        <v>128</v>
      </c>
      <c r="BE110" s="246">
        <f>IF(N110="základní",J110,0)</f>
        <v>0</v>
      </c>
      <c r="BF110" s="246">
        <f>IF(N110="snížená",J110,0)</f>
        <v>0</v>
      </c>
      <c r="BG110" s="246">
        <f>IF(N110="zákl. přenesená",J110,0)</f>
        <v>0</v>
      </c>
      <c r="BH110" s="246">
        <f>IF(N110="sníž. přenesená",J110,0)</f>
        <v>0</v>
      </c>
      <c r="BI110" s="246">
        <f>IF(N110="nulová",J110,0)</f>
        <v>0</v>
      </c>
      <c r="BJ110" s="24" t="s">
        <v>78</v>
      </c>
      <c r="BK110" s="246">
        <f>ROUND(I110*H110,2)</f>
        <v>0</v>
      </c>
      <c r="BL110" s="24" t="s">
        <v>136</v>
      </c>
      <c r="BM110" s="24" t="s">
        <v>165</v>
      </c>
    </row>
    <row r="111" s="1" customFormat="1">
      <c r="B111" s="46"/>
      <c r="C111" s="74"/>
      <c r="D111" s="247" t="s">
        <v>138</v>
      </c>
      <c r="E111" s="74"/>
      <c r="F111" s="248" t="s">
        <v>164</v>
      </c>
      <c r="G111" s="74"/>
      <c r="H111" s="74"/>
      <c r="I111" s="203"/>
      <c r="J111" s="74"/>
      <c r="K111" s="74"/>
      <c r="L111" s="72"/>
      <c r="M111" s="249"/>
      <c r="N111" s="47"/>
      <c r="O111" s="47"/>
      <c r="P111" s="47"/>
      <c r="Q111" s="47"/>
      <c r="R111" s="47"/>
      <c r="S111" s="47"/>
      <c r="T111" s="95"/>
      <c r="AT111" s="24" t="s">
        <v>138</v>
      </c>
      <c r="AU111" s="24" t="s">
        <v>80</v>
      </c>
    </row>
    <row r="112" s="1" customFormat="1" ht="16.5" customHeight="1">
      <c r="B112" s="46"/>
      <c r="C112" s="235" t="s">
        <v>166</v>
      </c>
      <c r="D112" s="235" t="s">
        <v>131</v>
      </c>
      <c r="E112" s="236" t="s">
        <v>167</v>
      </c>
      <c r="F112" s="237" t="s">
        <v>168</v>
      </c>
      <c r="G112" s="238" t="s">
        <v>134</v>
      </c>
      <c r="H112" s="239">
        <v>1</v>
      </c>
      <c r="I112" s="240"/>
      <c r="J112" s="241">
        <f>ROUND(I112*H112,2)</f>
        <v>0</v>
      </c>
      <c r="K112" s="237" t="s">
        <v>135</v>
      </c>
      <c r="L112" s="72"/>
      <c r="M112" s="242" t="s">
        <v>21</v>
      </c>
      <c r="N112" s="243" t="s">
        <v>43</v>
      </c>
      <c r="O112" s="47"/>
      <c r="P112" s="244">
        <f>O112*H112</f>
        <v>0</v>
      </c>
      <c r="Q112" s="244">
        <v>0</v>
      </c>
      <c r="R112" s="244">
        <f>Q112*H112</f>
        <v>0</v>
      </c>
      <c r="S112" s="244">
        <v>0</v>
      </c>
      <c r="T112" s="245">
        <f>S112*H112</f>
        <v>0</v>
      </c>
      <c r="AR112" s="24" t="s">
        <v>136</v>
      </c>
      <c r="AT112" s="24" t="s">
        <v>131</v>
      </c>
      <c r="AU112" s="24" t="s">
        <v>80</v>
      </c>
      <c r="AY112" s="24" t="s">
        <v>128</v>
      </c>
      <c r="BE112" s="246">
        <f>IF(N112="základní",J112,0)</f>
        <v>0</v>
      </c>
      <c r="BF112" s="246">
        <f>IF(N112="snížená",J112,0)</f>
        <v>0</v>
      </c>
      <c r="BG112" s="246">
        <f>IF(N112="zákl. přenesená",J112,0)</f>
        <v>0</v>
      </c>
      <c r="BH112" s="246">
        <f>IF(N112="sníž. přenesená",J112,0)</f>
        <v>0</v>
      </c>
      <c r="BI112" s="246">
        <f>IF(N112="nulová",J112,0)</f>
        <v>0</v>
      </c>
      <c r="BJ112" s="24" t="s">
        <v>78</v>
      </c>
      <c r="BK112" s="246">
        <f>ROUND(I112*H112,2)</f>
        <v>0</v>
      </c>
      <c r="BL112" s="24" t="s">
        <v>136</v>
      </c>
      <c r="BM112" s="24" t="s">
        <v>169</v>
      </c>
    </row>
    <row r="113" s="1" customFormat="1">
      <c r="B113" s="46"/>
      <c r="C113" s="74"/>
      <c r="D113" s="247" t="s">
        <v>138</v>
      </c>
      <c r="E113" s="74"/>
      <c r="F113" s="248" t="s">
        <v>168</v>
      </c>
      <c r="G113" s="74"/>
      <c r="H113" s="74"/>
      <c r="I113" s="203"/>
      <c r="J113" s="74"/>
      <c r="K113" s="74"/>
      <c r="L113" s="72"/>
      <c r="M113" s="249"/>
      <c r="N113" s="47"/>
      <c r="O113" s="47"/>
      <c r="P113" s="47"/>
      <c r="Q113" s="47"/>
      <c r="R113" s="47"/>
      <c r="S113" s="47"/>
      <c r="T113" s="95"/>
      <c r="AT113" s="24" t="s">
        <v>138</v>
      </c>
      <c r="AU113" s="24" t="s">
        <v>80</v>
      </c>
    </row>
    <row r="114" s="12" customFormat="1">
      <c r="B114" s="250"/>
      <c r="C114" s="251"/>
      <c r="D114" s="247" t="s">
        <v>139</v>
      </c>
      <c r="E114" s="252" t="s">
        <v>21</v>
      </c>
      <c r="F114" s="253" t="s">
        <v>170</v>
      </c>
      <c r="G114" s="251"/>
      <c r="H114" s="254">
        <v>1</v>
      </c>
      <c r="I114" s="255"/>
      <c r="J114" s="251"/>
      <c r="K114" s="251"/>
      <c r="L114" s="256"/>
      <c r="M114" s="257"/>
      <c r="N114" s="258"/>
      <c r="O114" s="258"/>
      <c r="P114" s="258"/>
      <c r="Q114" s="258"/>
      <c r="R114" s="258"/>
      <c r="S114" s="258"/>
      <c r="T114" s="259"/>
      <c r="AT114" s="260" t="s">
        <v>139</v>
      </c>
      <c r="AU114" s="260" t="s">
        <v>80</v>
      </c>
      <c r="AV114" s="12" t="s">
        <v>80</v>
      </c>
      <c r="AW114" s="12" t="s">
        <v>35</v>
      </c>
      <c r="AX114" s="12" t="s">
        <v>72</v>
      </c>
      <c r="AY114" s="260" t="s">
        <v>128</v>
      </c>
    </row>
    <row r="115" s="13" customFormat="1">
      <c r="B115" s="261"/>
      <c r="C115" s="262"/>
      <c r="D115" s="247" t="s">
        <v>139</v>
      </c>
      <c r="E115" s="263" t="s">
        <v>21</v>
      </c>
      <c r="F115" s="264" t="s">
        <v>141</v>
      </c>
      <c r="G115" s="262"/>
      <c r="H115" s="265">
        <v>1</v>
      </c>
      <c r="I115" s="266"/>
      <c r="J115" s="262"/>
      <c r="K115" s="262"/>
      <c r="L115" s="267"/>
      <c r="M115" s="268"/>
      <c r="N115" s="269"/>
      <c r="O115" s="269"/>
      <c r="P115" s="269"/>
      <c r="Q115" s="269"/>
      <c r="R115" s="269"/>
      <c r="S115" s="269"/>
      <c r="T115" s="270"/>
      <c r="AT115" s="271" t="s">
        <v>139</v>
      </c>
      <c r="AU115" s="271" t="s">
        <v>80</v>
      </c>
      <c r="AV115" s="13" t="s">
        <v>142</v>
      </c>
      <c r="AW115" s="13" t="s">
        <v>35</v>
      </c>
      <c r="AX115" s="13" t="s">
        <v>78</v>
      </c>
      <c r="AY115" s="271" t="s">
        <v>128</v>
      </c>
    </row>
    <row r="116" s="11" customFormat="1" ht="29.88" customHeight="1">
      <c r="B116" s="219"/>
      <c r="C116" s="220"/>
      <c r="D116" s="221" t="s">
        <v>71</v>
      </c>
      <c r="E116" s="233" t="s">
        <v>171</v>
      </c>
      <c r="F116" s="233" t="s">
        <v>172</v>
      </c>
      <c r="G116" s="220"/>
      <c r="H116" s="220"/>
      <c r="I116" s="223"/>
      <c r="J116" s="234">
        <f>BK116</f>
        <v>0</v>
      </c>
      <c r="K116" s="220"/>
      <c r="L116" s="225"/>
      <c r="M116" s="226"/>
      <c r="N116" s="227"/>
      <c r="O116" s="227"/>
      <c r="P116" s="228">
        <f>SUM(P117:P131)</f>
        <v>0</v>
      </c>
      <c r="Q116" s="227"/>
      <c r="R116" s="228">
        <f>SUM(R117:R131)</f>
        <v>0</v>
      </c>
      <c r="S116" s="227"/>
      <c r="T116" s="229">
        <f>SUM(T117:T131)</f>
        <v>0</v>
      </c>
      <c r="AR116" s="230" t="s">
        <v>127</v>
      </c>
      <c r="AT116" s="231" t="s">
        <v>71</v>
      </c>
      <c r="AU116" s="231" t="s">
        <v>78</v>
      </c>
      <c r="AY116" s="230" t="s">
        <v>128</v>
      </c>
      <c r="BK116" s="232">
        <f>SUM(BK117:BK131)</f>
        <v>0</v>
      </c>
    </row>
    <row r="117" s="1" customFormat="1" ht="16.5" customHeight="1">
      <c r="B117" s="46"/>
      <c r="C117" s="235" t="s">
        <v>173</v>
      </c>
      <c r="D117" s="235" t="s">
        <v>131</v>
      </c>
      <c r="E117" s="236" t="s">
        <v>174</v>
      </c>
      <c r="F117" s="237" t="s">
        <v>175</v>
      </c>
      <c r="G117" s="238" t="s">
        <v>134</v>
      </c>
      <c r="H117" s="239">
        <v>1</v>
      </c>
      <c r="I117" s="240"/>
      <c r="J117" s="241">
        <f>ROUND(I117*H117,2)</f>
        <v>0</v>
      </c>
      <c r="K117" s="237" t="s">
        <v>135</v>
      </c>
      <c r="L117" s="72"/>
      <c r="M117" s="242" t="s">
        <v>21</v>
      </c>
      <c r="N117" s="243" t="s">
        <v>43</v>
      </c>
      <c r="O117" s="47"/>
      <c r="P117" s="244">
        <f>O117*H117</f>
        <v>0</v>
      </c>
      <c r="Q117" s="244">
        <v>0</v>
      </c>
      <c r="R117" s="244">
        <f>Q117*H117</f>
        <v>0</v>
      </c>
      <c r="S117" s="244">
        <v>0</v>
      </c>
      <c r="T117" s="245">
        <f>S117*H117</f>
        <v>0</v>
      </c>
      <c r="AR117" s="24" t="s">
        <v>136</v>
      </c>
      <c r="AT117" s="24" t="s">
        <v>131</v>
      </c>
      <c r="AU117" s="24" t="s">
        <v>80</v>
      </c>
      <c r="AY117" s="24" t="s">
        <v>128</v>
      </c>
      <c r="BE117" s="246">
        <f>IF(N117="základní",J117,0)</f>
        <v>0</v>
      </c>
      <c r="BF117" s="246">
        <f>IF(N117="snížená",J117,0)</f>
        <v>0</v>
      </c>
      <c r="BG117" s="246">
        <f>IF(N117="zákl. přenesená",J117,0)</f>
        <v>0</v>
      </c>
      <c r="BH117" s="246">
        <f>IF(N117="sníž. přenesená",J117,0)</f>
        <v>0</v>
      </c>
      <c r="BI117" s="246">
        <f>IF(N117="nulová",J117,0)</f>
        <v>0</v>
      </c>
      <c r="BJ117" s="24" t="s">
        <v>78</v>
      </c>
      <c r="BK117" s="246">
        <f>ROUND(I117*H117,2)</f>
        <v>0</v>
      </c>
      <c r="BL117" s="24" t="s">
        <v>136</v>
      </c>
      <c r="BM117" s="24" t="s">
        <v>176</v>
      </c>
    </row>
    <row r="118" s="1" customFormat="1">
      <c r="B118" s="46"/>
      <c r="C118" s="74"/>
      <c r="D118" s="247" t="s">
        <v>138</v>
      </c>
      <c r="E118" s="74"/>
      <c r="F118" s="248" t="s">
        <v>175</v>
      </c>
      <c r="G118" s="74"/>
      <c r="H118" s="74"/>
      <c r="I118" s="203"/>
      <c r="J118" s="74"/>
      <c r="K118" s="74"/>
      <c r="L118" s="72"/>
      <c r="M118" s="249"/>
      <c r="N118" s="47"/>
      <c r="O118" s="47"/>
      <c r="P118" s="47"/>
      <c r="Q118" s="47"/>
      <c r="R118" s="47"/>
      <c r="S118" s="47"/>
      <c r="T118" s="95"/>
      <c r="AT118" s="24" t="s">
        <v>138</v>
      </c>
      <c r="AU118" s="24" t="s">
        <v>80</v>
      </c>
    </row>
    <row r="119" s="12" customFormat="1">
      <c r="B119" s="250"/>
      <c r="C119" s="251"/>
      <c r="D119" s="247" t="s">
        <v>139</v>
      </c>
      <c r="E119" s="252" t="s">
        <v>21</v>
      </c>
      <c r="F119" s="253" t="s">
        <v>177</v>
      </c>
      <c r="G119" s="251"/>
      <c r="H119" s="254">
        <v>1</v>
      </c>
      <c r="I119" s="255"/>
      <c r="J119" s="251"/>
      <c r="K119" s="251"/>
      <c r="L119" s="256"/>
      <c r="M119" s="257"/>
      <c r="N119" s="258"/>
      <c r="O119" s="258"/>
      <c r="P119" s="258"/>
      <c r="Q119" s="258"/>
      <c r="R119" s="258"/>
      <c r="S119" s="258"/>
      <c r="T119" s="259"/>
      <c r="AT119" s="260" t="s">
        <v>139</v>
      </c>
      <c r="AU119" s="260" t="s">
        <v>80</v>
      </c>
      <c r="AV119" s="12" t="s">
        <v>80</v>
      </c>
      <c r="AW119" s="12" t="s">
        <v>35</v>
      </c>
      <c r="AX119" s="12" t="s">
        <v>72</v>
      </c>
      <c r="AY119" s="260" t="s">
        <v>128</v>
      </c>
    </row>
    <row r="120" s="13" customFormat="1">
      <c r="B120" s="261"/>
      <c r="C120" s="262"/>
      <c r="D120" s="247" t="s">
        <v>139</v>
      </c>
      <c r="E120" s="263" t="s">
        <v>21</v>
      </c>
      <c r="F120" s="264" t="s">
        <v>141</v>
      </c>
      <c r="G120" s="262"/>
      <c r="H120" s="265">
        <v>1</v>
      </c>
      <c r="I120" s="266"/>
      <c r="J120" s="262"/>
      <c r="K120" s="262"/>
      <c r="L120" s="267"/>
      <c r="M120" s="268"/>
      <c r="N120" s="269"/>
      <c r="O120" s="269"/>
      <c r="P120" s="269"/>
      <c r="Q120" s="269"/>
      <c r="R120" s="269"/>
      <c r="S120" s="269"/>
      <c r="T120" s="270"/>
      <c r="AT120" s="271" t="s">
        <v>139</v>
      </c>
      <c r="AU120" s="271" t="s">
        <v>80</v>
      </c>
      <c r="AV120" s="13" t="s">
        <v>142</v>
      </c>
      <c r="AW120" s="13" t="s">
        <v>35</v>
      </c>
      <c r="AX120" s="13" t="s">
        <v>78</v>
      </c>
      <c r="AY120" s="271" t="s">
        <v>128</v>
      </c>
    </row>
    <row r="121" s="1" customFormat="1" ht="16.5" customHeight="1">
      <c r="B121" s="46"/>
      <c r="C121" s="235" t="s">
        <v>178</v>
      </c>
      <c r="D121" s="235" t="s">
        <v>131</v>
      </c>
      <c r="E121" s="236" t="s">
        <v>179</v>
      </c>
      <c r="F121" s="237" t="s">
        <v>180</v>
      </c>
      <c r="G121" s="238" t="s">
        <v>134</v>
      </c>
      <c r="H121" s="239">
        <v>1</v>
      </c>
      <c r="I121" s="240"/>
      <c r="J121" s="241">
        <f>ROUND(I121*H121,2)</f>
        <v>0</v>
      </c>
      <c r="K121" s="237" t="s">
        <v>135</v>
      </c>
      <c r="L121" s="72"/>
      <c r="M121" s="242" t="s">
        <v>21</v>
      </c>
      <c r="N121" s="243" t="s">
        <v>43</v>
      </c>
      <c r="O121" s="47"/>
      <c r="P121" s="244">
        <f>O121*H121</f>
        <v>0</v>
      </c>
      <c r="Q121" s="244">
        <v>0</v>
      </c>
      <c r="R121" s="244">
        <f>Q121*H121</f>
        <v>0</v>
      </c>
      <c r="S121" s="244">
        <v>0</v>
      </c>
      <c r="T121" s="245">
        <f>S121*H121</f>
        <v>0</v>
      </c>
      <c r="AR121" s="24" t="s">
        <v>136</v>
      </c>
      <c r="AT121" s="24" t="s">
        <v>131</v>
      </c>
      <c r="AU121" s="24" t="s">
        <v>80</v>
      </c>
      <c r="AY121" s="24" t="s">
        <v>128</v>
      </c>
      <c r="BE121" s="246">
        <f>IF(N121="základní",J121,0)</f>
        <v>0</v>
      </c>
      <c r="BF121" s="246">
        <f>IF(N121="snížená",J121,0)</f>
        <v>0</v>
      </c>
      <c r="BG121" s="246">
        <f>IF(N121="zákl. přenesená",J121,0)</f>
        <v>0</v>
      </c>
      <c r="BH121" s="246">
        <f>IF(N121="sníž. přenesená",J121,0)</f>
        <v>0</v>
      </c>
      <c r="BI121" s="246">
        <f>IF(N121="nulová",J121,0)</f>
        <v>0</v>
      </c>
      <c r="BJ121" s="24" t="s">
        <v>78</v>
      </c>
      <c r="BK121" s="246">
        <f>ROUND(I121*H121,2)</f>
        <v>0</v>
      </c>
      <c r="BL121" s="24" t="s">
        <v>136</v>
      </c>
      <c r="BM121" s="24" t="s">
        <v>181</v>
      </c>
    </row>
    <row r="122" s="1" customFormat="1">
      <c r="B122" s="46"/>
      <c r="C122" s="74"/>
      <c r="D122" s="247" t="s">
        <v>138</v>
      </c>
      <c r="E122" s="74"/>
      <c r="F122" s="248" t="s">
        <v>180</v>
      </c>
      <c r="G122" s="74"/>
      <c r="H122" s="74"/>
      <c r="I122" s="203"/>
      <c r="J122" s="74"/>
      <c r="K122" s="74"/>
      <c r="L122" s="72"/>
      <c r="M122" s="249"/>
      <c r="N122" s="47"/>
      <c r="O122" s="47"/>
      <c r="P122" s="47"/>
      <c r="Q122" s="47"/>
      <c r="R122" s="47"/>
      <c r="S122" s="47"/>
      <c r="T122" s="95"/>
      <c r="AT122" s="24" t="s">
        <v>138</v>
      </c>
      <c r="AU122" s="24" t="s">
        <v>80</v>
      </c>
    </row>
    <row r="123" s="12" customFormat="1">
      <c r="B123" s="250"/>
      <c r="C123" s="251"/>
      <c r="D123" s="247" t="s">
        <v>139</v>
      </c>
      <c r="E123" s="252" t="s">
        <v>21</v>
      </c>
      <c r="F123" s="253" t="s">
        <v>182</v>
      </c>
      <c r="G123" s="251"/>
      <c r="H123" s="254">
        <v>1</v>
      </c>
      <c r="I123" s="255"/>
      <c r="J123" s="251"/>
      <c r="K123" s="251"/>
      <c r="L123" s="256"/>
      <c r="M123" s="257"/>
      <c r="N123" s="258"/>
      <c r="O123" s="258"/>
      <c r="P123" s="258"/>
      <c r="Q123" s="258"/>
      <c r="R123" s="258"/>
      <c r="S123" s="258"/>
      <c r="T123" s="259"/>
      <c r="AT123" s="260" t="s">
        <v>139</v>
      </c>
      <c r="AU123" s="260" t="s">
        <v>80</v>
      </c>
      <c r="AV123" s="12" t="s">
        <v>80</v>
      </c>
      <c r="AW123" s="12" t="s">
        <v>35</v>
      </c>
      <c r="AX123" s="12" t="s">
        <v>72</v>
      </c>
      <c r="AY123" s="260" t="s">
        <v>128</v>
      </c>
    </row>
    <row r="124" s="13" customFormat="1">
      <c r="B124" s="261"/>
      <c r="C124" s="262"/>
      <c r="D124" s="247" t="s">
        <v>139</v>
      </c>
      <c r="E124" s="263" t="s">
        <v>21</v>
      </c>
      <c r="F124" s="264" t="s">
        <v>141</v>
      </c>
      <c r="G124" s="262"/>
      <c r="H124" s="265">
        <v>1</v>
      </c>
      <c r="I124" s="266"/>
      <c r="J124" s="262"/>
      <c r="K124" s="262"/>
      <c r="L124" s="267"/>
      <c r="M124" s="268"/>
      <c r="N124" s="269"/>
      <c r="O124" s="269"/>
      <c r="P124" s="269"/>
      <c r="Q124" s="269"/>
      <c r="R124" s="269"/>
      <c r="S124" s="269"/>
      <c r="T124" s="270"/>
      <c r="AT124" s="271" t="s">
        <v>139</v>
      </c>
      <c r="AU124" s="271" t="s">
        <v>80</v>
      </c>
      <c r="AV124" s="13" t="s">
        <v>142</v>
      </c>
      <c r="AW124" s="13" t="s">
        <v>35</v>
      </c>
      <c r="AX124" s="13" t="s">
        <v>78</v>
      </c>
      <c r="AY124" s="271" t="s">
        <v>128</v>
      </c>
    </row>
    <row r="125" s="1" customFormat="1" ht="16.5" customHeight="1">
      <c r="B125" s="46"/>
      <c r="C125" s="235" t="s">
        <v>183</v>
      </c>
      <c r="D125" s="235" t="s">
        <v>131</v>
      </c>
      <c r="E125" s="236" t="s">
        <v>184</v>
      </c>
      <c r="F125" s="237" t="s">
        <v>185</v>
      </c>
      <c r="G125" s="238" t="s">
        <v>134</v>
      </c>
      <c r="H125" s="239">
        <v>1</v>
      </c>
      <c r="I125" s="240"/>
      <c r="J125" s="241">
        <f>ROUND(I125*H125,2)</f>
        <v>0</v>
      </c>
      <c r="K125" s="237" t="s">
        <v>135</v>
      </c>
      <c r="L125" s="72"/>
      <c r="M125" s="242" t="s">
        <v>21</v>
      </c>
      <c r="N125" s="243" t="s">
        <v>43</v>
      </c>
      <c r="O125" s="47"/>
      <c r="P125" s="244">
        <f>O125*H125</f>
        <v>0</v>
      </c>
      <c r="Q125" s="244">
        <v>0</v>
      </c>
      <c r="R125" s="244">
        <f>Q125*H125</f>
        <v>0</v>
      </c>
      <c r="S125" s="244">
        <v>0</v>
      </c>
      <c r="T125" s="245">
        <f>S125*H125</f>
        <v>0</v>
      </c>
      <c r="AR125" s="24" t="s">
        <v>136</v>
      </c>
      <c r="AT125" s="24" t="s">
        <v>131</v>
      </c>
      <c r="AU125" s="24" t="s">
        <v>80</v>
      </c>
      <c r="AY125" s="24" t="s">
        <v>128</v>
      </c>
      <c r="BE125" s="246">
        <f>IF(N125="základní",J125,0)</f>
        <v>0</v>
      </c>
      <c r="BF125" s="246">
        <f>IF(N125="snížená",J125,0)</f>
        <v>0</v>
      </c>
      <c r="BG125" s="246">
        <f>IF(N125="zákl. přenesená",J125,0)</f>
        <v>0</v>
      </c>
      <c r="BH125" s="246">
        <f>IF(N125="sníž. přenesená",J125,0)</f>
        <v>0</v>
      </c>
      <c r="BI125" s="246">
        <f>IF(N125="nulová",J125,0)</f>
        <v>0</v>
      </c>
      <c r="BJ125" s="24" t="s">
        <v>78</v>
      </c>
      <c r="BK125" s="246">
        <f>ROUND(I125*H125,2)</f>
        <v>0</v>
      </c>
      <c r="BL125" s="24" t="s">
        <v>136</v>
      </c>
      <c r="BM125" s="24" t="s">
        <v>186</v>
      </c>
    </row>
    <row r="126" s="1" customFormat="1">
      <c r="B126" s="46"/>
      <c r="C126" s="74"/>
      <c r="D126" s="247" t="s">
        <v>138</v>
      </c>
      <c r="E126" s="74"/>
      <c r="F126" s="248" t="s">
        <v>185</v>
      </c>
      <c r="G126" s="74"/>
      <c r="H126" s="74"/>
      <c r="I126" s="203"/>
      <c r="J126" s="74"/>
      <c r="K126" s="74"/>
      <c r="L126" s="72"/>
      <c r="M126" s="249"/>
      <c r="N126" s="47"/>
      <c r="O126" s="47"/>
      <c r="P126" s="47"/>
      <c r="Q126" s="47"/>
      <c r="R126" s="47"/>
      <c r="S126" s="47"/>
      <c r="T126" s="95"/>
      <c r="AT126" s="24" t="s">
        <v>138</v>
      </c>
      <c r="AU126" s="24" t="s">
        <v>80</v>
      </c>
    </row>
    <row r="127" s="14" customFormat="1">
      <c r="B127" s="272"/>
      <c r="C127" s="273"/>
      <c r="D127" s="247" t="s">
        <v>139</v>
      </c>
      <c r="E127" s="274" t="s">
        <v>21</v>
      </c>
      <c r="F127" s="275" t="s">
        <v>187</v>
      </c>
      <c r="G127" s="273"/>
      <c r="H127" s="274" t="s">
        <v>21</v>
      </c>
      <c r="I127" s="276"/>
      <c r="J127" s="273"/>
      <c r="K127" s="273"/>
      <c r="L127" s="277"/>
      <c r="M127" s="278"/>
      <c r="N127" s="279"/>
      <c r="O127" s="279"/>
      <c r="P127" s="279"/>
      <c r="Q127" s="279"/>
      <c r="R127" s="279"/>
      <c r="S127" s="279"/>
      <c r="T127" s="280"/>
      <c r="AT127" s="281" t="s">
        <v>139</v>
      </c>
      <c r="AU127" s="281" t="s">
        <v>80</v>
      </c>
      <c r="AV127" s="14" t="s">
        <v>78</v>
      </c>
      <c r="AW127" s="14" t="s">
        <v>35</v>
      </c>
      <c r="AX127" s="14" t="s">
        <v>72</v>
      </c>
      <c r="AY127" s="281" t="s">
        <v>128</v>
      </c>
    </row>
    <row r="128" s="12" customFormat="1">
      <c r="B128" s="250"/>
      <c r="C128" s="251"/>
      <c r="D128" s="247" t="s">
        <v>139</v>
      </c>
      <c r="E128" s="252" t="s">
        <v>21</v>
      </c>
      <c r="F128" s="253" t="s">
        <v>78</v>
      </c>
      <c r="G128" s="251"/>
      <c r="H128" s="254">
        <v>1</v>
      </c>
      <c r="I128" s="255"/>
      <c r="J128" s="251"/>
      <c r="K128" s="251"/>
      <c r="L128" s="256"/>
      <c r="M128" s="257"/>
      <c r="N128" s="258"/>
      <c r="O128" s="258"/>
      <c r="P128" s="258"/>
      <c r="Q128" s="258"/>
      <c r="R128" s="258"/>
      <c r="S128" s="258"/>
      <c r="T128" s="259"/>
      <c r="AT128" s="260" t="s">
        <v>139</v>
      </c>
      <c r="AU128" s="260" t="s">
        <v>80</v>
      </c>
      <c r="AV128" s="12" t="s">
        <v>80</v>
      </c>
      <c r="AW128" s="12" t="s">
        <v>35</v>
      </c>
      <c r="AX128" s="12" t="s">
        <v>72</v>
      </c>
      <c r="AY128" s="260" t="s">
        <v>128</v>
      </c>
    </row>
    <row r="129" s="13" customFormat="1">
      <c r="B129" s="261"/>
      <c r="C129" s="262"/>
      <c r="D129" s="247" t="s">
        <v>139</v>
      </c>
      <c r="E129" s="263" t="s">
        <v>21</v>
      </c>
      <c r="F129" s="264" t="s">
        <v>141</v>
      </c>
      <c r="G129" s="262"/>
      <c r="H129" s="265">
        <v>1</v>
      </c>
      <c r="I129" s="266"/>
      <c r="J129" s="262"/>
      <c r="K129" s="262"/>
      <c r="L129" s="267"/>
      <c r="M129" s="268"/>
      <c r="N129" s="269"/>
      <c r="O129" s="269"/>
      <c r="P129" s="269"/>
      <c r="Q129" s="269"/>
      <c r="R129" s="269"/>
      <c r="S129" s="269"/>
      <c r="T129" s="270"/>
      <c r="AT129" s="271" t="s">
        <v>139</v>
      </c>
      <c r="AU129" s="271" t="s">
        <v>80</v>
      </c>
      <c r="AV129" s="13" t="s">
        <v>142</v>
      </c>
      <c r="AW129" s="13" t="s">
        <v>35</v>
      </c>
      <c r="AX129" s="13" t="s">
        <v>78</v>
      </c>
      <c r="AY129" s="271" t="s">
        <v>128</v>
      </c>
    </row>
    <row r="130" s="1" customFormat="1" ht="16.5" customHeight="1">
      <c r="B130" s="46"/>
      <c r="C130" s="235" t="s">
        <v>188</v>
      </c>
      <c r="D130" s="235" t="s">
        <v>131</v>
      </c>
      <c r="E130" s="236" t="s">
        <v>189</v>
      </c>
      <c r="F130" s="237" t="s">
        <v>190</v>
      </c>
      <c r="G130" s="238" t="s">
        <v>134</v>
      </c>
      <c r="H130" s="239">
        <v>1</v>
      </c>
      <c r="I130" s="240"/>
      <c r="J130" s="241">
        <f>ROUND(I130*H130,2)</f>
        <v>0</v>
      </c>
      <c r="K130" s="237" t="s">
        <v>135</v>
      </c>
      <c r="L130" s="72"/>
      <c r="M130" s="242" t="s">
        <v>21</v>
      </c>
      <c r="N130" s="243" t="s">
        <v>43</v>
      </c>
      <c r="O130" s="47"/>
      <c r="P130" s="244">
        <f>O130*H130</f>
        <v>0</v>
      </c>
      <c r="Q130" s="244">
        <v>0</v>
      </c>
      <c r="R130" s="244">
        <f>Q130*H130</f>
        <v>0</v>
      </c>
      <c r="S130" s="244">
        <v>0</v>
      </c>
      <c r="T130" s="245">
        <f>S130*H130</f>
        <v>0</v>
      </c>
      <c r="AR130" s="24" t="s">
        <v>136</v>
      </c>
      <c r="AT130" s="24" t="s">
        <v>131</v>
      </c>
      <c r="AU130" s="24" t="s">
        <v>80</v>
      </c>
      <c r="AY130" s="24" t="s">
        <v>128</v>
      </c>
      <c r="BE130" s="246">
        <f>IF(N130="základní",J130,0)</f>
        <v>0</v>
      </c>
      <c r="BF130" s="246">
        <f>IF(N130="snížená",J130,0)</f>
        <v>0</v>
      </c>
      <c r="BG130" s="246">
        <f>IF(N130="zákl. přenesená",J130,0)</f>
        <v>0</v>
      </c>
      <c r="BH130" s="246">
        <f>IF(N130="sníž. přenesená",J130,0)</f>
        <v>0</v>
      </c>
      <c r="BI130" s="246">
        <f>IF(N130="nulová",J130,0)</f>
        <v>0</v>
      </c>
      <c r="BJ130" s="24" t="s">
        <v>78</v>
      </c>
      <c r="BK130" s="246">
        <f>ROUND(I130*H130,2)</f>
        <v>0</v>
      </c>
      <c r="BL130" s="24" t="s">
        <v>136</v>
      </c>
      <c r="BM130" s="24" t="s">
        <v>191</v>
      </c>
    </row>
    <row r="131" s="1" customFormat="1">
      <c r="B131" s="46"/>
      <c r="C131" s="74"/>
      <c r="D131" s="247" t="s">
        <v>138</v>
      </c>
      <c r="E131" s="74"/>
      <c r="F131" s="248" t="s">
        <v>190</v>
      </c>
      <c r="G131" s="74"/>
      <c r="H131" s="74"/>
      <c r="I131" s="203"/>
      <c r="J131" s="74"/>
      <c r="K131" s="74"/>
      <c r="L131" s="72"/>
      <c r="M131" s="282"/>
      <c r="N131" s="283"/>
      <c r="O131" s="283"/>
      <c r="P131" s="283"/>
      <c r="Q131" s="283"/>
      <c r="R131" s="283"/>
      <c r="S131" s="283"/>
      <c r="T131" s="284"/>
      <c r="AT131" s="24" t="s">
        <v>138</v>
      </c>
      <c r="AU131" s="24" t="s">
        <v>80</v>
      </c>
    </row>
    <row r="132" s="1" customFormat="1" ht="6.96" customHeight="1">
      <c r="B132" s="67"/>
      <c r="C132" s="68"/>
      <c r="D132" s="68"/>
      <c r="E132" s="68"/>
      <c r="F132" s="68"/>
      <c r="G132" s="68"/>
      <c r="H132" s="68"/>
      <c r="I132" s="178"/>
      <c r="J132" s="68"/>
      <c r="K132" s="68"/>
      <c r="L132" s="72"/>
    </row>
  </sheetData>
  <sheetProtection sheet="1" autoFilter="0" formatColumns="0" formatRows="0" objects="1" scenarios="1" spinCount="100000" saltValue="dujswUH7dwiba04XpjSCfKP0A/cgwJnj5RAn+QaiG8frvzjaP8pJivLBXjrx1de3a8vqa0HfcYoJwoMzIDVNIA==" hashValue="Us4wNyf2dMxxPHmqpAVyF+flkB6l8ipKCjRLtP0zV+Rmw/qbTVuP7bc7OWczETO0KBBsl5rX5QZaYN/aiyC4xA==" algorithmName="SHA-512" password="CC35"/>
  <autoFilter ref="C86:K131"/>
  <mergeCells count="13">
    <mergeCell ref="E7:H7"/>
    <mergeCell ref="E9:H9"/>
    <mergeCell ref="E11:H11"/>
    <mergeCell ref="E26:H26"/>
    <mergeCell ref="E47:H47"/>
    <mergeCell ref="E49:H49"/>
    <mergeCell ref="E51:H51"/>
    <mergeCell ref="J55:J56"/>
    <mergeCell ref="E75:H75"/>
    <mergeCell ref="E77:H77"/>
    <mergeCell ref="E79:H79"/>
    <mergeCell ref="G1:H1"/>
    <mergeCell ref="L2:V2"/>
  </mergeCells>
  <hyperlinks>
    <hyperlink ref="F1:G1" location="C2" display="1) Krycí list soupisu"/>
    <hyperlink ref="G1:H1" location="C58" display="2) Rekapitulace"/>
    <hyperlink ref="J1" location="C8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49"/>
      <c r="C1" s="149"/>
      <c r="D1" s="150" t="s">
        <v>1</v>
      </c>
      <c r="E1" s="149"/>
      <c r="F1" s="151" t="s">
        <v>91</v>
      </c>
      <c r="G1" s="151" t="s">
        <v>92</v>
      </c>
      <c r="H1" s="151"/>
      <c r="I1" s="152"/>
      <c r="J1" s="151" t="s">
        <v>93</v>
      </c>
      <c r="K1" s="150" t="s">
        <v>94</v>
      </c>
      <c r="L1" s="151" t="s">
        <v>95</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87</v>
      </c>
    </row>
    <row r="3" ht="6.96" customHeight="1">
      <c r="B3" s="25"/>
      <c r="C3" s="26"/>
      <c r="D3" s="26"/>
      <c r="E3" s="26"/>
      <c r="F3" s="26"/>
      <c r="G3" s="26"/>
      <c r="H3" s="26"/>
      <c r="I3" s="153"/>
      <c r="J3" s="26"/>
      <c r="K3" s="27"/>
      <c r="AT3" s="24" t="s">
        <v>80</v>
      </c>
    </row>
    <row r="4" ht="36.96" customHeight="1">
      <c r="B4" s="28"/>
      <c r="C4" s="29"/>
      <c r="D4" s="30" t="s">
        <v>96</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6.5" customHeight="1">
      <c r="B7" s="28"/>
      <c r="C7" s="29"/>
      <c r="D7" s="29"/>
      <c r="E7" s="155" t="str">
        <f>'Rekapitulace stavby'!K6</f>
        <v>PD - Přístřešek Martinov</v>
      </c>
      <c r="F7" s="40"/>
      <c r="G7" s="40"/>
      <c r="H7" s="40"/>
      <c r="I7" s="154"/>
      <c r="J7" s="29"/>
      <c r="K7" s="31"/>
    </row>
    <row r="8">
      <c r="B8" s="28"/>
      <c r="C8" s="29"/>
      <c r="D8" s="40" t="s">
        <v>97</v>
      </c>
      <c r="E8" s="29"/>
      <c r="F8" s="29"/>
      <c r="G8" s="29"/>
      <c r="H8" s="29"/>
      <c r="I8" s="154"/>
      <c r="J8" s="29"/>
      <c r="K8" s="31"/>
    </row>
    <row r="9" s="1" customFormat="1" ht="16.5" customHeight="1">
      <c r="B9" s="46"/>
      <c r="C9" s="47"/>
      <c r="D9" s="47"/>
      <c r="E9" s="155" t="s">
        <v>98</v>
      </c>
      <c r="F9" s="47"/>
      <c r="G9" s="47"/>
      <c r="H9" s="47"/>
      <c r="I9" s="156"/>
      <c r="J9" s="47"/>
      <c r="K9" s="51"/>
    </row>
    <row r="10" s="1" customFormat="1">
      <c r="B10" s="46"/>
      <c r="C10" s="47"/>
      <c r="D10" s="40" t="s">
        <v>99</v>
      </c>
      <c r="E10" s="47"/>
      <c r="F10" s="47"/>
      <c r="G10" s="47"/>
      <c r="H10" s="47"/>
      <c r="I10" s="156"/>
      <c r="J10" s="47"/>
      <c r="K10" s="51"/>
    </row>
    <row r="11" s="1" customFormat="1" ht="36.96" customHeight="1">
      <c r="B11" s="46"/>
      <c r="C11" s="47"/>
      <c r="D11" s="47"/>
      <c r="E11" s="157" t="s">
        <v>192</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40" t="s">
        <v>20</v>
      </c>
      <c r="E13" s="47"/>
      <c r="F13" s="35" t="s">
        <v>21</v>
      </c>
      <c r="G13" s="47"/>
      <c r="H13" s="47"/>
      <c r="I13" s="158" t="s">
        <v>22</v>
      </c>
      <c r="J13" s="35" t="s">
        <v>21</v>
      </c>
      <c r="K13" s="51"/>
    </row>
    <row r="14" s="1" customFormat="1" ht="14.4" customHeight="1">
      <c r="B14" s="46"/>
      <c r="C14" s="47"/>
      <c r="D14" s="40" t="s">
        <v>23</v>
      </c>
      <c r="E14" s="47"/>
      <c r="F14" s="35" t="s">
        <v>24</v>
      </c>
      <c r="G14" s="47"/>
      <c r="H14" s="47"/>
      <c r="I14" s="158" t="s">
        <v>25</v>
      </c>
      <c r="J14" s="159" t="str">
        <f>'Rekapitulace stavby'!AN8</f>
        <v>2. 8. 2018</v>
      </c>
      <c r="K14" s="51"/>
    </row>
    <row r="15" s="1" customFormat="1" ht="10.8" customHeight="1">
      <c r="B15" s="46"/>
      <c r="C15" s="47"/>
      <c r="D15" s="47"/>
      <c r="E15" s="47"/>
      <c r="F15" s="47"/>
      <c r="G15" s="47"/>
      <c r="H15" s="47"/>
      <c r="I15" s="156"/>
      <c r="J15" s="47"/>
      <c r="K15" s="51"/>
    </row>
    <row r="16" s="1" customFormat="1" ht="14.4" customHeight="1">
      <c r="B16" s="46"/>
      <c r="C16" s="47"/>
      <c r="D16" s="40" t="s">
        <v>27</v>
      </c>
      <c r="E16" s="47"/>
      <c r="F16" s="47"/>
      <c r="G16" s="47"/>
      <c r="H16" s="47"/>
      <c r="I16" s="158" t="s">
        <v>28</v>
      </c>
      <c r="J16" s="35" t="s">
        <v>21</v>
      </c>
      <c r="K16" s="51"/>
    </row>
    <row r="17" s="1" customFormat="1" ht="18" customHeight="1">
      <c r="B17" s="46"/>
      <c r="C17" s="47"/>
      <c r="D17" s="47"/>
      <c r="E17" s="35" t="s">
        <v>29</v>
      </c>
      <c r="F17" s="47"/>
      <c r="G17" s="47"/>
      <c r="H17" s="47"/>
      <c r="I17" s="158" t="s">
        <v>30</v>
      </c>
      <c r="J17" s="35" t="s">
        <v>21</v>
      </c>
      <c r="K17" s="51"/>
    </row>
    <row r="18" s="1" customFormat="1" ht="6.96" customHeight="1">
      <c r="B18" s="46"/>
      <c r="C18" s="47"/>
      <c r="D18" s="47"/>
      <c r="E18" s="47"/>
      <c r="F18" s="47"/>
      <c r="G18" s="47"/>
      <c r="H18" s="47"/>
      <c r="I18" s="156"/>
      <c r="J18" s="47"/>
      <c r="K18" s="51"/>
    </row>
    <row r="19" s="1" customFormat="1" ht="14.4" customHeight="1">
      <c r="B19" s="46"/>
      <c r="C19" s="47"/>
      <c r="D19" s="40" t="s">
        <v>31</v>
      </c>
      <c r="E19" s="47"/>
      <c r="F19" s="47"/>
      <c r="G19" s="47"/>
      <c r="H19" s="47"/>
      <c r="I19" s="158" t="s">
        <v>28</v>
      </c>
      <c r="J19" s="35" t="str">
        <f>IF('Rekapitulace stavby'!AN13="Vyplň údaj","",IF('Rekapitulace stavby'!AN13="","",'Rekapitulace stavby'!AN13))</f>
        <v/>
      </c>
      <c r="K19" s="51"/>
    </row>
    <row r="20" s="1" customFormat="1" ht="18" customHeight="1">
      <c r="B20" s="46"/>
      <c r="C20" s="47"/>
      <c r="D20" s="47"/>
      <c r="E20" s="35" t="str">
        <f>IF('Rekapitulace stavby'!E14="Vyplň údaj","",IF('Rekapitulace stavby'!E14="","",'Rekapitulace stavby'!E14))</f>
        <v/>
      </c>
      <c r="F20" s="47"/>
      <c r="G20" s="47"/>
      <c r="H20" s="47"/>
      <c r="I20" s="158" t="s">
        <v>30</v>
      </c>
      <c r="J20" s="35"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40" t="s">
        <v>33</v>
      </c>
      <c r="E22" s="47"/>
      <c r="F22" s="47"/>
      <c r="G22" s="47"/>
      <c r="H22" s="47"/>
      <c r="I22" s="158" t="s">
        <v>28</v>
      </c>
      <c r="J22" s="35" t="s">
        <v>21</v>
      </c>
      <c r="K22" s="51"/>
    </row>
    <row r="23" s="1" customFormat="1" ht="18" customHeight="1">
      <c r="B23" s="46"/>
      <c r="C23" s="47"/>
      <c r="D23" s="47"/>
      <c r="E23" s="35" t="s">
        <v>34</v>
      </c>
      <c r="F23" s="47"/>
      <c r="G23" s="47"/>
      <c r="H23" s="47"/>
      <c r="I23" s="158" t="s">
        <v>30</v>
      </c>
      <c r="J23" s="35" t="s">
        <v>21</v>
      </c>
      <c r="K23" s="51"/>
    </row>
    <row r="24" s="1" customFormat="1" ht="6.96" customHeight="1">
      <c r="B24" s="46"/>
      <c r="C24" s="47"/>
      <c r="D24" s="47"/>
      <c r="E24" s="47"/>
      <c r="F24" s="47"/>
      <c r="G24" s="47"/>
      <c r="H24" s="47"/>
      <c r="I24" s="156"/>
      <c r="J24" s="47"/>
      <c r="K24" s="51"/>
    </row>
    <row r="25" s="1" customFormat="1" ht="14.4" customHeight="1">
      <c r="B25" s="46"/>
      <c r="C25" s="47"/>
      <c r="D25" s="40" t="s">
        <v>36</v>
      </c>
      <c r="E25" s="47"/>
      <c r="F25" s="47"/>
      <c r="G25" s="47"/>
      <c r="H25" s="47"/>
      <c r="I25" s="156"/>
      <c r="J25" s="47"/>
      <c r="K25" s="51"/>
    </row>
    <row r="26" s="7" customFormat="1" ht="16.5" customHeight="1">
      <c r="B26" s="160"/>
      <c r="C26" s="161"/>
      <c r="D26" s="161"/>
      <c r="E26" s="44" t="s">
        <v>21</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38</v>
      </c>
      <c r="E29" s="47"/>
      <c r="F29" s="47"/>
      <c r="G29" s="47"/>
      <c r="H29" s="47"/>
      <c r="I29" s="156"/>
      <c r="J29" s="167">
        <f>ROUND(J97,2)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40</v>
      </c>
      <c r="G31" s="47"/>
      <c r="H31" s="47"/>
      <c r="I31" s="168" t="s">
        <v>39</v>
      </c>
      <c r="J31" s="52" t="s">
        <v>41</v>
      </c>
      <c r="K31" s="51"/>
    </row>
    <row r="32" s="1" customFormat="1" ht="14.4" customHeight="1">
      <c r="B32" s="46"/>
      <c r="C32" s="47"/>
      <c r="D32" s="55" t="s">
        <v>42</v>
      </c>
      <c r="E32" s="55" t="s">
        <v>43</v>
      </c>
      <c r="F32" s="169">
        <f>ROUND(SUM(BE97:BE591), 2)</f>
        <v>0</v>
      </c>
      <c r="G32" s="47"/>
      <c r="H32" s="47"/>
      <c r="I32" s="170">
        <v>0.20999999999999999</v>
      </c>
      <c r="J32" s="169">
        <f>ROUND(ROUND((SUM(BE97:BE591)), 2)*I32, 2)</f>
        <v>0</v>
      </c>
      <c r="K32" s="51"/>
    </row>
    <row r="33" s="1" customFormat="1" ht="14.4" customHeight="1">
      <c r="B33" s="46"/>
      <c r="C33" s="47"/>
      <c r="D33" s="47"/>
      <c r="E33" s="55" t="s">
        <v>44</v>
      </c>
      <c r="F33" s="169">
        <f>ROUND(SUM(BF97:BF591), 2)</f>
        <v>0</v>
      </c>
      <c r="G33" s="47"/>
      <c r="H33" s="47"/>
      <c r="I33" s="170">
        <v>0.14999999999999999</v>
      </c>
      <c r="J33" s="169">
        <f>ROUND(ROUND((SUM(BF97:BF591)), 2)*I33, 2)</f>
        <v>0</v>
      </c>
      <c r="K33" s="51"/>
    </row>
    <row r="34" hidden="1" s="1" customFormat="1" ht="14.4" customHeight="1">
      <c r="B34" s="46"/>
      <c r="C34" s="47"/>
      <c r="D34" s="47"/>
      <c r="E34" s="55" t="s">
        <v>45</v>
      </c>
      <c r="F34" s="169">
        <f>ROUND(SUM(BG97:BG591), 2)</f>
        <v>0</v>
      </c>
      <c r="G34" s="47"/>
      <c r="H34" s="47"/>
      <c r="I34" s="170">
        <v>0.20999999999999999</v>
      </c>
      <c r="J34" s="169">
        <v>0</v>
      </c>
      <c r="K34" s="51"/>
    </row>
    <row r="35" hidden="1" s="1" customFormat="1" ht="14.4" customHeight="1">
      <c r="B35" s="46"/>
      <c r="C35" s="47"/>
      <c r="D35" s="47"/>
      <c r="E35" s="55" t="s">
        <v>46</v>
      </c>
      <c r="F35" s="169">
        <f>ROUND(SUM(BH97:BH591), 2)</f>
        <v>0</v>
      </c>
      <c r="G35" s="47"/>
      <c r="H35" s="47"/>
      <c r="I35" s="170">
        <v>0.14999999999999999</v>
      </c>
      <c r="J35" s="169">
        <v>0</v>
      </c>
      <c r="K35" s="51"/>
    </row>
    <row r="36" hidden="1" s="1" customFormat="1" ht="14.4" customHeight="1">
      <c r="B36" s="46"/>
      <c r="C36" s="47"/>
      <c r="D36" s="47"/>
      <c r="E36" s="55" t="s">
        <v>47</v>
      </c>
      <c r="F36" s="169">
        <f>ROUND(SUM(BI97:BI591),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48</v>
      </c>
      <c r="E38" s="98"/>
      <c r="F38" s="98"/>
      <c r="G38" s="173" t="s">
        <v>49</v>
      </c>
      <c r="H38" s="174" t="s">
        <v>50</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30" t="s">
        <v>101</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40" t="s">
        <v>18</v>
      </c>
      <c r="D46" s="47"/>
      <c r="E46" s="47"/>
      <c r="F46" s="47"/>
      <c r="G46" s="47"/>
      <c r="H46" s="47"/>
      <c r="I46" s="156"/>
      <c r="J46" s="47"/>
      <c r="K46" s="51"/>
    </row>
    <row r="47" s="1" customFormat="1" ht="16.5" customHeight="1">
      <c r="B47" s="46"/>
      <c r="C47" s="47"/>
      <c r="D47" s="47"/>
      <c r="E47" s="155" t="str">
        <f>E7</f>
        <v>PD - Přístřešek Martinov</v>
      </c>
      <c r="F47" s="40"/>
      <c r="G47" s="40"/>
      <c r="H47" s="40"/>
      <c r="I47" s="156"/>
      <c r="J47" s="47"/>
      <c r="K47" s="51"/>
    </row>
    <row r="48">
      <c r="B48" s="28"/>
      <c r="C48" s="40" t="s">
        <v>97</v>
      </c>
      <c r="D48" s="29"/>
      <c r="E48" s="29"/>
      <c r="F48" s="29"/>
      <c r="G48" s="29"/>
      <c r="H48" s="29"/>
      <c r="I48" s="154"/>
      <c r="J48" s="29"/>
      <c r="K48" s="31"/>
    </row>
    <row r="49" s="1" customFormat="1" ht="16.5" customHeight="1">
      <c r="B49" s="46"/>
      <c r="C49" s="47"/>
      <c r="D49" s="47"/>
      <c r="E49" s="155" t="s">
        <v>98</v>
      </c>
      <c r="F49" s="47"/>
      <c r="G49" s="47"/>
      <c r="H49" s="47"/>
      <c r="I49" s="156"/>
      <c r="J49" s="47"/>
      <c r="K49" s="51"/>
    </row>
    <row r="50" s="1" customFormat="1" ht="14.4" customHeight="1">
      <c r="B50" s="46"/>
      <c r="C50" s="40" t="s">
        <v>99</v>
      </c>
      <c r="D50" s="47"/>
      <c r="E50" s="47"/>
      <c r="F50" s="47"/>
      <c r="G50" s="47"/>
      <c r="H50" s="47"/>
      <c r="I50" s="156"/>
      <c r="J50" s="47"/>
      <c r="K50" s="51"/>
    </row>
    <row r="51" s="1" customFormat="1" ht="17.25" customHeight="1">
      <c r="B51" s="46"/>
      <c r="C51" s="47"/>
      <c r="D51" s="47"/>
      <c r="E51" s="157" t="str">
        <f>E11</f>
        <v>001 - Architektonicko - stavební a stavebně - konstrukční řešení</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40" t="s">
        <v>23</v>
      </c>
      <c r="D53" s="47"/>
      <c r="E53" s="47"/>
      <c r="F53" s="35" t="str">
        <f>F14</f>
        <v xml:space="preserve"> </v>
      </c>
      <c r="G53" s="47"/>
      <c r="H53" s="47"/>
      <c r="I53" s="158" t="s">
        <v>25</v>
      </c>
      <c r="J53" s="159" t="str">
        <f>IF(J14="","",J14)</f>
        <v>2. 8. 2018</v>
      </c>
      <c r="K53" s="51"/>
    </row>
    <row r="54" s="1" customFormat="1" ht="6.96" customHeight="1">
      <c r="B54" s="46"/>
      <c r="C54" s="47"/>
      <c r="D54" s="47"/>
      <c r="E54" s="47"/>
      <c r="F54" s="47"/>
      <c r="G54" s="47"/>
      <c r="H54" s="47"/>
      <c r="I54" s="156"/>
      <c r="J54" s="47"/>
      <c r="K54" s="51"/>
    </row>
    <row r="55" s="1" customFormat="1">
      <c r="B55" s="46"/>
      <c r="C55" s="40" t="s">
        <v>27</v>
      </c>
      <c r="D55" s="47"/>
      <c r="E55" s="47"/>
      <c r="F55" s="35" t="str">
        <f>E17</f>
        <v>Dopravní podnik Ostrava a.s.</v>
      </c>
      <c r="G55" s="47"/>
      <c r="H55" s="47"/>
      <c r="I55" s="158" t="s">
        <v>33</v>
      </c>
      <c r="J55" s="44" t="str">
        <f>E23</f>
        <v>R&amp;P PROJEKT statika, projekce s.r.o.</v>
      </c>
      <c r="K55" s="51"/>
    </row>
    <row r="56" s="1" customFormat="1" ht="14.4" customHeight="1">
      <c r="B56" s="46"/>
      <c r="C56" s="40" t="s">
        <v>31</v>
      </c>
      <c r="D56" s="47"/>
      <c r="E56" s="47"/>
      <c r="F56" s="35"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102</v>
      </c>
      <c r="D58" s="171"/>
      <c r="E58" s="171"/>
      <c r="F58" s="171"/>
      <c r="G58" s="171"/>
      <c r="H58" s="171"/>
      <c r="I58" s="185"/>
      <c r="J58" s="186" t="s">
        <v>103</v>
      </c>
      <c r="K58" s="187"/>
    </row>
    <row r="59" s="1" customFormat="1" ht="10.32" customHeight="1">
      <c r="B59" s="46"/>
      <c r="C59" s="47"/>
      <c r="D59" s="47"/>
      <c r="E59" s="47"/>
      <c r="F59" s="47"/>
      <c r="G59" s="47"/>
      <c r="H59" s="47"/>
      <c r="I59" s="156"/>
      <c r="J59" s="47"/>
      <c r="K59" s="51"/>
    </row>
    <row r="60" s="1" customFormat="1" ht="29.28" customHeight="1">
      <c r="B60" s="46"/>
      <c r="C60" s="188" t="s">
        <v>104</v>
      </c>
      <c r="D60" s="47"/>
      <c r="E60" s="47"/>
      <c r="F60" s="47"/>
      <c r="G60" s="47"/>
      <c r="H60" s="47"/>
      <c r="I60" s="156"/>
      <c r="J60" s="167">
        <f>J97</f>
        <v>0</v>
      </c>
      <c r="K60" s="51"/>
      <c r="AU60" s="24" t="s">
        <v>105</v>
      </c>
    </row>
    <row r="61" s="8" customFormat="1" ht="24.96" customHeight="1">
      <c r="B61" s="189"/>
      <c r="C61" s="190"/>
      <c r="D61" s="191" t="s">
        <v>193</v>
      </c>
      <c r="E61" s="192"/>
      <c r="F61" s="192"/>
      <c r="G61" s="192"/>
      <c r="H61" s="192"/>
      <c r="I61" s="193"/>
      <c r="J61" s="194">
        <f>J98</f>
        <v>0</v>
      </c>
      <c r="K61" s="195"/>
    </row>
    <row r="62" s="9" customFormat="1" ht="19.92" customHeight="1">
      <c r="B62" s="196"/>
      <c r="C62" s="197"/>
      <c r="D62" s="198" t="s">
        <v>194</v>
      </c>
      <c r="E62" s="199"/>
      <c r="F62" s="199"/>
      <c r="G62" s="199"/>
      <c r="H62" s="199"/>
      <c r="I62" s="200"/>
      <c r="J62" s="201">
        <f>J99</f>
        <v>0</v>
      </c>
      <c r="K62" s="202"/>
    </row>
    <row r="63" s="9" customFormat="1" ht="19.92" customHeight="1">
      <c r="B63" s="196"/>
      <c r="C63" s="197"/>
      <c r="D63" s="198" t="s">
        <v>195</v>
      </c>
      <c r="E63" s="199"/>
      <c r="F63" s="199"/>
      <c r="G63" s="199"/>
      <c r="H63" s="199"/>
      <c r="I63" s="200"/>
      <c r="J63" s="201">
        <f>J256</f>
        <v>0</v>
      </c>
      <c r="K63" s="202"/>
    </row>
    <row r="64" s="9" customFormat="1" ht="19.92" customHeight="1">
      <c r="B64" s="196"/>
      <c r="C64" s="197"/>
      <c r="D64" s="198" t="s">
        <v>196</v>
      </c>
      <c r="E64" s="199"/>
      <c r="F64" s="199"/>
      <c r="G64" s="199"/>
      <c r="H64" s="199"/>
      <c r="I64" s="200"/>
      <c r="J64" s="201">
        <f>J330</f>
        <v>0</v>
      </c>
      <c r="K64" s="202"/>
    </row>
    <row r="65" s="9" customFormat="1" ht="19.92" customHeight="1">
      <c r="B65" s="196"/>
      <c r="C65" s="197"/>
      <c r="D65" s="198" t="s">
        <v>197</v>
      </c>
      <c r="E65" s="199"/>
      <c r="F65" s="199"/>
      <c r="G65" s="199"/>
      <c r="H65" s="199"/>
      <c r="I65" s="200"/>
      <c r="J65" s="201">
        <f>J343</f>
        <v>0</v>
      </c>
      <c r="K65" s="202"/>
    </row>
    <row r="66" s="9" customFormat="1" ht="19.92" customHeight="1">
      <c r="B66" s="196"/>
      <c r="C66" s="197"/>
      <c r="D66" s="198" t="s">
        <v>198</v>
      </c>
      <c r="E66" s="199"/>
      <c r="F66" s="199"/>
      <c r="G66" s="199"/>
      <c r="H66" s="199"/>
      <c r="I66" s="200"/>
      <c r="J66" s="201">
        <f>J398</f>
        <v>0</v>
      </c>
      <c r="K66" s="202"/>
    </row>
    <row r="67" s="9" customFormat="1" ht="19.92" customHeight="1">
      <c r="B67" s="196"/>
      <c r="C67" s="197"/>
      <c r="D67" s="198" t="s">
        <v>199</v>
      </c>
      <c r="E67" s="199"/>
      <c r="F67" s="199"/>
      <c r="G67" s="199"/>
      <c r="H67" s="199"/>
      <c r="I67" s="200"/>
      <c r="J67" s="201">
        <f>J405</f>
        <v>0</v>
      </c>
      <c r="K67" s="202"/>
    </row>
    <row r="68" s="9" customFormat="1" ht="19.92" customHeight="1">
      <c r="B68" s="196"/>
      <c r="C68" s="197"/>
      <c r="D68" s="198" t="s">
        <v>200</v>
      </c>
      <c r="E68" s="199"/>
      <c r="F68" s="199"/>
      <c r="G68" s="199"/>
      <c r="H68" s="199"/>
      <c r="I68" s="200"/>
      <c r="J68" s="201">
        <f>J435</f>
        <v>0</v>
      </c>
      <c r="K68" s="202"/>
    </row>
    <row r="69" s="9" customFormat="1" ht="19.92" customHeight="1">
      <c r="B69" s="196"/>
      <c r="C69" s="197"/>
      <c r="D69" s="198" t="s">
        <v>201</v>
      </c>
      <c r="E69" s="199"/>
      <c r="F69" s="199"/>
      <c r="G69" s="199"/>
      <c r="H69" s="199"/>
      <c r="I69" s="200"/>
      <c r="J69" s="201">
        <f>J454</f>
        <v>0</v>
      </c>
      <c r="K69" s="202"/>
    </row>
    <row r="70" s="9" customFormat="1" ht="19.92" customHeight="1">
      <c r="B70" s="196"/>
      <c r="C70" s="197"/>
      <c r="D70" s="198" t="s">
        <v>202</v>
      </c>
      <c r="E70" s="199"/>
      <c r="F70" s="199"/>
      <c r="G70" s="199"/>
      <c r="H70" s="199"/>
      <c r="I70" s="200"/>
      <c r="J70" s="201">
        <f>J474</f>
        <v>0</v>
      </c>
      <c r="K70" s="202"/>
    </row>
    <row r="71" s="8" customFormat="1" ht="24.96" customHeight="1">
      <c r="B71" s="189"/>
      <c r="C71" s="190"/>
      <c r="D71" s="191" t="s">
        <v>203</v>
      </c>
      <c r="E71" s="192"/>
      <c r="F71" s="192"/>
      <c r="G71" s="192"/>
      <c r="H71" s="192"/>
      <c r="I71" s="193"/>
      <c r="J71" s="194">
        <f>J478</f>
        <v>0</v>
      </c>
      <c r="K71" s="195"/>
    </row>
    <row r="72" s="9" customFormat="1" ht="19.92" customHeight="1">
      <c r="B72" s="196"/>
      <c r="C72" s="197"/>
      <c r="D72" s="198" t="s">
        <v>204</v>
      </c>
      <c r="E72" s="199"/>
      <c r="F72" s="199"/>
      <c r="G72" s="199"/>
      <c r="H72" s="199"/>
      <c r="I72" s="200"/>
      <c r="J72" s="201">
        <f>J479</f>
        <v>0</v>
      </c>
      <c r="K72" s="202"/>
    </row>
    <row r="73" s="9" customFormat="1" ht="19.92" customHeight="1">
      <c r="B73" s="196"/>
      <c r="C73" s="197"/>
      <c r="D73" s="198" t="s">
        <v>205</v>
      </c>
      <c r="E73" s="199"/>
      <c r="F73" s="199"/>
      <c r="G73" s="199"/>
      <c r="H73" s="199"/>
      <c r="I73" s="200"/>
      <c r="J73" s="201">
        <f>J528</f>
        <v>0</v>
      </c>
      <c r="K73" s="202"/>
    </row>
    <row r="74" s="9" customFormat="1" ht="19.92" customHeight="1">
      <c r="B74" s="196"/>
      <c r="C74" s="197"/>
      <c r="D74" s="198" t="s">
        <v>206</v>
      </c>
      <c r="E74" s="199"/>
      <c r="F74" s="199"/>
      <c r="G74" s="199"/>
      <c r="H74" s="199"/>
      <c r="I74" s="200"/>
      <c r="J74" s="201">
        <f>J537</f>
        <v>0</v>
      </c>
      <c r="K74" s="202"/>
    </row>
    <row r="75" s="9" customFormat="1" ht="19.92" customHeight="1">
      <c r="B75" s="196"/>
      <c r="C75" s="197"/>
      <c r="D75" s="198" t="s">
        <v>207</v>
      </c>
      <c r="E75" s="199"/>
      <c r="F75" s="199"/>
      <c r="G75" s="199"/>
      <c r="H75" s="199"/>
      <c r="I75" s="200"/>
      <c r="J75" s="201">
        <f>J551</f>
        <v>0</v>
      </c>
      <c r="K75" s="202"/>
    </row>
    <row r="76" s="1" customFormat="1" ht="21.84" customHeight="1">
      <c r="B76" s="46"/>
      <c r="C76" s="47"/>
      <c r="D76" s="47"/>
      <c r="E76" s="47"/>
      <c r="F76" s="47"/>
      <c r="G76" s="47"/>
      <c r="H76" s="47"/>
      <c r="I76" s="156"/>
      <c r="J76" s="47"/>
      <c r="K76" s="51"/>
    </row>
    <row r="77" s="1" customFormat="1" ht="6.96" customHeight="1">
      <c r="B77" s="67"/>
      <c r="C77" s="68"/>
      <c r="D77" s="68"/>
      <c r="E77" s="68"/>
      <c r="F77" s="68"/>
      <c r="G77" s="68"/>
      <c r="H77" s="68"/>
      <c r="I77" s="178"/>
      <c r="J77" s="68"/>
      <c r="K77" s="69"/>
    </row>
    <row r="81" s="1" customFormat="1" ht="6.96" customHeight="1">
      <c r="B81" s="70"/>
      <c r="C81" s="71"/>
      <c r="D81" s="71"/>
      <c r="E81" s="71"/>
      <c r="F81" s="71"/>
      <c r="G81" s="71"/>
      <c r="H81" s="71"/>
      <c r="I81" s="181"/>
      <c r="J81" s="71"/>
      <c r="K81" s="71"/>
      <c r="L81" s="72"/>
    </row>
    <row r="82" s="1" customFormat="1" ht="36.96" customHeight="1">
      <c r="B82" s="46"/>
      <c r="C82" s="73" t="s">
        <v>111</v>
      </c>
      <c r="D82" s="74"/>
      <c r="E82" s="74"/>
      <c r="F82" s="74"/>
      <c r="G82" s="74"/>
      <c r="H82" s="74"/>
      <c r="I82" s="203"/>
      <c r="J82" s="74"/>
      <c r="K82" s="74"/>
      <c r="L82" s="72"/>
    </row>
    <row r="83" s="1" customFormat="1" ht="6.96" customHeight="1">
      <c r="B83" s="46"/>
      <c r="C83" s="74"/>
      <c r="D83" s="74"/>
      <c r="E83" s="74"/>
      <c r="F83" s="74"/>
      <c r="G83" s="74"/>
      <c r="H83" s="74"/>
      <c r="I83" s="203"/>
      <c r="J83" s="74"/>
      <c r="K83" s="74"/>
      <c r="L83" s="72"/>
    </row>
    <row r="84" s="1" customFormat="1" ht="14.4" customHeight="1">
      <c r="B84" s="46"/>
      <c r="C84" s="76" t="s">
        <v>18</v>
      </c>
      <c r="D84" s="74"/>
      <c r="E84" s="74"/>
      <c r="F84" s="74"/>
      <c r="G84" s="74"/>
      <c r="H84" s="74"/>
      <c r="I84" s="203"/>
      <c r="J84" s="74"/>
      <c r="K84" s="74"/>
      <c r="L84" s="72"/>
    </row>
    <row r="85" s="1" customFormat="1" ht="16.5" customHeight="1">
      <c r="B85" s="46"/>
      <c r="C85" s="74"/>
      <c r="D85" s="74"/>
      <c r="E85" s="204" t="str">
        <f>E7</f>
        <v>PD - Přístřešek Martinov</v>
      </c>
      <c r="F85" s="76"/>
      <c r="G85" s="76"/>
      <c r="H85" s="76"/>
      <c r="I85" s="203"/>
      <c r="J85" s="74"/>
      <c r="K85" s="74"/>
      <c r="L85" s="72"/>
    </row>
    <row r="86">
      <c r="B86" s="28"/>
      <c r="C86" s="76" t="s">
        <v>97</v>
      </c>
      <c r="D86" s="205"/>
      <c r="E86" s="205"/>
      <c r="F86" s="205"/>
      <c r="G86" s="205"/>
      <c r="H86" s="205"/>
      <c r="I86" s="148"/>
      <c r="J86" s="205"/>
      <c r="K86" s="205"/>
      <c r="L86" s="206"/>
    </row>
    <row r="87" s="1" customFormat="1" ht="16.5" customHeight="1">
      <c r="B87" s="46"/>
      <c r="C87" s="74"/>
      <c r="D87" s="74"/>
      <c r="E87" s="204" t="s">
        <v>98</v>
      </c>
      <c r="F87" s="74"/>
      <c r="G87" s="74"/>
      <c r="H87" s="74"/>
      <c r="I87" s="203"/>
      <c r="J87" s="74"/>
      <c r="K87" s="74"/>
      <c r="L87" s="72"/>
    </row>
    <row r="88" s="1" customFormat="1" ht="14.4" customHeight="1">
      <c r="B88" s="46"/>
      <c r="C88" s="76" t="s">
        <v>99</v>
      </c>
      <c r="D88" s="74"/>
      <c r="E88" s="74"/>
      <c r="F88" s="74"/>
      <c r="G88" s="74"/>
      <c r="H88" s="74"/>
      <c r="I88" s="203"/>
      <c r="J88" s="74"/>
      <c r="K88" s="74"/>
      <c r="L88" s="72"/>
    </row>
    <row r="89" s="1" customFormat="1" ht="17.25" customHeight="1">
      <c r="B89" s="46"/>
      <c r="C89" s="74"/>
      <c r="D89" s="74"/>
      <c r="E89" s="82" t="str">
        <f>E11</f>
        <v>001 - Architektonicko - stavební a stavebně - konstrukční řešení</v>
      </c>
      <c r="F89" s="74"/>
      <c r="G89" s="74"/>
      <c r="H89" s="74"/>
      <c r="I89" s="203"/>
      <c r="J89" s="74"/>
      <c r="K89" s="74"/>
      <c r="L89" s="72"/>
    </row>
    <row r="90" s="1" customFormat="1" ht="6.96" customHeight="1">
      <c r="B90" s="46"/>
      <c r="C90" s="74"/>
      <c r="D90" s="74"/>
      <c r="E90" s="74"/>
      <c r="F90" s="74"/>
      <c r="G90" s="74"/>
      <c r="H90" s="74"/>
      <c r="I90" s="203"/>
      <c r="J90" s="74"/>
      <c r="K90" s="74"/>
      <c r="L90" s="72"/>
    </row>
    <row r="91" s="1" customFormat="1" ht="18" customHeight="1">
      <c r="B91" s="46"/>
      <c r="C91" s="76" t="s">
        <v>23</v>
      </c>
      <c r="D91" s="74"/>
      <c r="E91" s="74"/>
      <c r="F91" s="207" t="str">
        <f>F14</f>
        <v xml:space="preserve"> </v>
      </c>
      <c r="G91" s="74"/>
      <c r="H91" s="74"/>
      <c r="I91" s="208" t="s">
        <v>25</v>
      </c>
      <c r="J91" s="85" t="str">
        <f>IF(J14="","",J14)</f>
        <v>2. 8. 2018</v>
      </c>
      <c r="K91" s="74"/>
      <c r="L91" s="72"/>
    </row>
    <row r="92" s="1" customFormat="1" ht="6.96" customHeight="1">
      <c r="B92" s="46"/>
      <c r="C92" s="74"/>
      <c r="D92" s="74"/>
      <c r="E92" s="74"/>
      <c r="F92" s="74"/>
      <c r="G92" s="74"/>
      <c r="H92" s="74"/>
      <c r="I92" s="203"/>
      <c r="J92" s="74"/>
      <c r="K92" s="74"/>
      <c r="L92" s="72"/>
    </row>
    <row r="93" s="1" customFormat="1">
      <c r="B93" s="46"/>
      <c r="C93" s="76" t="s">
        <v>27</v>
      </c>
      <c r="D93" s="74"/>
      <c r="E93" s="74"/>
      <c r="F93" s="207" t="str">
        <f>E17</f>
        <v>Dopravní podnik Ostrava a.s.</v>
      </c>
      <c r="G93" s="74"/>
      <c r="H93" s="74"/>
      <c r="I93" s="208" t="s">
        <v>33</v>
      </c>
      <c r="J93" s="207" t="str">
        <f>E23</f>
        <v>R&amp;P PROJEKT statika, projekce s.r.o.</v>
      </c>
      <c r="K93" s="74"/>
      <c r="L93" s="72"/>
    </row>
    <row r="94" s="1" customFormat="1" ht="14.4" customHeight="1">
      <c r="B94" s="46"/>
      <c r="C94" s="76" t="s">
        <v>31</v>
      </c>
      <c r="D94" s="74"/>
      <c r="E94" s="74"/>
      <c r="F94" s="207" t="str">
        <f>IF(E20="","",E20)</f>
        <v/>
      </c>
      <c r="G94" s="74"/>
      <c r="H94" s="74"/>
      <c r="I94" s="203"/>
      <c r="J94" s="74"/>
      <c r="K94" s="74"/>
      <c r="L94" s="72"/>
    </row>
    <row r="95" s="1" customFormat="1" ht="10.32" customHeight="1">
      <c r="B95" s="46"/>
      <c r="C95" s="74"/>
      <c r="D95" s="74"/>
      <c r="E95" s="74"/>
      <c r="F95" s="74"/>
      <c r="G95" s="74"/>
      <c r="H95" s="74"/>
      <c r="I95" s="203"/>
      <c r="J95" s="74"/>
      <c r="K95" s="74"/>
      <c r="L95" s="72"/>
    </row>
    <row r="96" s="10" customFormat="1" ht="29.28" customHeight="1">
      <c r="B96" s="209"/>
      <c r="C96" s="210" t="s">
        <v>112</v>
      </c>
      <c r="D96" s="211" t="s">
        <v>57</v>
      </c>
      <c r="E96" s="211" t="s">
        <v>53</v>
      </c>
      <c r="F96" s="211" t="s">
        <v>113</v>
      </c>
      <c r="G96" s="211" t="s">
        <v>114</v>
      </c>
      <c r="H96" s="211" t="s">
        <v>115</v>
      </c>
      <c r="I96" s="212" t="s">
        <v>116</v>
      </c>
      <c r="J96" s="211" t="s">
        <v>103</v>
      </c>
      <c r="K96" s="213" t="s">
        <v>117</v>
      </c>
      <c r="L96" s="214"/>
      <c r="M96" s="102" t="s">
        <v>118</v>
      </c>
      <c r="N96" s="103" t="s">
        <v>42</v>
      </c>
      <c r="O96" s="103" t="s">
        <v>119</v>
      </c>
      <c r="P96" s="103" t="s">
        <v>120</v>
      </c>
      <c r="Q96" s="103" t="s">
        <v>121</v>
      </c>
      <c r="R96" s="103" t="s">
        <v>122</v>
      </c>
      <c r="S96" s="103" t="s">
        <v>123</v>
      </c>
      <c r="T96" s="104" t="s">
        <v>124</v>
      </c>
    </row>
    <row r="97" s="1" customFormat="1" ht="29.28" customHeight="1">
      <c r="B97" s="46"/>
      <c r="C97" s="108" t="s">
        <v>104</v>
      </c>
      <c r="D97" s="74"/>
      <c r="E97" s="74"/>
      <c r="F97" s="74"/>
      <c r="G97" s="74"/>
      <c r="H97" s="74"/>
      <c r="I97" s="203"/>
      <c r="J97" s="215">
        <f>BK97</f>
        <v>0</v>
      </c>
      <c r="K97" s="74"/>
      <c r="L97" s="72"/>
      <c r="M97" s="105"/>
      <c r="N97" s="106"/>
      <c r="O97" s="106"/>
      <c r="P97" s="216">
        <f>P98+P478</f>
        <v>0</v>
      </c>
      <c r="Q97" s="106"/>
      <c r="R97" s="216">
        <f>R98+R478</f>
        <v>129.87630150999999</v>
      </c>
      <c r="S97" s="106"/>
      <c r="T97" s="217">
        <f>T98+T478</f>
        <v>115.18500000000002</v>
      </c>
      <c r="AT97" s="24" t="s">
        <v>71</v>
      </c>
      <c r="AU97" s="24" t="s">
        <v>105</v>
      </c>
      <c r="BK97" s="218">
        <f>BK98+BK478</f>
        <v>0</v>
      </c>
    </row>
    <row r="98" s="11" customFormat="1" ht="37.44" customHeight="1">
      <c r="B98" s="219"/>
      <c r="C98" s="220"/>
      <c r="D98" s="221" t="s">
        <v>71</v>
      </c>
      <c r="E98" s="222" t="s">
        <v>208</v>
      </c>
      <c r="F98" s="222" t="s">
        <v>209</v>
      </c>
      <c r="G98" s="220"/>
      <c r="H98" s="220"/>
      <c r="I98" s="223"/>
      <c r="J98" s="224">
        <f>BK98</f>
        <v>0</v>
      </c>
      <c r="K98" s="220"/>
      <c r="L98" s="225"/>
      <c r="M98" s="226"/>
      <c r="N98" s="227"/>
      <c r="O98" s="227"/>
      <c r="P98" s="228">
        <f>P99+P256+P330+P343+P398+P405+P435+P454+P474</f>
        <v>0</v>
      </c>
      <c r="Q98" s="227"/>
      <c r="R98" s="228">
        <f>R99+R256+R330+R343+R398+R405+R435+R454+R474</f>
        <v>123.22986750999999</v>
      </c>
      <c r="S98" s="227"/>
      <c r="T98" s="229">
        <f>T99+T256+T330+T343+T398+T405+T435+T454+T474</f>
        <v>115.18500000000002</v>
      </c>
      <c r="AR98" s="230" t="s">
        <v>78</v>
      </c>
      <c r="AT98" s="231" t="s">
        <v>71</v>
      </c>
      <c r="AU98" s="231" t="s">
        <v>72</v>
      </c>
      <c r="AY98" s="230" t="s">
        <v>128</v>
      </c>
      <c r="BK98" s="232">
        <f>BK99+BK256+BK330+BK343+BK398+BK405+BK435+BK454+BK474</f>
        <v>0</v>
      </c>
    </row>
    <row r="99" s="11" customFormat="1" ht="19.92" customHeight="1">
      <c r="B99" s="219"/>
      <c r="C99" s="220"/>
      <c r="D99" s="221" t="s">
        <v>71</v>
      </c>
      <c r="E99" s="233" t="s">
        <v>78</v>
      </c>
      <c r="F99" s="233" t="s">
        <v>210</v>
      </c>
      <c r="G99" s="220"/>
      <c r="H99" s="220"/>
      <c r="I99" s="223"/>
      <c r="J99" s="234">
        <f>BK99</f>
        <v>0</v>
      </c>
      <c r="K99" s="220"/>
      <c r="L99" s="225"/>
      <c r="M99" s="226"/>
      <c r="N99" s="227"/>
      <c r="O99" s="227"/>
      <c r="P99" s="228">
        <f>SUM(P100:P255)</f>
        <v>0</v>
      </c>
      <c r="Q99" s="227"/>
      <c r="R99" s="228">
        <f>SUM(R100:R255)</f>
        <v>0.92353000000000007</v>
      </c>
      <c r="S99" s="227"/>
      <c r="T99" s="229">
        <f>SUM(T100:T255)</f>
        <v>115.18500000000002</v>
      </c>
      <c r="AR99" s="230" t="s">
        <v>78</v>
      </c>
      <c r="AT99" s="231" t="s">
        <v>71</v>
      </c>
      <c r="AU99" s="231" t="s">
        <v>78</v>
      </c>
      <c r="AY99" s="230" t="s">
        <v>128</v>
      </c>
      <c r="BK99" s="232">
        <f>SUM(BK100:BK255)</f>
        <v>0</v>
      </c>
    </row>
    <row r="100" s="1" customFormat="1" ht="25.5" customHeight="1">
      <c r="B100" s="46"/>
      <c r="C100" s="235" t="s">
        <v>78</v>
      </c>
      <c r="D100" s="235" t="s">
        <v>131</v>
      </c>
      <c r="E100" s="236" t="s">
        <v>211</v>
      </c>
      <c r="F100" s="237" t="s">
        <v>212</v>
      </c>
      <c r="G100" s="238" t="s">
        <v>213</v>
      </c>
      <c r="H100" s="239">
        <v>90</v>
      </c>
      <c r="I100" s="240"/>
      <c r="J100" s="241">
        <f>ROUND(I100*H100,2)</f>
        <v>0</v>
      </c>
      <c r="K100" s="237" t="s">
        <v>135</v>
      </c>
      <c r="L100" s="72"/>
      <c r="M100" s="242" t="s">
        <v>21</v>
      </c>
      <c r="N100" s="243" t="s">
        <v>43</v>
      </c>
      <c r="O100" s="47"/>
      <c r="P100" s="244">
        <f>O100*H100</f>
        <v>0</v>
      </c>
      <c r="Q100" s="244">
        <v>0</v>
      </c>
      <c r="R100" s="244">
        <f>Q100*H100</f>
        <v>0</v>
      </c>
      <c r="S100" s="244">
        <v>0.29499999999999998</v>
      </c>
      <c r="T100" s="245">
        <f>S100*H100</f>
        <v>26.549999999999997</v>
      </c>
      <c r="AR100" s="24" t="s">
        <v>142</v>
      </c>
      <c r="AT100" s="24" t="s">
        <v>131</v>
      </c>
      <c r="AU100" s="24" t="s">
        <v>80</v>
      </c>
      <c r="AY100" s="24" t="s">
        <v>128</v>
      </c>
      <c r="BE100" s="246">
        <f>IF(N100="základní",J100,0)</f>
        <v>0</v>
      </c>
      <c r="BF100" s="246">
        <f>IF(N100="snížená",J100,0)</f>
        <v>0</v>
      </c>
      <c r="BG100" s="246">
        <f>IF(N100="zákl. přenesená",J100,0)</f>
        <v>0</v>
      </c>
      <c r="BH100" s="246">
        <f>IF(N100="sníž. přenesená",J100,0)</f>
        <v>0</v>
      </c>
      <c r="BI100" s="246">
        <f>IF(N100="nulová",J100,0)</f>
        <v>0</v>
      </c>
      <c r="BJ100" s="24" t="s">
        <v>78</v>
      </c>
      <c r="BK100" s="246">
        <f>ROUND(I100*H100,2)</f>
        <v>0</v>
      </c>
      <c r="BL100" s="24" t="s">
        <v>142</v>
      </c>
      <c r="BM100" s="24" t="s">
        <v>214</v>
      </c>
    </row>
    <row r="101" s="1" customFormat="1">
      <c r="B101" s="46"/>
      <c r="C101" s="74"/>
      <c r="D101" s="247" t="s">
        <v>138</v>
      </c>
      <c r="E101" s="74"/>
      <c r="F101" s="248" t="s">
        <v>215</v>
      </c>
      <c r="G101" s="74"/>
      <c r="H101" s="74"/>
      <c r="I101" s="203"/>
      <c r="J101" s="74"/>
      <c r="K101" s="74"/>
      <c r="L101" s="72"/>
      <c r="M101" s="249"/>
      <c r="N101" s="47"/>
      <c r="O101" s="47"/>
      <c r="P101" s="47"/>
      <c r="Q101" s="47"/>
      <c r="R101" s="47"/>
      <c r="S101" s="47"/>
      <c r="T101" s="95"/>
      <c r="AT101" s="24" t="s">
        <v>138</v>
      </c>
      <c r="AU101" s="24" t="s">
        <v>80</v>
      </c>
    </row>
    <row r="102" s="1" customFormat="1">
      <c r="B102" s="46"/>
      <c r="C102" s="74"/>
      <c r="D102" s="247" t="s">
        <v>216</v>
      </c>
      <c r="E102" s="74"/>
      <c r="F102" s="285" t="s">
        <v>217</v>
      </c>
      <c r="G102" s="74"/>
      <c r="H102" s="74"/>
      <c r="I102" s="203"/>
      <c r="J102" s="74"/>
      <c r="K102" s="74"/>
      <c r="L102" s="72"/>
      <c r="M102" s="249"/>
      <c r="N102" s="47"/>
      <c r="O102" s="47"/>
      <c r="P102" s="47"/>
      <c r="Q102" s="47"/>
      <c r="R102" s="47"/>
      <c r="S102" s="47"/>
      <c r="T102" s="95"/>
      <c r="AT102" s="24" t="s">
        <v>216</v>
      </c>
      <c r="AU102" s="24" t="s">
        <v>80</v>
      </c>
    </row>
    <row r="103" s="14" customFormat="1">
      <c r="B103" s="272"/>
      <c r="C103" s="273"/>
      <c r="D103" s="247" t="s">
        <v>139</v>
      </c>
      <c r="E103" s="274" t="s">
        <v>21</v>
      </c>
      <c r="F103" s="275" t="s">
        <v>218</v>
      </c>
      <c r="G103" s="273"/>
      <c r="H103" s="274" t="s">
        <v>21</v>
      </c>
      <c r="I103" s="276"/>
      <c r="J103" s="273"/>
      <c r="K103" s="273"/>
      <c r="L103" s="277"/>
      <c r="M103" s="278"/>
      <c r="N103" s="279"/>
      <c r="O103" s="279"/>
      <c r="P103" s="279"/>
      <c r="Q103" s="279"/>
      <c r="R103" s="279"/>
      <c r="S103" s="279"/>
      <c r="T103" s="280"/>
      <c r="AT103" s="281" t="s">
        <v>139</v>
      </c>
      <c r="AU103" s="281" t="s">
        <v>80</v>
      </c>
      <c r="AV103" s="14" t="s">
        <v>78</v>
      </c>
      <c r="AW103" s="14" t="s">
        <v>35</v>
      </c>
      <c r="AX103" s="14" t="s">
        <v>72</v>
      </c>
      <c r="AY103" s="281" t="s">
        <v>128</v>
      </c>
    </row>
    <row r="104" s="12" customFormat="1">
      <c r="B104" s="250"/>
      <c r="C104" s="251"/>
      <c r="D104" s="247" t="s">
        <v>139</v>
      </c>
      <c r="E104" s="252" t="s">
        <v>21</v>
      </c>
      <c r="F104" s="253" t="s">
        <v>219</v>
      </c>
      <c r="G104" s="251"/>
      <c r="H104" s="254">
        <v>90</v>
      </c>
      <c r="I104" s="255"/>
      <c r="J104" s="251"/>
      <c r="K104" s="251"/>
      <c r="L104" s="256"/>
      <c r="M104" s="257"/>
      <c r="N104" s="258"/>
      <c r="O104" s="258"/>
      <c r="P104" s="258"/>
      <c r="Q104" s="258"/>
      <c r="R104" s="258"/>
      <c r="S104" s="258"/>
      <c r="T104" s="259"/>
      <c r="AT104" s="260" t="s">
        <v>139</v>
      </c>
      <c r="AU104" s="260" t="s">
        <v>80</v>
      </c>
      <c r="AV104" s="12" t="s">
        <v>80</v>
      </c>
      <c r="AW104" s="12" t="s">
        <v>35</v>
      </c>
      <c r="AX104" s="12" t="s">
        <v>72</v>
      </c>
      <c r="AY104" s="260" t="s">
        <v>128</v>
      </c>
    </row>
    <row r="105" s="13" customFormat="1">
      <c r="B105" s="261"/>
      <c r="C105" s="262"/>
      <c r="D105" s="247" t="s">
        <v>139</v>
      </c>
      <c r="E105" s="263" t="s">
        <v>21</v>
      </c>
      <c r="F105" s="264" t="s">
        <v>141</v>
      </c>
      <c r="G105" s="262"/>
      <c r="H105" s="265">
        <v>90</v>
      </c>
      <c r="I105" s="266"/>
      <c r="J105" s="262"/>
      <c r="K105" s="262"/>
      <c r="L105" s="267"/>
      <c r="M105" s="268"/>
      <c r="N105" s="269"/>
      <c r="O105" s="269"/>
      <c r="P105" s="269"/>
      <c r="Q105" s="269"/>
      <c r="R105" s="269"/>
      <c r="S105" s="269"/>
      <c r="T105" s="270"/>
      <c r="AT105" s="271" t="s">
        <v>139</v>
      </c>
      <c r="AU105" s="271" t="s">
        <v>80</v>
      </c>
      <c r="AV105" s="13" t="s">
        <v>142</v>
      </c>
      <c r="AW105" s="13" t="s">
        <v>35</v>
      </c>
      <c r="AX105" s="13" t="s">
        <v>78</v>
      </c>
      <c r="AY105" s="271" t="s">
        <v>128</v>
      </c>
    </row>
    <row r="106" s="1" customFormat="1" ht="16.5" customHeight="1">
      <c r="B106" s="46"/>
      <c r="C106" s="235" t="s">
        <v>80</v>
      </c>
      <c r="D106" s="235" t="s">
        <v>131</v>
      </c>
      <c r="E106" s="236" t="s">
        <v>220</v>
      </c>
      <c r="F106" s="237" t="s">
        <v>221</v>
      </c>
      <c r="G106" s="238" t="s">
        <v>213</v>
      </c>
      <c r="H106" s="239">
        <v>15</v>
      </c>
      <c r="I106" s="240"/>
      <c r="J106" s="241">
        <f>ROUND(I106*H106,2)</f>
        <v>0</v>
      </c>
      <c r="K106" s="237" t="s">
        <v>135</v>
      </c>
      <c r="L106" s="72"/>
      <c r="M106" s="242" t="s">
        <v>21</v>
      </c>
      <c r="N106" s="243" t="s">
        <v>43</v>
      </c>
      <c r="O106" s="47"/>
      <c r="P106" s="244">
        <f>O106*H106</f>
        <v>0</v>
      </c>
      <c r="Q106" s="244">
        <v>0</v>
      </c>
      <c r="R106" s="244">
        <f>Q106*H106</f>
        <v>0</v>
      </c>
      <c r="S106" s="244">
        <v>0.28999999999999998</v>
      </c>
      <c r="T106" s="245">
        <f>S106*H106</f>
        <v>4.3499999999999996</v>
      </c>
      <c r="AR106" s="24" t="s">
        <v>142</v>
      </c>
      <c r="AT106" s="24" t="s">
        <v>131</v>
      </c>
      <c r="AU106" s="24" t="s">
        <v>80</v>
      </c>
      <c r="AY106" s="24" t="s">
        <v>128</v>
      </c>
      <c r="BE106" s="246">
        <f>IF(N106="základní",J106,0)</f>
        <v>0</v>
      </c>
      <c r="BF106" s="246">
        <f>IF(N106="snížená",J106,0)</f>
        <v>0</v>
      </c>
      <c r="BG106" s="246">
        <f>IF(N106="zákl. přenesená",J106,0)</f>
        <v>0</v>
      </c>
      <c r="BH106" s="246">
        <f>IF(N106="sníž. přenesená",J106,0)</f>
        <v>0</v>
      </c>
      <c r="BI106" s="246">
        <f>IF(N106="nulová",J106,0)</f>
        <v>0</v>
      </c>
      <c r="BJ106" s="24" t="s">
        <v>78</v>
      </c>
      <c r="BK106" s="246">
        <f>ROUND(I106*H106,2)</f>
        <v>0</v>
      </c>
      <c r="BL106" s="24" t="s">
        <v>142</v>
      </c>
      <c r="BM106" s="24" t="s">
        <v>222</v>
      </c>
    </row>
    <row r="107" s="1" customFormat="1">
      <c r="B107" s="46"/>
      <c r="C107" s="74"/>
      <c r="D107" s="247" t="s">
        <v>138</v>
      </c>
      <c r="E107" s="74"/>
      <c r="F107" s="248" t="s">
        <v>223</v>
      </c>
      <c r="G107" s="74"/>
      <c r="H107" s="74"/>
      <c r="I107" s="203"/>
      <c r="J107" s="74"/>
      <c r="K107" s="74"/>
      <c r="L107" s="72"/>
      <c r="M107" s="249"/>
      <c r="N107" s="47"/>
      <c r="O107" s="47"/>
      <c r="P107" s="47"/>
      <c r="Q107" s="47"/>
      <c r="R107" s="47"/>
      <c r="S107" s="47"/>
      <c r="T107" s="95"/>
      <c r="AT107" s="24" t="s">
        <v>138</v>
      </c>
      <c r="AU107" s="24" t="s">
        <v>80</v>
      </c>
    </row>
    <row r="108" s="1" customFormat="1">
      <c r="B108" s="46"/>
      <c r="C108" s="74"/>
      <c r="D108" s="247" t="s">
        <v>216</v>
      </c>
      <c r="E108" s="74"/>
      <c r="F108" s="285" t="s">
        <v>224</v>
      </c>
      <c r="G108" s="74"/>
      <c r="H108" s="74"/>
      <c r="I108" s="203"/>
      <c r="J108" s="74"/>
      <c r="K108" s="74"/>
      <c r="L108" s="72"/>
      <c r="M108" s="249"/>
      <c r="N108" s="47"/>
      <c r="O108" s="47"/>
      <c r="P108" s="47"/>
      <c r="Q108" s="47"/>
      <c r="R108" s="47"/>
      <c r="S108" s="47"/>
      <c r="T108" s="95"/>
      <c r="AT108" s="24" t="s">
        <v>216</v>
      </c>
      <c r="AU108" s="24" t="s">
        <v>80</v>
      </c>
    </row>
    <row r="109" s="14" customFormat="1">
      <c r="B109" s="272"/>
      <c r="C109" s="273"/>
      <c r="D109" s="247" t="s">
        <v>139</v>
      </c>
      <c r="E109" s="274" t="s">
        <v>21</v>
      </c>
      <c r="F109" s="275" t="s">
        <v>218</v>
      </c>
      <c r="G109" s="273"/>
      <c r="H109" s="274" t="s">
        <v>21</v>
      </c>
      <c r="I109" s="276"/>
      <c r="J109" s="273"/>
      <c r="K109" s="273"/>
      <c r="L109" s="277"/>
      <c r="M109" s="278"/>
      <c r="N109" s="279"/>
      <c r="O109" s="279"/>
      <c r="P109" s="279"/>
      <c r="Q109" s="279"/>
      <c r="R109" s="279"/>
      <c r="S109" s="279"/>
      <c r="T109" s="280"/>
      <c r="AT109" s="281" t="s">
        <v>139</v>
      </c>
      <c r="AU109" s="281" t="s">
        <v>80</v>
      </c>
      <c r="AV109" s="14" t="s">
        <v>78</v>
      </c>
      <c r="AW109" s="14" t="s">
        <v>35</v>
      </c>
      <c r="AX109" s="14" t="s">
        <v>72</v>
      </c>
      <c r="AY109" s="281" t="s">
        <v>128</v>
      </c>
    </row>
    <row r="110" s="12" customFormat="1">
      <c r="B110" s="250"/>
      <c r="C110" s="251"/>
      <c r="D110" s="247" t="s">
        <v>139</v>
      </c>
      <c r="E110" s="252" t="s">
        <v>21</v>
      </c>
      <c r="F110" s="253" t="s">
        <v>225</v>
      </c>
      <c r="G110" s="251"/>
      <c r="H110" s="254">
        <v>15</v>
      </c>
      <c r="I110" s="255"/>
      <c r="J110" s="251"/>
      <c r="K110" s="251"/>
      <c r="L110" s="256"/>
      <c r="M110" s="257"/>
      <c r="N110" s="258"/>
      <c r="O110" s="258"/>
      <c r="P110" s="258"/>
      <c r="Q110" s="258"/>
      <c r="R110" s="258"/>
      <c r="S110" s="258"/>
      <c r="T110" s="259"/>
      <c r="AT110" s="260" t="s">
        <v>139</v>
      </c>
      <c r="AU110" s="260" t="s">
        <v>80</v>
      </c>
      <c r="AV110" s="12" t="s">
        <v>80</v>
      </c>
      <c r="AW110" s="12" t="s">
        <v>35</v>
      </c>
      <c r="AX110" s="12" t="s">
        <v>72</v>
      </c>
      <c r="AY110" s="260" t="s">
        <v>128</v>
      </c>
    </row>
    <row r="111" s="13" customFormat="1">
      <c r="B111" s="261"/>
      <c r="C111" s="262"/>
      <c r="D111" s="247" t="s">
        <v>139</v>
      </c>
      <c r="E111" s="263" t="s">
        <v>21</v>
      </c>
      <c r="F111" s="264" t="s">
        <v>141</v>
      </c>
      <c r="G111" s="262"/>
      <c r="H111" s="265">
        <v>15</v>
      </c>
      <c r="I111" s="266"/>
      <c r="J111" s="262"/>
      <c r="K111" s="262"/>
      <c r="L111" s="267"/>
      <c r="M111" s="268"/>
      <c r="N111" s="269"/>
      <c r="O111" s="269"/>
      <c r="P111" s="269"/>
      <c r="Q111" s="269"/>
      <c r="R111" s="269"/>
      <c r="S111" s="269"/>
      <c r="T111" s="270"/>
      <c r="AT111" s="271" t="s">
        <v>139</v>
      </c>
      <c r="AU111" s="271" t="s">
        <v>80</v>
      </c>
      <c r="AV111" s="13" t="s">
        <v>142</v>
      </c>
      <c r="AW111" s="13" t="s">
        <v>35</v>
      </c>
      <c r="AX111" s="13" t="s">
        <v>78</v>
      </c>
      <c r="AY111" s="271" t="s">
        <v>128</v>
      </c>
    </row>
    <row r="112" s="1" customFormat="1" ht="25.5" customHeight="1">
      <c r="B112" s="46"/>
      <c r="C112" s="235" t="s">
        <v>147</v>
      </c>
      <c r="D112" s="235" t="s">
        <v>131</v>
      </c>
      <c r="E112" s="236" t="s">
        <v>226</v>
      </c>
      <c r="F112" s="237" t="s">
        <v>227</v>
      </c>
      <c r="G112" s="238" t="s">
        <v>213</v>
      </c>
      <c r="H112" s="239">
        <v>90</v>
      </c>
      <c r="I112" s="240"/>
      <c r="J112" s="241">
        <f>ROUND(I112*H112,2)</f>
        <v>0</v>
      </c>
      <c r="K112" s="237" t="s">
        <v>135</v>
      </c>
      <c r="L112" s="72"/>
      <c r="M112" s="242" t="s">
        <v>21</v>
      </c>
      <c r="N112" s="243" t="s">
        <v>43</v>
      </c>
      <c r="O112" s="47"/>
      <c r="P112" s="244">
        <f>O112*H112</f>
        <v>0</v>
      </c>
      <c r="Q112" s="244">
        <v>0</v>
      </c>
      <c r="R112" s="244">
        <f>Q112*H112</f>
        <v>0</v>
      </c>
      <c r="S112" s="244">
        <v>0.75</v>
      </c>
      <c r="T112" s="245">
        <f>S112*H112</f>
        <v>67.5</v>
      </c>
      <c r="AR112" s="24" t="s">
        <v>142</v>
      </c>
      <c r="AT112" s="24" t="s">
        <v>131</v>
      </c>
      <c r="AU112" s="24" t="s">
        <v>80</v>
      </c>
      <c r="AY112" s="24" t="s">
        <v>128</v>
      </c>
      <c r="BE112" s="246">
        <f>IF(N112="základní",J112,0)</f>
        <v>0</v>
      </c>
      <c r="BF112" s="246">
        <f>IF(N112="snížená",J112,0)</f>
        <v>0</v>
      </c>
      <c r="BG112" s="246">
        <f>IF(N112="zákl. přenesená",J112,0)</f>
        <v>0</v>
      </c>
      <c r="BH112" s="246">
        <f>IF(N112="sníž. přenesená",J112,0)</f>
        <v>0</v>
      </c>
      <c r="BI112" s="246">
        <f>IF(N112="nulová",J112,0)</f>
        <v>0</v>
      </c>
      <c r="BJ112" s="24" t="s">
        <v>78</v>
      </c>
      <c r="BK112" s="246">
        <f>ROUND(I112*H112,2)</f>
        <v>0</v>
      </c>
      <c r="BL112" s="24" t="s">
        <v>142</v>
      </c>
      <c r="BM112" s="24" t="s">
        <v>228</v>
      </c>
    </row>
    <row r="113" s="1" customFormat="1">
      <c r="B113" s="46"/>
      <c r="C113" s="74"/>
      <c r="D113" s="247" t="s">
        <v>138</v>
      </c>
      <c r="E113" s="74"/>
      <c r="F113" s="248" t="s">
        <v>229</v>
      </c>
      <c r="G113" s="74"/>
      <c r="H113" s="74"/>
      <c r="I113" s="203"/>
      <c r="J113" s="74"/>
      <c r="K113" s="74"/>
      <c r="L113" s="72"/>
      <c r="M113" s="249"/>
      <c r="N113" s="47"/>
      <c r="O113" s="47"/>
      <c r="P113" s="47"/>
      <c r="Q113" s="47"/>
      <c r="R113" s="47"/>
      <c r="S113" s="47"/>
      <c r="T113" s="95"/>
      <c r="AT113" s="24" t="s">
        <v>138</v>
      </c>
      <c r="AU113" s="24" t="s">
        <v>80</v>
      </c>
    </row>
    <row r="114" s="1" customFormat="1">
      <c r="B114" s="46"/>
      <c r="C114" s="74"/>
      <c r="D114" s="247" t="s">
        <v>216</v>
      </c>
      <c r="E114" s="74"/>
      <c r="F114" s="285" t="s">
        <v>224</v>
      </c>
      <c r="G114" s="74"/>
      <c r="H114" s="74"/>
      <c r="I114" s="203"/>
      <c r="J114" s="74"/>
      <c r="K114" s="74"/>
      <c r="L114" s="72"/>
      <c r="M114" s="249"/>
      <c r="N114" s="47"/>
      <c r="O114" s="47"/>
      <c r="P114" s="47"/>
      <c r="Q114" s="47"/>
      <c r="R114" s="47"/>
      <c r="S114" s="47"/>
      <c r="T114" s="95"/>
      <c r="AT114" s="24" t="s">
        <v>216</v>
      </c>
      <c r="AU114" s="24" t="s">
        <v>80</v>
      </c>
    </row>
    <row r="115" s="14" customFormat="1">
      <c r="B115" s="272"/>
      <c r="C115" s="273"/>
      <c r="D115" s="247" t="s">
        <v>139</v>
      </c>
      <c r="E115" s="274" t="s">
        <v>21</v>
      </c>
      <c r="F115" s="275" t="s">
        <v>218</v>
      </c>
      <c r="G115" s="273"/>
      <c r="H115" s="274" t="s">
        <v>21</v>
      </c>
      <c r="I115" s="276"/>
      <c r="J115" s="273"/>
      <c r="K115" s="273"/>
      <c r="L115" s="277"/>
      <c r="M115" s="278"/>
      <c r="N115" s="279"/>
      <c r="O115" s="279"/>
      <c r="P115" s="279"/>
      <c r="Q115" s="279"/>
      <c r="R115" s="279"/>
      <c r="S115" s="279"/>
      <c r="T115" s="280"/>
      <c r="AT115" s="281" t="s">
        <v>139</v>
      </c>
      <c r="AU115" s="281" t="s">
        <v>80</v>
      </c>
      <c r="AV115" s="14" t="s">
        <v>78</v>
      </c>
      <c r="AW115" s="14" t="s">
        <v>35</v>
      </c>
      <c r="AX115" s="14" t="s">
        <v>72</v>
      </c>
      <c r="AY115" s="281" t="s">
        <v>128</v>
      </c>
    </row>
    <row r="116" s="12" customFormat="1">
      <c r="B116" s="250"/>
      <c r="C116" s="251"/>
      <c r="D116" s="247" t="s">
        <v>139</v>
      </c>
      <c r="E116" s="252" t="s">
        <v>21</v>
      </c>
      <c r="F116" s="253" t="s">
        <v>219</v>
      </c>
      <c r="G116" s="251"/>
      <c r="H116" s="254">
        <v>90</v>
      </c>
      <c r="I116" s="255"/>
      <c r="J116" s="251"/>
      <c r="K116" s="251"/>
      <c r="L116" s="256"/>
      <c r="M116" s="257"/>
      <c r="N116" s="258"/>
      <c r="O116" s="258"/>
      <c r="P116" s="258"/>
      <c r="Q116" s="258"/>
      <c r="R116" s="258"/>
      <c r="S116" s="258"/>
      <c r="T116" s="259"/>
      <c r="AT116" s="260" t="s">
        <v>139</v>
      </c>
      <c r="AU116" s="260" t="s">
        <v>80</v>
      </c>
      <c r="AV116" s="12" t="s">
        <v>80</v>
      </c>
      <c r="AW116" s="12" t="s">
        <v>35</v>
      </c>
      <c r="AX116" s="12" t="s">
        <v>72</v>
      </c>
      <c r="AY116" s="260" t="s">
        <v>128</v>
      </c>
    </row>
    <row r="117" s="13" customFormat="1">
      <c r="B117" s="261"/>
      <c r="C117" s="262"/>
      <c r="D117" s="247" t="s">
        <v>139</v>
      </c>
      <c r="E117" s="263" t="s">
        <v>21</v>
      </c>
      <c r="F117" s="264" t="s">
        <v>141</v>
      </c>
      <c r="G117" s="262"/>
      <c r="H117" s="265">
        <v>90</v>
      </c>
      <c r="I117" s="266"/>
      <c r="J117" s="262"/>
      <c r="K117" s="262"/>
      <c r="L117" s="267"/>
      <c r="M117" s="268"/>
      <c r="N117" s="269"/>
      <c r="O117" s="269"/>
      <c r="P117" s="269"/>
      <c r="Q117" s="269"/>
      <c r="R117" s="269"/>
      <c r="S117" s="269"/>
      <c r="T117" s="270"/>
      <c r="AT117" s="271" t="s">
        <v>139</v>
      </c>
      <c r="AU117" s="271" t="s">
        <v>80</v>
      </c>
      <c r="AV117" s="13" t="s">
        <v>142</v>
      </c>
      <c r="AW117" s="13" t="s">
        <v>35</v>
      </c>
      <c r="AX117" s="13" t="s">
        <v>78</v>
      </c>
      <c r="AY117" s="271" t="s">
        <v>128</v>
      </c>
    </row>
    <row r="118" s="1" customFormat="1" ht="16.5" customHeight="1">
      <c r="B118" s="46"/>
      <c r="C118" s="235" t="s">
        <v>142</v>
      </c>
      <c r="D118" s="235" t="s">
        <v>131</v>
      </c>
      <c r="E118" s="236" t="s">
        <v>230</v>
      </c>
      <c r="F118" s="237" t="s">
        <v>231</v>
      </c>
      <c r="G118" s="238" t="s">
        <v>213</v>
      </c>
      <c r="H118" s="239">
        <v>15</v>
      </c>
      <c r="I118" s="240"/>
      <c r="J118" s="241">
        <f>ROUND(I118*H118,2)</f>
        <v>0</v>
      </c>
      <c r="K118" s="237" t="s">
        <v>135</v>
      </c>
      <c r="L118" s="72"/>
      <c r="M118" s="242" t="s">
        <v>21</v>
      </c>
      <c r="N118" s="243" t="s">
        <v>43</v>
      </c>
      <c r="O118" s="47"/>
      <c r="P118" s="244">
        <f>O118*H118</f>
        <v>0</v>
      </c>
      <c r="Q118" s="244">
        <v>0</v>
      </c>
      <c r="R118" s="244">
        <f>Q118*H118</f>
        <v>0</v>
      </c>
      <c r="S118" s="244">
        <v>0.70899999999999996</v>
      </c>
      <c r="T118" s="245">
        <f>S118*H118</f>
        <v>10.635</v>
      </c>
      <c r="AR118" s="24" t="s">
        <v>142</v>
      </c>
      <c r="AT118" s="24" t="s">
        <v>131</v>
      </c>
      <c r="AU118" s="24" t="s">
        <v>80</v>
      </c>
      <c r="AY118" s="24" t="s">
        <v>128</v>
      </c>
      <c r="BE118" s="246">
        <f>IF(N118="základní",J118,0)</f>
        <v>0</v>
      </c>
      <c r="BF118" s="246">
        <f>IF(N118="snížená",J118,0)</f>
        <v>0</v>
      </c>
      <c r="BG118" s="246">
        <f>IF(N118="zákl. přenesená",J118,0)</f>
        <v>0</v>
      </c>
      <c r="BH118" s="246">
        <f>IF(N118="sníž. přenesená",J118,0)</f>
        <v>0</v>
      </c>
      <c r="BI118" s="246">
        <f>IF(N118="nulová",J118,0)</f>
        <v>0</v>
      </c>
      <c r="BJ118" s="24" t="s">
        <v>78</v>
      </c>
      <c r="BK118" s="246">
        <f>ROUND(I118*H118,2)</f>
        <v>0</v>
      </c>
      <c r="BL118" s="24" t="s">
        <v>142</v>
      </c>
      <c r="BM118" s="24" t="s">
        <v>232</v>
      </c>
    </row>
    <row r="119" s="1" customFormat="1">
      <c r="B119" s="46"/>
      <c r="C119" s="74"/>
      <c r="D119" s="247" t="s">
        <v>138</v>
      </c>
      <c r="E119" s="74"/>
      <c r="F119" s="248" t="s">
        <v>233</v>
      </c>
      <c r="G119" s="74"/>
      <c r="H119" s="74"/>
      <c r="I119" s="203"/>
      <c r="J119" s="74"/>
      <c r="K119" s="74"/>
      <c r="L119" s="72"/>
      <c r="M119" s="249"/>
      <c r="N119" s="47"/>
      <c r="O119" s="47"/>
      <c r="P119" s="47"/>
      <c r="Q119" s="47"/>
      <c r="R119" s="47"/>
      <c r="S119" s="47"/>
      <c r="T119" s="95"/>
      <c r="AT119" s="24" t="s">
        <v>138</v>
      </c>
      <c r="AU119" s="24" t="s">
        <v>80</v>
      </c>
    </row>
    <row r="120" s="1" customFormat="1">
      <c r="B120" s="46"/>
      <c r="C120" s="74"/>
      <c r="D120" s="247" t="s">
        <v>216</v>
      </c>
      <c r="E120" s="74"/>
      <c r="F120" s="285" t="s">
        <v>224</v>
      </c>
      <c r="G120" s="74"/>
      <c r="H120" s="74"/>
      <c r="I120" s="203"/>
      <c r="J120" s="74"/>
      <c r="K120" s="74"/>
      <c r="L120" s="72"/>
      <c r="M120" s="249"/>
      <c r="N120" s="47"/>
      <c r="O120" s="47"/>
      <c r="P120" s="47"/>
      <c r="Q120" s="47"/>
      <c r="R120" s="47"/>
      <c r="S120" s="47"/>
      <c r="T120" s="95"/>
      <c r="AT120" s="24" t="s">
        <v>216</v>
      </c>
      <c r="AU120" s="24" t="s">
        <v>80</v>
      </c>
    </row>
    <row r="121" s="14" customFormat="1">
      <c r="B121" s="272"/>
      <c r="C121" s="273"/>
      <c r="D121" s="247" t="s">
        <v>139</v>
      </c>
      <c r="E121" s="274" t="s">
        <v>21</v>
      </c>
      <c r="F121" s="275" t="s">
        <v>218</v>
      </c>
      <c r="G121" s="273"/>
      <c r="H121" s="274" t="s">
        <v>21</v>
      </c>
      <c r="I121" s="276"/>
      <c r="J121" s="273"/>
      <c r="K121" s="273"/>
      <c r="L121" s="277"/>
      <c r="M121" s="278"/>
      <c r="N121" s="279"/>
      <c r="O121" s="279"/>
      <c r="P121" s="279"/>
      <c r="Q121" s="279"/>
      <c r="R121" s="279"/>
      <c r="S121" s="279"/>
      <c r="T121" s="280"/>
      <c r="AT121" s="281" t="s">
        <v>139</v>
      </c>
      <c r="AU121" s="281" t="s">
        <v>80</v>
      </c>
      <c r="AV121" s="14" t="s">
        <v>78</v>
      </c>
      <c r="AW121" s="14" t="s">
        <v>35</v>
      </c>
      <c r="AX121" s="14" t="s">
        <v>72</v>
      </c>
      <c r="AY121" s="281" t="s">
        <v>128</v>
      </c>
    </row>
    <row r="122" s="12" customFormat="1">
      <c r="B122" s="250"/>
      <c r="C122" s="251"/>
      <c r="D122" s="247" t="s">
        <v>139</v>
      </c>
      <c r="E122" s="252" t="s">
        <v>21</v>
      </c>
      <c r="F122" s="253" t="s">
        <v>225</v>
      </c>
      <c r="G122" s="251"/>
      <c r="H122" s="254">
        <v>15</v>
      </c>
      <c r="I122" s="255"/>
      <c r="J122" s="251"/>
      <c r="K122" s="251"/>
      <c r="L122" s="256"/>
      <c r="M122" s="257"/>
      <c r="N122" s="258"/>
      <c r="O122" s="258"/>
      <c r="P122" s="258"/>
      <c r="Q122" s="258"/>
      <c r="R122" s="258"/>
      <c r="S122" s="258"/>
      <c r="T122" s="259"/>
      <c r="AT122" s="260" t="s">
        <v>139</v>
      </c>
      <c r="AU122" s="260" t="s">
        <v>80</v>
      </c>
      <c r="AV122" s="12" t="s">
        <v>80</v>
      </c>
      <c r="AW122" s="12" t="s">
        <v>35</v>
      </c>
      <c r="AX122" s="12" t="s">
        <v>72</v>
      </c>
      <c r="AY122" s="260" t="s">
        <v>128</v>
      </c>
    </row>
    <row r="123" s="13" customFormat="1">
      <c r="B123" s="261"/>
      <c r="C123" s="262"/>
      <c r="D123" s="247" t="s">
        <v>139</v>
      </c>
      <c r="E123" s="263" t="s">
        <v>21</v>
      </c>
      <c r="F123" s="264" t="s">
        <v>141</v>
      </c>
      <c r="G123" s="262"/>
      <c r="H123" s="265">
        <v>15</v>
      </c>
      <c r="I123" s="266"/>
      <c r="J123" s="262"/>
      <c r="K123" s="262"/>
      <c r="L123" s="267"/>
      <c r="M123" s="268"/>
      <c r="N123" s="269"/>
      <c r="O123" s="269"/>
      <c r="P123" s="269"/>
      <c r="Q123" s="269"/>
      <c r="R123" s="269"/>
      <c r="S123" s="269"/>
      <c r="T123" s="270"/>
      <c r="AT123" s="271" t="s">
        <v>139</v>
      </c>
      <c r="AU123" s="271" t="s">
        <v>80</v>
      </c>
      <c r="AV123" s="13" t="s">
        <v>142</v>
      </c>
      <c r="AW123" s="13" t="s">
        <v>35</v>
      </c>
      <c r="AX123" s="13" t="s">
        <v>78</v>
      </c>
      <c r="AY123" s="271" t="s">
        <v>128</v>
      </c>
    </row>
    <row r="124" s="1" customFormat="1" ht="16.5" customHeight="1">
      <c r="B124" s="46"/>
      <c r="C124" s="235" t="s">
        <v>127</v>
      </c>
      <c r="D124" s="235" t="s">
        <v>131</v>
      </c>
      <c r="E124" s="236" t="s">
        <v>234</v>
      </c>
      <c r="F124" s="237" t="s">
        <v>235</v>
      </c>
      <c r="G124" s="238" t="s">
        <v>236</v>
      </c>
      <c r="H124" s="239">
        <v>30</v>
      </c>
      <c r="I124" s="240"/>
      <c r="J124" s="241">
        <f>ROUND(I124*H124,2)</f>
        <v>0</v>
      </c>
      <c r="K124" s="237" t="s">
        <v>135</v>
      </c>
      <c r="L124" s="72"/>
      <c r="M124" s="242" t="s">
        <v>21</v>
      </c>
      <c r="N124" s="243" t="s">
        <v>43</v>
      </c>
      <c r="O124" s="47"/>
      <c r="P124" s="244">
        <f>O124*H124</f>
        <v>0</v>
      </c>
      <c r="Q124" s="244">
        <v>0</v>
      </c>
      <c r="R124" s="244">
        <f>Q124*H124</f>
        <v>0</v>
      </c>
      <c r="S124" s="244">
        <v>0.20499999999999999</v>
      </c>
      <c r="T124" s="245">
        <f>S124*H124</f>
        <v>6.1499999999999995</v>
      </c>
      <c r="AR124" s="24" t="s">
        <v>142</v>
      </c>
      <c r="AT124" s="24" t="s">
        <v>131</v>
      </c>
      <c r="AU124" s="24" t="s">
        <v>80</v>
      </c>
      <c r="AY124" s="24" t="s">
        <v>128</v>
      </c>
      <c r="BE124" s="246">
        <f>IF(N124="základní",J124,0)</f>
        <v>0</v>
      </c>
      <c r="BF124" s="246">
        <f>IF(N124="snížená",J124,0)</f>
        <v>0</v>
      </c>
      <c r="BG124" s="246">
        <f>IF(N124="zákl. přenesená",J124,0)</f>
        <v>0</v>
      </c>
      <c r="BH124" s="246">
        <f>IF(N124="sníž. přenesená",J124,0)</f>
        <v>0</v>
      </c>
      <c r="BI124" s="246">
        <f>IF(N124="nulová",J124,0)</f>
        <v>0</v>
      </c>
      <c r="BJ124" s="24" t="s">
        <v>78</v>
      </c>
      <c r="BK124" s="246">
        <f>ROUND(I124*H124,2)</f>
        <v>0</v>
      </c>
      <c r="BL124" s="24" t="s">
        <v>142</v>
      </c>
      <c r="BM124" s="24" t="s">
        <v>237</v>
      </c>
    </row>
    <row r="125" s="1" customFormat="1">
      <c r="B125" s="46"/>
      <c r="C125" s="74"/>
      <c r="D125" s="247" t="s">
        <v>138</v>
      </c>
      <c r="E125" s="74"/>
      <c r="F125" s="248" t="s">
        <v>238</v>
      </c>
      <c r="G125" s="74"/>
      <c r="H125" s="74"/>
      <c r="I125" s="203"/>
      <c r="J125" s="74"/>
      <c r="K125" s="74"/>
      <c r="L125" s="72"/>
      <c r="M125" s="249"/>
      <c r="N125" s="47"/>
      <c r="O125" s="47"/>
      <c r="P125" s="47"/>
      <c r="Q125" s="47"/>
      <c r="R125" s="47"/>
      <c r="S125" s="47"/>
      <c r="T125" s="95"/>
      <c r="AT125" s="24" t="s">
        <v>138</v>
      </c>
      <c r="AU125" s="24" t="s">
        <v>80</v>
      </c>
    </row>
    <row r="126" s="1" customFormat="1">
      <c r="B126" s="46"/>
      <c r="C126" s="74"/>
      <c r="D126" s="247" t="s">
        <v>216</v>
      </c>
      <c r="E126" s="74"/>
      <c r="F126" s="285" t="s">
        <v>239</v>
      </c>
      <c r="G126" s="74"/>
      <c r="H126" s="74"/>
      <c r="I126" s="203"/>
      <c r="J126" s="74"/>
      <c r="K126" s="74"/>
      <c r="L126" s="72"/>
      <c r="M126" s="249"/>
      <c r="N126" s="47"/>
      <c r="O126" s="47"/>
      <c r="P126" s="47"/>
      <c r="Q126" s="47"/>
      <c r="R126" s="47"/>
      <c r="S126" s="47"/>
      <c r="T126" s="95"/>
      <c r="AT126" s="24" t="s">
        <v>216</v>
      </c>
      <c r="AU126" s="24" t="s">
        <v>80</v>
      </c>
    </row>
    <row r="127" s="14" customFormat="1">
      <c r="B127" s="272"/>
      <c r="C127" s="273"/>
      <c r="D127" s="247" t="s">
        <v>139</v>
      </c>
      <c r="E127" s="274" t="s">
        <v>21</v>
      </c>
      <c r="F127" s="275" t="s">
        <v>218</v>
      </c>
      <c r="G127" s="273"/>
      <c r="H127" s="274" t="s">
        <v>21</v>
      </c>
      <c r="I127" s="276"/>
      <c r="J127" s="273"/>
      <c r="K127" s="273"/>
      <c r="L127" s="277"/>
      <c r="M127" s="278"/>
      <c r="N127" s="279"/>
      <c r="O127" s="279"/>
      <c r="P127" s="279"/>
      <c r="Q127" s="279"/>
      <c r="R127" s="279"/>
      <c r="S127" s="279"/>
      <c r="T127" s="280"/>
      <c r="AT127" s="281" t="s">
        <v>139</v>
      </c>
      <c r="AU127" s="281" t="s">
        <v>80</v>
      </c>
      <c r="AV127" s="14" t="s">
        <v>78</v>
      </c>
      <c r="AW127" s="14" t="s">
        <v>35</v>
      </c>
      <c r="AX127" s="14" t="s">
        <v>72</v>
      </c>
      <c r="AY127" s="281" t="s">
        <v>128</v>
      </c>
    </row>
    <row r="128" s="12" customFormat="1">
      <c r="B128" s="250"/>
      <c r="C128" s="251"/>
      <c r="D128" s="247" t="s">
        <v>139</v>
      </c>
      <c r="E128" s="252" t="s">
        <v>21</v>
      </c>
      <c r="F128" s="253" t="s">
        <v>240</v>
      </c>
      <c r="G128" s="251"/>
      <c r="H128" s="254">
        <v>30</v>
      </c>
      <c r="I128" s="255"/>
      <c r="J128" s="251"/>
      <c r="K128" s="251"/>
      <c r="L128" s="256"/>
      <c r="M128" s="257"/>
      <c r="N128" s="258"/>
      <c r="O128" s="258"/>
      <c r="P128" s="258"/>
      <c r="Q128" s="258"/>
      <c r="R128" s="258"/>
      <c r="S128" s="258"/>
      <c r="T128" s="259"/>
      <c r="AT128" s="260" t="s">
        <v>139</v>
      </c>
      <c r="AU128" s="260" t="s">
        <v>80</v>
      </c>
      <c r="AV128" s="12" t="s">
        <v>80</v>
      </c>
      <c r="AW128" s="12" t="s">
        <v>35</v>
      </c>
      <c r="AX128" s="12" t="s">
        <v>72</v>
      </c>
      <c r="AY128" s="260" t="s">
        <v>128</v>
      </c>
    </row>
    <row r="129" s="13" customFormat="1">
      <c r="B129" s="261"/>
      <c r="C129" s="262"/>
      <c r="D129" s="247" t="s">
        <v>139</v>
      </c>
      <c r="E129" s="263" t="s">
        <v>21</v>
      </c>
      <c r="F129" s="264" t="s">
        <v>141</v>
      </c>
      <c r="G129" s="262"/>
      <c r="H129" s="265">
        <v>30</v>
      </c>
      <c r="I129" s="266"/>
      <c r="J129" s="262"/>
      <c r="K129" s="262"/>
      <c r="L129" s="267"/>
      <c r="M129" s="268"/>
      <c r="N129" s="269"/>
      <c r="O129" s="269"/>
      <c r="P129" s="269"/>
      <c r="Q129" s="269"/>
      <c r="R129" s="269"/>
      <c r="S129" s="269"/>
      <c r="T129" s="270"/>
      <c r="AT129" s="271" t="s">
        <v>139</v>
      </c>
      <c r="AU129" s="271" t="s">
        <v>80</v>
      </c>
      <c r="AV129" s="13" t="s">
        <v>142</v>
      </c>
      <c r="AW129" s="13" t="s">
        <v>35</v>
      </c>
      <c r="AX129" s="13" t="s">
        <v>78</v>
      </c>
      <c r="AY129" s="271" t="s">
        <v>128</v>
      </c>
    </row>
    <row r="130" s="1" customFormat="1" ht="16.5" customHeight="1">
      <c r="B130" s="46"/>
      <c r="C130" s="235" t="s">
        <v>162</v>
      </c>
      <c r="D130" s="235" t="s">
        <v>131</v>
      </c>
      <c r="E130" s="236" t="s">
        <v>241</v>
      </c>
      <c r="F130" s="237" t="s">
        <v>242</v>
      </c>
      <c r="G130" s="238" t="s">
        <v>243</v>
      </c>
      <c r="H130" s="239">
        <v>15</v>
      </c>
      <c r="I130" s="240"/>
      <c r="J130" s="241">
        <f>ROUND(I130*H130,2)</f>
        <v>0</v>
      </c>
      <c r="K130" s="237" t="s">
        <v>135</v>
      </c>
      <c r="L130" s="72"/>
      <c r="M130" s="242" t="s">
        <v>21</v>
      </c>
      <c r="N130" s="243" t="s">
        <v>43</v>
      </c>
      <c r="O130" s="47"/>
      <c r="P130" s="244">
        <f>O130*H130</f>
        <v>0</v>
      </c>
      <c r="Q130" s="244">
        <v>0</v>
      </c>
      <c r="R130" s="244">
        <f>Q130*H130</f>
        <v>0</v>
      </c>
      <c r="S130" s="244">
        <v>0</v>
      </c>
      <c r="T130" s="245">
        <f>S130*H130</f>
        <v>0</v>
      </c>
      <c r="AR130" s="24" t="s">
        <v>142</v>
      </c>
      <c r="AT130" s="24" t="s">
        <v>131</v>
      </c>
      <c r="AU130" s="24" t="s">
        <v>80</v>
      </c>
      <c r="AY130" s="24" t="s">
        <v>128</v>
      </c>
      <c r="BE130" s="246">
        <f>IF(N130="základní",J130,0)</f>
        <v>0</v>
      </c>
      <c r="BF130" s="246">
        <f>IF(N130="snížená",J130,0)</f>
        <v>0</v>
      </c>
      <c r="BG130" s="246">
        <f>IF(N130="zákl. přenesená",J130,0)</f>
        <v>0</v>
      </c>
      <c r="BH130" s="246">
        <f>IF(N130="sníž. přenesená",J130,0)</f>
        <v>0</v>
      </c>
      <c r="BI130" s="246">
        <f>IF(N130="nulová",J130,0)</f>
        <v>0</v>
      </c>
      <c r="BJ130" s="24" t="s">
        <v>78</v>
      </c>
      <c r="BK130" s="246">
        <f>ROUND(I130*H130,2)</f>
        <v>0</v>
      </c>
      <c r="BL130" s="24" t="s">
        <v>142</v>
      </c>
      <c r="BM130" s="24" t="s">
        <v>244</v>
      </c>
    </row>
    <row r="131" s="1" customFormat="1">
      <c r="B131" s="46"/>
      <c r="C131" s="74"/>
      <c r="D131" s="247" t="s">
        <v>138</v>
      </c>
      <c r="E131" s="74"/>
      <c r="F131" s="248" t="s">
        <v>245</v>
      </c>
      <c r="G131" s="74"/>
      <c r="H131" s="74"/>
      <c r="I131" s="203"/>
      <c r="J131" s="74"/>
      <c r="K131" s="74"/>
      <c r="L131" s="72"/>
      <c r="M131" s="249"/>
      <c r="N131" s="47"/>
      <c r="O131" s="47"/>
      <c r="P131" s="47"/>
      <c r="Q131" s="47"/>
      <c r="R131" s="47"/>
      <c r="S131" s="47"/>
      <c r="T131" s="95"/>
      <c r="AT131" s="24" t="s">
        <v>138</v>
      </c>
      <c r="AU131" s="24" t="s">
        <v>80</v>
      </c>
    </row>
    <row r="132" s="1" customFormat="1">
      <c r="B132" s="46"/>
      <c r="C132" s="74"/>
      <c r="D132" s="247" t="s">
        <v>216</v>
      </c>
      <c r="E132" s="74"/>
      <c r="F132" s="285" t="s">
        <v>246</v>
      </c>
      <c r="G132" s="74"/>
      <c r="H132" s="74"/>
      <c r="I132" s="203"/>
      <c r="J132" s="74"/>
      <c r="K132" s="74"/>
      <c r="L132" s="72"/>
      <c r="M132" s="249"/>
      <c r="N132" s="47"/>
      <c r="O132" s="47"/>
      <c r="P132" s="47"/>
      <c r="Q132" s="47"/>
      <c r="R132" s="47"/>
      <c r="S132" s="47"/>
      <c r="T132" s="95"/>
      <c r="AT132" s="24" t="s">
        <v>216</v>
      </c>
      <c r="AU132" s="24" t="s">
        <v>80</v>
      </c>
    </row>
    <row r="133" s="1" customFormat="1" ht="16.5" customHeight="1">
      <c r="B133" s="46"/>
      <c r="C133" s="235" t="s">
        <v>166</v>
      </c>
      <c r="D133" s="235" t="s">
        <v>131</v>
      </c>
      <c r="E133" s="236" t="s">
        <v>247</v>
      </c>
      <c r="F133" s="237" t="s">
        <v>248</v>
      </c>
      <c r="G133" s="238" t="s">
        <v>243</v>
      </c>
      <c r="H133" s="239">
        <v>79.939999999999998</v>
      </c>
      <c r="I133" s="240"/>
      <c r="J133" s="241">
        <f>ROUND(I133*H133,2)</f>
        <v>0</v>
      </c>
      <c r="K133" s="237" t="s">
        <v>135</v>
      </c>
      <c r="L133" s="72"/>
      <c r="M133" s="242" t="s">
        <v>21</v>
      </c>
      <c r="N133" s="243" t="s">
        <v>43</v>
      </c>
      <c r="O133" s="47"/>
      <c r="P133" s="244">
        <f>O133*H133</f>
        <v>0</v>
      </c>
      <c r="Q133" s="244">
        <v>0</v>
      </c>
      <c r="R133" s="244">
        <f>Q133*H133</f>
        <v>0</v>
      </c>
      <c r="S133" s="244">
        <v>0</v>
      </c>
      <c r="T133" s="245">
        <f>S133*H133</f>
        <v>0</v>
      </c>
      <c r="AR133" s="24" t="s">
        <v>142</v>
      </c>
      <c r="AT133" s="24" t="s">
        <v>131</v>
      </c>
      <c r="AU133" s="24" t="s">
        <v>80</v>
      </c>
      <c r="AY133" s="24" t="s">
        <v>128</v>
      </c>
      <c r="BE133" s="246">
        <f>IF(N133="základní",J133,0)</f>
        <v>0</v>
      </c>
      <c r="BF133" s="246">
        <f>IF(N133="snížená",J133,0)</f>
        <v>0</v>
      </c>
      <c r="BG133" s="246">
        <f>IF(N133="zákl. přenesená",J133,0)</f>
        <v>0</v>
      </c>
      <c r="BH133" s="246">
        <f>IF(N133="sníž. přenesená",J133,0)</f>
        <v>0</v>
      </c>
      <c r="BI133" s="246">
        <f>IF(N133="nulová",J133,0)</f>
        <v>0</v>
      </c>
      <c r="BJ133" s="24" t="s">
        <v>78</v>
      </c>
      <c r="BK133" s="246">
        <f>ROUND(I133*H133,2)</f>
        <v>0</v>
      </c>
      <c r="BL133" s="24" t="s">
        <v>142</v>
      </c>
      <c r="BM133" s="24" t="s">
        <v>249</v>
      </c>
    </row>
    <row r="134" s="1" customFormat="1">
      <c r="B134" s="46"/>
      <c r="C134" s="74"/>
      <c r="D134" s="247" t="s">
        <v>138</v>
      </c>
      <c r="E134" s="74"/>
      <c r="F134" s="248" t="s">
        <v>250</v>
      </c>
      <c r="G134" s="74"/>
      <c r="H134" s="74"/>
      <c r="I134" s="203"/>
      <c r="J134" s="74"/>
      <c r="K134" s="74"/>
      <c r="L134" s="72"/>
      <c r="M134" s="249"/>
      <c r="N134" s="47"/>
      <c r="O134" s="47"/>
      <c r="P134" s="47"/>
      <c r="Q134" s="47"/>
      <c r="R134" s="47"/>
      <c r="S134" s="47"/>
      <c r="T134" s="95"/>
      <c r="AT134" s="24" t="s">
        <v>138</v>
      </c>
      <c r="AU134" s="24" t="s">
        <v>80</v>
      </c>
    </row>
    <row r="135" s="1" customFormat="1">
      <c r="B135" s="46"/>
      <c r="C135" s="74"/>
      <c r="D135" s="247" t="s">
        <v>216</v>
      </c>
      <c r="E135" s="74"/>
      <c r="F135" s="285" t="s">
        <v>251</v>
      </c>
      <c r="G135" s="74"/>
      <c r="H135" s="74"/>
      <c r="I135" s="203"/>
      <c r="J135" s="74"/>
      <c r="K135" s="74"/>
      <c r="L135" s="72"/>
      <c r="M135" s="249"/>
      <c r="N135" s="47"/>
      <c r="O135" s="47"/>
      <c r="P135" s="47"/>
      <c r="Q135" s="47"/>
      <c r="R135" s="47"/>
      <c r="S135" s="47"/>
      <c r="T135" s="95"/>
      <c r="AT135" s="24" t="s">
        <v>216</v>
      </c>
      <c r="AU135" s="24" t="s">
        <v>80</v>
      </c>
    </row>
    <row r="136" s="14" customFormat="1">
      <c r="B136" s="272"/>
      <c r="C136" s="273"/>
      <c r="D136" s="247" t="s">
        <v>139</v>
      </c>
      <c r="E136" s="274" t="s">
        <v>21</v>
      </c>
      <c r="F136" s="275" t="s">
        <v>218</v>
      </c>
      <c r="G136" s="273"/>
      <c r="H136" s="274" t="s">
        <v>21</v>
      </c>
      <c r="I136" s="276"/>
      <c r="J136" s="273"/>
      <c r="K136" s="273"/>
      <c r="L136" s="277"/>
      <c r="M136" s="278"/>
      <c r="N136" s="279"/>
      <c r="O136" s="279"/>
      <c r="P136" s="279"/>
      <c r="Q136" s="279"/>
      <c r="R136" s="279"/>
      <c r="S136" s="279"/>
      <c r="T136" s="280"/>
      <c r="AT136" s="281" t="s">
        <v>139</v>
      </c>
      <c r="AU136" s="281" t="s">
        <v>80</v>
      </c>
      <c r="AV136" s="14" t="s">
        <v>78</v>
      </c>
      <c r="AW136" s="14" t="s">
        <v>35</v>
      </c>
      <c r="AX136" s="14" t="s">
        <v>72</v>
      </c>
      <c r="AY136" s="281" t="s">
        <v>128</v>
      </c>
    </row>
    <row r="137" s="12" customFormat="1">
      <c r="B137" s="250"/>
      <c r="C137" s="251"/>
      <c r="D137" s="247" t="s">
        <v>139</v>
      </c>
      <c r="E137" s="252" t="s">
        <v>21</v>
      </c>
      <c r="F137" s="253" t="s">
        <v>252</v>
      </c>
      <c r="G137" s="251"/>
      <c r="H137" s="254">
        <v>62.810000000000002</v>
      </c>
      <c r="I137" s="255"/>
      <c r="J137" s="251"/>
      <c r="K137" s="251"/>
      <c r="L137" s="256"/>
      <c r="M137" s="257"/>
      <c r="N137" s="258"/>
      <c r="O137" s="258"/>
      <c r="P137" s="258"/>
      <c r="Q137" s="258"/>
      <c r="R137" s="258"/>
      <c r="S137" s="258"/>
      <c r="T137" s="259"/>
      <c r="AT137" s="260" t="s">
        <v>139</v>
      </c>
      <c r="AU137" s="260" t="s">
        <v>80</v>
      </c>
      <c r="AV137" s="12" t="s">
        <v>80</v>
      </c>
      <c r="AW137" s="12" t="s">
        <v>35</v>
      </c>
      <c r="AX137" s="12" t="s">
        <v>72</v>
      </c>
      <c r="AY137" s="260" t="s">
        <v>128</v>
      </c>
    </row>
    <row r="138" s="12" customFormat="1">
      <c r="B138" s="250"/>
      <c r="C138" s="251"/>
      <c r="D138" s="247" t="s">
        <v>139</v>
      </c>
      <c r="E138" s="252" t="s">
        <v>21</v>
      </c>
      <c r="F138" s="253" t="s">
        <v>253</v>
      </c>
      <c r="G138" s="251"/>
      <c r="H138" s="254">
        <v>17.129999999999999</v>
      </c>
      <c r="I138" s="255"/>
      <c r="J138" s="251"/>
      <c r="K138" s="251"/>
      <c r="L138" s="256"/>
      <c r="M138" s="257"/>
      <c r="N138" s="258"/>
      <c r="O138" s="258"/>
      <c r="P138" s="258"/>
      <c r="Q138" s="258"/>
      <c r="R138" s="258"/>
      <c r="S138" s="258"/>
      <c r="T138" s="259"/>
      <c r="AT138" s="260" t="s">
        <v>139</v>
      </c>
      <c r="AU138" s="260" t="s">
        <v>80</v>
      </c>
      <c r="AV138" s="12" t="s">
        <v>80</v>
      </c>
      <c r="AW138" s="12" t="s">
        <v>35</v>
      </c>
      <c r="AX138" s="12" t="s">
        <v>72</v>
      </c>
      <c r="AY138" s="260" t="s">
        <v>128</v>
      </c>
    </row>
    <row r="139" s="13" customFormat="1">
      <c r="B139" s="261"/>
      <c r="C139" s="262"/>
      <c r="D139" s="247" t="s">
        <v>139</v>
      </c>
      <c r="E139" s="263" t="s">
        <v>21</v>
      </c>
      <c r="F139" s="264" t="s">
        <v>141</v>
      </c>
      <c r="G139" s="262"/>
      <c r="H139" s="265">
        <v>79.939999999999998</v>
      </c>
      <c r="I139" s="266"/>
      <c r="J139" s="262"/>
      <c r="K139" s="262"/>
      <c r="L139" s="267"/>
      <c r="M139" s="268"/>
      <c r="N139" s="269"/>
      <c r="O139" s="269"/>
      <c r="P139" s="269"/>
      <c r="Q139" s="269"/>
      <c r="R139" s="269"/>
      <c r="S139" s="269"/>
      <c r="T139" s="270"/>
      <c r="AT139" s="271" t="s">
        <v>139</v>
      </c>
      <c r="AU139" s="271" t="s">
        <v>80</v>
      </c>
      <c r="AV139" s="13" t="s">
        <v>142</v>
      </c>
      <c r="AW139" s="13" t="s">
        <v>35</v>
      </c>
      <c r="AX139" s="13" t="s">
        <v>78</v>
      </c>
      <c r="AY139" s="271" t="s">
        <v>128</v>
      </c>
    </row>
    <row r="140" s="1" customFormat="1" ht="16.5" customHeight="1">
      <c r="B140" s="46"/>
      <c r="C140" s="235" t="s">
        <v>173</v>
      </c>
      <c r="D140" s="235" t="s">
        <v>131</v>
      </c>
      <c r="E140" s="236" t="s">
        <v>254</v>
      </c>
      <c r="F140" s="237" t="s">
        <v>255</v>
      </c>
      <c r="G140" s="238" t="s">
        <v>243</v>
      </c>
      <c r="H140" s="239">
        <v>39.969999999999999</v>
      </c>
      <c r="I140" s="240"/>
      <c r="J140" s="241">
        <f>ROUND(I140*H140,2)</f>
        <v>0</v>
      </c>
      <c r="K140" s="237" t="s">
        <v>135</v>
      </c>
      <c r="L140" s="72"/>
      <c r="M140" s="242" t="s">
        <v>21</v>
      </c>
      <c r="N140" s="243" t="s">
        <v>43</v>
      </c>
      <c r="O140" s="47"/>
      <c r="P140" s="244">
        <f>O140*H140</f>
        <v>0</v>
      </c>
      <c r="Q140" s="244">
        <v>0</v>
      </c>
      <c r="R140" s="244">
        <f>Q140*H140</f>
        <v>0</v>
      </c>
      <c r="S140" s="244">
        <v>0</v>
      </c>
      <c r="T140" s="245">
        <f>S140*H140</f>
        <v>0</v>
      </c>
      <c r="AR140" s="24" t="s">
        <v>142</v>
      </c>
      <c r="AT140" s="24" t="s">
        <v>131</v>
      </c>
      <c r="AU140" s="24" t="s">
        <v>80</v>
      </c>
      <c r="AY140" s="24" t="s">
        <v>128</v>
      </c>
      <c r="BE140" s="246">
        <f>IF(N140="základní",J140,0)</f>
        <v>0</v>
      </c>
      <c r="BF140" s="246">
        <f>IF(N140="snížená",J140,0)</f>
        <v>0</v>
      </c>
      <c r="BG140" s="246">
        <f>IF(N140="zákl. přenesená",J140,0)</f>
        <v>0</v>
      </c>
      <c r="BH140" s="246">
        <f>IF(N140="sníž. přenesená",J140,0)</f>
        <v>0</v>
      </c>
      <c r="BI140" s="246">
        <f>IF(N140="nulová",J140,0)</f>
        <v>0</v>
      </c>
      <c r="BJ140" s="24" t="s">
        <v>78</v>
      </c>
      <c r="BK140" s="246">
        <f>ROUND(I140*H140,2)</f>
        <v>0</v>
      </c>
      <c r="BL140" s="24" t="s">
        <v>142</v>
      </c>
      <c r="BM140" s="24" t="s">
        <v>256</v>
      </c>
    </row>
    <row r="141" s="1" customFormat="1">
      <c r="B141" s="46"/>
      <c r="C141" s="74"/>
      <c r="D141" s="247" t="s">
        <v>138</v>
      </c>
      <c r="E141" s="74"/>
      <c r="F141" s="248" t="s">
        <v>257</v>
      </c>
      <c r="G141" s="74"/>
      <c r="H141" s="74"/>
      <c r="I141" s="203"/>
      <c r="J141" s="74"/>
      <c r="K141" s="74"/>
      <c r="L141" s="72"/>
      <c r="M141" s="249"/>
      <c r="N141" s="47"/>
      <c r="O141" s="47"/>
      <c r="P141" s="47"/>
      <c r="Q141" s="47"/>
      <c r="R141" s="47"/>
      <c r="S141" s="47"/>
      <c r="T141" s="95"/>
      <c r="AT141" s="24" t="s">
        <v>138</v>
      </c>
      <c r="AU141" s="24" t="s">
        <v>80</v>
      </c>
    </row>
    <row r="142" s="1" customFormat="1">
      <c r="B142" s="46"/>
      <c r="C142" s="74"/>
      <c r="D142" s="247" t="s">
        <v>216</v>
      </c>
      <c r="E142" s="74"/>
      <c r="F142" s="285" t="s">
        <v>258</v>
      </c>
      <c r="G142" s="74"/>
      <c r="H142" s="74"/>
      <c r="I142" s="203"/>
      <c r="J142" s="74"/>
      <c r="K142" s="74"/>
      <c r="L142" s="72"/>
      <c r="M142" s="249"/>
      <c r="N142" s="47"/>
      <c r="O142" s="47"/>
      <c r="P142" s="47"/>
      <c r="Q142" s="47"/>
      <c r="R142" s="47"/>
      <c r="S142" s="47"/>
      <c r="T142" s="95"/>
      <c r="AT142" s="24" t="s">
        <v>216</v>
      </c>
      <c r="AU142" s="24" t="s">
        <v>80</v>
      </c>
    </row>
    <row r="143" s="12" customFormat="1">
      <c r="B143" s="250"/>
      <c r="C143" s="251"/>
      <c r="D143" s="247" t="s">
        <v>139</v>
      </c>
      <c r="E143" s="252" t="s">
        <v>21</v>
      </c>
      <c r="F143" s="253" t="s">
        <v>259</v>
      </c>
      <c r="G143" s="251"/>
      <c r="H143" s="254">
        <v>39.969999999999999</v>
      </c>
      <c r="I143" s="255"/>
      <c r="J143" s="251"/>
      <c r="K143" s="251"/>
      <c r="L143" s="256"/>
      <c r="M143" s="257"/>
      <c r="N143" s="258"/>
      <c r="O143" s="258"/>
      <c r="P143" s="258"/>
      <c r="Q143" s="258"/>
      <c r="R143" s="258"/>
      <c r="S143" s="258"/>
      <c r="T143" s="259"/>
      <c r="AT143" s="260" t="s">
        <v>139</v>
      </c>
      <c r="AU143" s="260" t="s">
        <v>80</v>
      </c>
      <c r="AV143" s="12" t="s">
        <v>80</v>
      </c>
      <c r="AW143" s="12" t="s">
        <v>35</v>
      </c>
      <c r="AX143" s="12" t="s">
        <v>72</v>
      </c>
      <c r="AY143" s="260" t="s">
        <v>128</v>
      </c>
    </row>
    <row r="144" s="13" customFormat="1">
      <c r="B144" s="261"/>
      <c r="C144" s="262"/>
      <c r="D144" s="247" t="s">
        <v>139</v>
      </c>
      <c r="E144" s="263" t="s">
        <v>21</v>
      </c>
      <c r="F144" s="264" t="s">
        <v>141</v>
      </c>
      <c r="G144" s="262"/>
      <c r="H144" s="265">
        <v>39.969999999999999</v>
      </c>
      <c r="I144" s="266"/>
      <c r="J144" s="262"/>
      <c r="K144" s="262"/>
      <c r="L144" s="267"/>
      <c r="M144" s="268"/>
      <c r="N144" s="269"/>
      <c r="O144" s="269"/>
      <c r="P144" s="269"/>
      <c r="Q144" s="269"/>
      <c r="R144" s="269"/>
      <c r="S144" s="269"/>
      <c r="T144" s="270"/>
      <c r="AT144" s="271" t="s">
        <v>139</v>
      </c>
      <c r="AU144" s="271" t="s">
        <v>80</v>
      </c>
      <c r="AV144" s="13" t="s">
        <v>142</v>
      </c>
      <c r="AW144" s="13" t="s">
        <v>35</v>
      </c>
      <c r="AX144" s="13" t="s">
        <v>78</v>
      </c>
      <c r="AY144" s="271" t="s">
        <v>128</v>
      </c>
    </row>
    <row r="145" s="1" customFormat="1" ht="16.5" customHeight="1">
      <c r="B145" s="46"/>
      <c r="C145" s="235" t="s">
        <v>178</v>
      </c>
      <c r="D145" s="235" t="s">
        <v>131</v>
      </c>
      <c r="E145" s="236" t="s">
        <v>260</v>
      </c>
      <c r="F145" s="237" t="s">
        <v>261</v>
      </c>
      <c r="G145" s="238" t="s">
        <v>243</v>
      </c>
      <c r="H145" s="239">
        <v>8.0999999999999996</v>
      </c>
      <c r="I145" s="240"/>
      <c r="J145" s="241">
        <f>ROUND(I145*H145,2)</f>
        <v>0</v>
      </c>
      <c r="K145" s="237" t="s">
        <v>135</v>
      </c>
      <c r="L145" s="72"/>
      <c r="M145" s="242" t="s">
        <v>21</v>
      </c>
      <c r="N145" s="243" t="s">
        <v>43</v>
      </c>
      <c r="O145" s="47"/>
      <c r="P145" s="244">
        <f>O145*H145</f>
        <v>0</v>
      </c>
      <c r="Q145" s="244">
        <v>0</v>
      </c>
      <c r="R145" s="244">
        <f>Q145*H145</f>
        <v>0</v>
      </c>
      <c r="S145" s="244">
        <v>0</v>
      </c>
      <c r="T145" s="245">
        <f>S145*H145</f>
        <v>0</v>
      </c>
      <c r="AR145" s="24" t="s">
        <v>142</v>
      </c>
      <c r="AT145" s="24" t="s">
        <v>131</v>
      </c>
      <c r="AU145" s="24" t="s">
        <v>80</v>
      </c>
      <c r="AY145" s="24" t="s">
        <v>128</v>
      </c>
      <c r="BE145" s="246">
        <f>IF(N145="základní",J145,0)</f>
        <v>0</v>
      </c>
      <c r="BF145" s="246">
        <f>IF(N145="snížená",J145,0)</f>
        <v>0</v>
      </c>
      <c r="BG145" s="246">
        <f>IF(N145="zákl. přenesená",J145,0)</f>
        <v>0</v>
      </c>
      <c r="BH145" s="246">
        <f>IF(N145="sníž. přenesená",J145,0)</f>
        <v>0</v>
      </c>
      <c r="BI145" s="246">
        <f>IF(N145="nulová",J145,0)</f>
        <v>0</v>
      </c>
      <c r="BJ145" s="24" t="s">
        <v>78</v>
      </c>
      <c r="BK145" s="246">
        <f>ROUND(I145*H145,2)</f>
        <v>0</v>
      </c>
      <c r="BL145" s="24" t="s">
        <v>142</v>
      </c>
      <c r="BM145" s="24" t="s">
        <v>262</v>
      </c>
    </row>
    <row r="146" s="1" customFormat="1">
      <c r="B146" s="46"/>
      <c r="C146" s="74"/>
      <c r="D146" s="247" t="s">
        <v>138</v>
      </c>
      <c r="E146" s="74"/>
      <c r="F146" s="248" t="s">
        <v>263</v>
      </c>
      <c r="G146" s="74"/>
      <c r="H146" s="74"/>
      <c r="I146" s="203"/>
      <c r="J146" s="74"/>
      <c r="K146" s="74"/>
      <c r="L146" s="72"/>
      <c r="M146" s="249"/>
      <c r="N146" s="47"/>
      <c r="O146" s="47"/>
      <c r="P146" s="47"/>
      <c r="Q146" s="47"/>
      <c r="R146" s="47"/>
      <c r="S146" s="47"/>
      <c r="T146" s="95"/>
      <c r="AT146" s="24" t="s">
        <v>138</v>
      </c>
      <c r="AU146" s="24" t="s">
        <v>80</v>
      </c>
    </row>
    <row r="147" s="1" customFormat="1">
      <c r="B147" s="46"/>
      <c r="C147" s="74"/>
      <c r="D147" s="247" t="s">
        <v>216</v>
      </c>
      <c r="E147" s="74"/>
      <c r="F147" s="285" t="s">
        <v>264</v>
      </c>
      <c r="G147" s="74"/>
      <c r="H147" s="74"/>
      <c r="I147" s="203"/>
      <c r="J147" s="74"/>
      <c r="K147" s="74"/>
      <c r="L147" s="72"/>
      <c r="M147" s="249"/>
      <c r="N147" s="47"/>
      <c r="O147" s="47"/>
      <c r="P147" s="47"/>
      <c r="Q147" s="47"/>
      <c r="R147" s="47"/>
      <c r="S147" s="47"/>
      <c r="T147" s="95"/>
      <c r="AT147" s="24" t="s">
        <v>216</v>
      </c>
      <c r="AU147" s="24" t="s">
        <v>80</v>
      </c>
    </row>
    <row r="148" s="14" customFormat="1">
      <c r="B148" s="272"/>
      <c r="C148" s="273"/>
      <c r="D148" s="247" t="s">
        <v>139</v>
      </c>
      <c r="E148" s="274" t="s">
        <v>21</v>
      </c>
      <c r="F148" s="275" t="s">
        <v>265</v>
      </c>
      <c r="G148" s="273"/>
      <c r="H148" s="274" t="s">
        <v>21</v>
      </c>
      <c r="I148" s="276"/>
      <c r="J148" s="273"/>
      <c r="K148" s="273"/>
      <c r="L148" s="277"/>
      <c r="M148" s="278"/>
      <c r="N148" s="279"/>
      <c r="O148" s="279"/>
      <c r="P148" s="279"/>
      <c r="Q148" s="279"/>
      <c r="R148" s="279"/>
      <c r="S148" s="279"/>
      <c r="T148" s="280"/>
      <c r="AT148" s="281" t="s">
        <v>139</v>
      </c>
      <c r="AU148" s="281" t="s">
        <v>80</v>
      </c>
      <c r="AV148" s="14" t="s">
        <v>78</v>
      </c>
      <c r="AW148" s="14" t="s">
        <v>35</v>
      </c>
      <c r="AX148" s="14" t="s">
        <v>72</v>
      </c>
      <c r="AY148" s="281" t="s">
        <v>128</v>
      </c>
    </row>
    <row r="149" s="12" customFormat="1">
      <c r="B149" s="250"/>
      <c r="C149" s="251"/>
      <c r="D149" s="247" t="s">
        <v>139</v>
      </c>
      <c r="E149" s="252" t="s">
        <v>21</v>
      </c>
      <c r="F149" s="253" t="s">
        <v>266</v>
      </c>
      <c r="G149" s="251"/>
      <c r="H149" s="254">
        <v>8.0999999999999996</v>
      </c>
      <c r="I149" s="255"/>
      <c r="J149" s="251"/>
      <c r="K149" s="251"/>
      <c r="L149" s="256"/>
      <c r="M149" s="257"/>
      <c r="N149" s="258"/>
      <c r="O149" s="258"/>
      <c r="P149" s="258"/>
      <c r="Q149" s="258"/>
      <c r="R149" s="258"/>
      <c r="S149" s="258"/>
      <c r="T149" s="259"/>
      <c r="AT149" s="260" t="s">
        <v>139</v>
      </c>
      <c r="AU149" s="260" t="s">
        <v>80</v>
      </c>
      <c r="AV149" s="12" t="s">
        <v>80</v>
      </c>
      <c r="AW149" s="12" t="s">
        <v>35</v>
      </c>
      <c r="AX149" s="12" t="s">
        <v>72</v>
      </c>
      <c r="AY149" s="260" t="s">
        <v>128</v>
      </c>
    </row>
    <row r="150" s="13" customFormat="1">
      <c r="B150" s="261"/>
      <c r="C150" s="262"/>
      <c r="D150" s="247" t="s">
        <v>139</v>
      </c>
      <c r="E150" s="263" t="s">
        <v>21</v>
      </c>
      <c r="F150" s="264" t="s">
        <v>141</v>
      </c>
      <c r="G150" s="262"/>
      <c r="H150" s="265">
        <v>8.0999999999999996</v>
      </c>
      <c r="I150" s="266"/>
      <c r="J150" s="262"/>
      <c r="K150" s="262"/>
      <c r="L150" s="267"/>
      <c r="M150" s="268"/>
      <c r="N150" s="269"/>
      <c r="O150" s="269"/>
      <c r="P150" s="269"/>
      <c r="Q150" s="269"/>
      <c r="R150" s="269"/>
      <c r="S150" s="269"/>
      <c r="T150" s="270"/>
      <c r="AT150" s="271" t="s">
        <v>139</v>
      </c>
      <c r="AU150" s="271" t="s">
        <v>80</v>
      </c>
      <c r="AV150" s="13" t="s">
        <v>142</v>
      </c>
      <c r="AW150" s="13" t="s">
        <v>35</v>
      </c>
      <c r="AX150" s="13" t="s">
        <v>78</v>
      </c>
      <c r="AY150" s="271" t="s">
        <v>128</v>
      </c>
    </row>
    <row r="151" s="1" customFormat="1" ht="16.5" customHeight="1">
      <c r="B151" s="46"/>
      <c r="C151" s="235" t="s">
        <v>183</v>
      </c>
      <c r="D151" s="235" t="s">
        <v>131</v>
      </c>
      <c r="E151" s="236" t="s">
        <v>267</v>
      </c>
      <c r="F151" s="237" t="s">
        <v>268</v>
      </c>
      <c r="G151" s="238" t="s">
        <v>243</v>
      </c>
      <c r="H151" s="239">
        <v>4.0499999999999998</v>
      </c>
      <c r="I151" s="240"/>
      <c r="J151" s="241">
        <f>ROUND(I151*H151,2)</f>
        <v>0</v>
      </c>
      <c r="K151" s="237" t="s">
        <v>135</v>
      </c>
      <c r="L151" s="72"/>
      <c r="M151" s="242" t="s">
        <v>21</v>
      </c>
      <c r="N151" s="243" t="s">
        <v>43</v>
      </c>
      <c r="O151" s="47"/>
      <c r="P151" s="244">
        <f>O151*H151</f>
        <v>0</v>
      </c>
      <c r="Q151" s="244">
        <v>0</v>
      </c>
      <c r="R151" s="244">
        <f>Q151*H151</f>
        <v>0</v>
      </c>
      <c r="S151" s="244">
        <v>0</v>
      </c>
      <c r="T151" s="245">
        <f>S151*H151</f>
        <v>0</v>
      </c>
      <c r="AR151" s="24" t="s">
        <v>142</v>
      </c>
      <c r="AT151" s="24" t="s">
        <v>131</v>
      </c>
      <c r="AU151" s="24" t="s">
        <v>80</v>
      </c>
      <c r="AY151" s="24" t="s">
        <v>128</v>
      </c>
      <c r="BE151" s="246">
        <f>IF(N151="základní",J151,0)</f>
        <v>0</v>
      </c>
      <c r="BF151" s="246">
        <f>IF(N151="snížená",J151,0)</f>
        <v>0</v>
      </c>
      <c r="BG151" s="246">
        <f>IF(N151="zákl. přenesená",J151,0)</f>
        <v>0</v>
      </c>
      <c r="BH151" s="246">
        <f>IF(N151="sníž. přenesená",J151,0)</f>
        <v>0</v>
      </c>
      <c r="BI151" s="246">
        <f>IF(N151="nulová",J151,0)</f>
        <v>0</v>
      </c>
      <c r="BJ151" s="24" t="s">
        <v>78</v>
      </c>
      <c r="BK151" s="246">
        <f>ROUND(I151*H151,2)</f>
        <v>0</v>
      </c>
      <c r="BL151" s="24" t="s">
        <v>142</v>
      </c>
      <c r="BM151" s="24" t="s">
        <v>269</v>
      </c>
    </row>
    <row r="152" s="1" customFormat="1">
      <c r="B152" s="46"/>
      <c r="C152" s="74"/>
      <c r="D152" s="247" t="s">
        <v>138</v>
      </c>
      <c r="E152" s="74"/>
      <c r="F152" s="248" t="s">
        <v>270</v>
      </c>
      <c r="G152" s="74"/>
      <c r="H152" s="74"/>
      <c r="I152" s="203"/>
      <c r="J152" s="74"/>
      <c r="K152" s="74"/>
      <c r="L152" s="72"/>
      <c r="M152" s="249"/>
      <c r="N152" s="47"/>
      <c r="O152" s="47"/>
      <c r="P152" s="47"/>
      <c r="Q152" s="47"/>
      <c r="R152" s="47"/>
      <c r="S152" s="47"/>
      <c r="T152" s="95"/>
      <c r="AT152" s="24" t="s">
        <v>138</v>
      </c>
      <c r="AU152" s="24" t="s">
        <v>80</v>
      </c>
    </row>
    <row r="153" s="1" customFormat="1">
      <c r="B153" s="46"/>
      <c r="C153" s="74"/>
      <c r="D153" s="247" t="s">
        <v>216</v>
      </c>
      <c r="E153" s="74"/>
      <c r="F153" s="285" t="s">
        <v>264</v>
      </c>
      <c r="G153" s="74"/>
      <c r="H153" s="74"/>
      <c r="I153" s="203"/>
      <c r="J153" s="74"/>
      <c r="K153" s="74"/>
      <c r="L153" s="72"/>
      <c r="M153" s="249"/>
      <c r="N153" s="47"/>
      <c r="O153" s="47"/>
      <c r="P153" s="47"/>
      <c r="Q153" s="47"/>
      <c r="R153" s="47"/>
      <c r="S153" s="47"/>
      <c r="T153" s="95"/>
      <c r="AT153" s="24" t="s">
        <v>216</v>
      </c>
      <c r="AU153" s="24" t="s">
        <v>80</v>
      </c>
    </row>
    <row r="154" s="12" customFormat="1">
      <c r="B154" s="250"/>
      <c r="C154" s="251"/>
      <c r="D154" s="247" t="s">
        <v>139</v>
      </c>
      <c r="E154" s="252" t="s">
        <v>21</v>
      </c>
      <c r="F154" s="253" t="s">
        <v>271</v>
      </c>
      <c r="G154" s="251"/>
      <c r="H154" s="254">
        <v>4.0499999999999998</v>
      </c>
      <c r="I154" s="255"/>
      <c r="J154" s="251"/>
      <c r="K154" s="251"/>
      <c r="L154" s="256"/>
      <c r="M154" s="257"/>
      <c r="N154" s="258"/>
      <c r="O154" s="258"/>
      <c r="P154" s="258"/>
      <c r="Q154" s="258"/>
      <c r="R154" s="258"/>
      <c r="S154" s="258"/>
      <c r="T154" s="259"/>
      <c r="AT154" s="260" t="s">
        <v>139</v>
      </c>
      <c r="AU154" s="260" t="s">
        <v>80</v>
      </c>
      <c r="AV154" s="12" t="s">
        <v>80</v>
      </c>
      <c r="AW154" s="12" t="s">
        <v>35</v>
      </c>
      <c r="AX154" s="12" t="s">
        <v>72</v>
      </c>
      <c r="AY154" s="260" t="s">
        <v>128</v>
      </c>
    </row>
    <row r="155" s="13" customFormat="1">
      <c r="B155" s="261"/>
      <c r="C155" s="262"/>
      <c r="D155" s="247" t="s">
        <v>139</v>
      </c>
      <c r="E155" s="263" t="s">
        <v>21</v>
      </c>
      <c r="F155" s="264" t="s">
        <v>141</v>
      </c>
      <c r="G155" s="262"/>
      <c r="H155" s="265">
        <v>4.0499999999999998</v>
      </c>
      <c r="I155" s="266"/>
      <c r="J155" s="262"/>
      <c r="K155" s="262"/>
      <c r="L155" s="267"/>
      <c r="M155" s="268"/>
      <c r="N155" s="269"/>
      <c r="O155" s="269"/>
      <c r="P155" s="269"/>
      <c r="Q155" s="269"/>
      <c r="R155" s="269"/>
      <c r="S155" s="269"/>
      <c r="T155" s="270"/>
      <c r="AT155" s="271" t="s">
        <v>139</v>
      </c>
      <c r="AU155" s="271" t="s">
        <v>80</v>
      </c>
      <c r="AV155" s="13" t="s">
        <v>142</v>
      </c>
      <c r="AW155" s="13" t="s">
        <v>35</v>
      </c>
      <c r="AX155" s="13" t="s">
        <v>78</v>
      </c>
      <c r="AY155" s="271" t="s">
        <v>128</v>
      </c>
    </row>
    <row r="156" s="1" customFormat="1" ht="16.5" customHeight="1">
      <c r="B156" s="46"/>
      <c r="C156" s="235" t="s">
        <v>188</v>
      </c>
      <c r="D156" s="235" t="s">
        <v>131</v>
      </c>
      <c r="E156" s="236" t="s">
        <v>272</v>
      </c>
      <c r="F156" s="237" t="s">
        <v>273</v>
      </c>
      <c r="G156" s="238" t="s">
        <v>213</v>
      </c>
      <c r="H156" s="239">
        <v>10</v>
      </c>
      <c r="I156" s="240"/>
      <c r="J156" s="241">
        <f>ROUND(I156*H156,2)</f>
        <v>0</v>
      </c>
      <c r="K156" s="237" t="s">
        <v>135</v>
      </c>
      <c r="L156" s="72"/>
      <c r="M156" s="242" t="s">
        <v>21</v>
      </c>
      <c r="N156" s="243" t="s">
        <v>43</v>
      </c>
      <c r="O156" s="47"/>
      <c r="P156" s="244">
        <f>O156*H156</f>
        <v>0</v>
      </c>
      <c r="Q156" s="244">
        <v>0.00084000000000000003</v>
      </c>
      <c r="R156" s="244">
        <f>Q156*H156</f>
        <v>0.0084000000000000012</v>
      </c>
      <c r="S156" s="244">
        <v>0</v>
      </c>
      <c r="T156" s="245">
        <f>S156*H156</f>
        <v>0</v>
      </c>
      <c r="AR156" s="24" t="s">
        <v>142</v>
      </c>
      <c r="AT156" s="24" t="s">
        <v>131</v>
      </c>
      <c r="AU156" s="24" t="s">
        <v>80</v>
      </c>
      <c r="AY156" s="24" t="s">
        <v>128</v>
      </c>
      <c r="BE156" s="246">
        <f>IF(N156="základní",J156,0)</f>
        <v>0</v>
      </c>
      <c r="BF156" s="246">
        <f>IF(N156="snížená",J156,0)</f>
        <v>0</v>
      </c>
      <c r="BG156" s="246">
        <f>IF(N156="zákl. přenesená",J156,0)</f>
        <v>0</v>
      </c>
      <c r="BH156" s="246">
        <f>IF(N156="sníž. přenesená",J156,0)</f>
        <v>0</v>
      </c>
      <c r="BI156" s="246">
        <f>IF(N156="nulová",J156,0)</f>
        <v>0</v>
      </c>
      <c r="BJ156" s="24" t="s">
        <v>78</v>
      </c>
      <c r="BK156" s="246">
        <f>ROUND(I156*H156,2)</f>
        <v>0</v>
      </c>
      <c r="BL156" s="24" t="s">
        <v>142</v>
      </c>
      <c r="BM156" s="24" t="s">
        <v>274</v>
      </c>
    </row>
    <row r="157" s="1" customFormat="1">
      <c r="B157" s="46"/>
      <c r="C157" s="74"/>
      <c r="D157" s="247" t="s">
        <v>138</v>
      </c>
      <c r="E157" s="74"/>
      <c r="F157" s="248" t="s">
        <v>275</v>
      </c>
      <c r="G157" s="74"/>
      <c r="H157" s="74"/>
      <c r="I157" s="203"/>
      <c r="J157" s="74"/>
      <c r="K157" s="74"/>
      <c r="L157" s="72"/>
      <c r="M157" s="249"/>
      <c r="N157" s="47"/>
      <c r="O157" s="47"/>
      <c r="P157" s="47"/>
      <c r="Q157" s="47"/>
      <c r="R157" s="47"/>
      <c r="S157" s="47"/>
      <c r="T157" s="95"/>
      <c r="AT157" s="24" t="s">
        <v>138</v>
      </c>
      <c r="AU157" s="24" t="s">
        <v>80</v>
      </c>
    </row>
    <row r="158" s="1" customFormat="1">
      <c r="B158" s="46"/>
      <c r="C158" s="74"/>
      <c r="D158" s="247" t="s">
        <v>216</v>
      </c>
      <c r="E158" s="74"/>
      <c r="F158" s="285" t="s">
        <v>276</v>
      </c>
      <c r="G158" s="74"/>
      <c r="H158" s="74"/>
      <c r="I158" s="203"/>
      <c r="J158" s="74"/>
      <c r="K158" s="74"/>
      <c r="L158" s="72"/>
      <c r="M158" s="249"/>
      <c r="N158" s="47"/>
      <c r="O158" s="47"/>
      <c r="P158" s="47"/>
      <c r="Q158" s="47"/>
      <c r="R158" s="47"/>
      <c r="S158" s="47"/>
      <c r="T158" s="95"/>
      <c r="AT158" s="24" t="s">
        <v>216</v>
      </c>
      <c r="AU158" s="24" t="s">
        <v>80</v>
      </c>
    </row>
    <row r="159" s="14" customFormat="1">
      <c r="B159" s="272"/>
      <c r="C159" s="273"/>
      <c r="D159" s="247" t="s">
        <v>139</v>
      </c>
      <c r="E159" s="274" t="s">
        <v>21</v>
      </c>
      <c r="F159" s="275" t="s">
        <v>265</v>
      </c>
      <c r="G159" s="273"/>
      <c r="H159" s="274" t="s">
        <v>21</v>
      </c>
      <c r="I159" s="276"/>
      <c r="J159" s="273"/>
      <c r="K159" s="273"/>
      <c r="L159" s="277"/>
      <c r="M159" s="278"/>
      <c r="N159" s="279"/>
      <c r="O159" s="279"/>
      <c r="P159" s="279"/>
      <c r="Q159" s="279"/>
      <c r="R159" s="279"/>
      <c r="S159" s="279"/>
      <c r="T159" s="280"/>
      <c r="AT159" s="281" t="s">
        <v>139</v>
      </c>
      <c r="AU159" s="281" t="s">
        <v>80</v>
      </c>
      <c r="AV159" s="14" t="s">
        <v>78</v>
      </c>
      <c r="AW159" s="14" t="s">
        <v>35</v>
      </c>
      <c r="AX159" s="14" t="s">
        <v>72</v>
      </c>
      <c r="AY159" s="281" t="s">
        <v>128</v>
      </c>
    </row>
    <row r="160" s="12" customFormat="1">
      <c r="B160" s="250"/>
      <c r="C160" s="251"/>
      <c r="D160" s="247" t="s">
        <v>139</v>
      </c>
      <c r="E160" s="252" t="s">
        <v>21</v>
      </c>
      <c r="F160" s="253" t="s">
        <v>277</v>
      </c>
      <c r="G160" s="251"/>
      <c r="H160" s="254">
        <v>10</v>
      </c>
      <c r="I160" s="255"/>
      <c r="J160" s="251"/>
      <c r="K160" s="251"/>
      <c r="L160" s="256"/>
      <c r="M160" s="257"/>
      <c r="N160" s="258"/>
      <c r="O160" s="258"/>
      <c r="P160" s="258"/>
      <c r="Q160" s="258"/>
      <c r="R160" s="258"/>
      <c r="S160" s="258"/>
      <c r="T160" s="259"/>
      <c r="AT160" s="260" t="s">
        <v>139</v>
      </c>
      <c r="AU160" s="260" t="s">
        <v>80</v>
      </c>
      <c r="AV160" s="12" t="s">
        <v>80</v>
      </c>
      <c r="AW160" s="12" t="s">
        <v>35</v>
      </c>
      <c r="AX160" s="12" t="s">
        <v>72</v>
      </c>
      <c r="AY160" s="260" t="s">
        <v>128</v>
      </c>
    </row>
    <row r="161" s="13" customFormat="1">
      <c r="B161" s="261"/>
      <c r="C161" s="262"/>
      <c r="D161" s="247" t="s">
        <v>139</v>
      </c>
      <c r="E161" s="263" t="s">
        <v>21</v>
      </c>
      <c r="F161" s="264" t="s">
        <v>141</v>
      </c>
      <c r="G161" s="262"/>
      <c r="H161" s="265">
        <v>10</v>
      </c>
      <c r="I161" s="266"/>
      <c r="J161" s="262"/>
      <c r="K161" s="262"/>
      <c r="L161" s="267"/>
      <c r="M161" s="268"/>
      <c r="N161" s="269"/>
      <c r="O161" s="269"/>
      <c r="P161" s="269"/>
      <c r="Q161" s="269"/>
      <c r="R161" s="269"/>
      <c r="S161" s="269"/>
      <c r="T161" s="270"/>
      <c r="AT161" s="271" t="s">
        <v>139</v>
      </c>
      <c r="AU161" s="271" t="s">
        <v>80</v>
      </c>
      <c r="AV161" s="13" t="s">
        <v>142</v>
      </c>
      <c r="AW161" s="13" t="s">
        <v>35</v>
      </c>
      <c r="AX161" s="13" t="s">
        <v>78</v>
      </c>
      <c r="AY161" s="271" t="s">
        <v>128</v>
      </c>
    </row>
    <row r="162" s="1" customFormat="1" ht="16.5" customHeight="1">
      <c r="B162" s="46"/>
      <c r="C162" s="235" t="s">
        <v>278</v>
      </c>
      <c r="D162" s="235" t="s">
        <v>131</v>
      </c>
      <c r="E162" s="236" t="s">
        <v>279</v>
      </c>
      <c r="F162" s="237" t="s">
        <v>280</v>
      </c>
      <c r="G162" s="238" t="s">
        <v>213</v>
      </c>
      <c r="H162" s="239">
        <v>10</v>
      </c>
      <c r="I162" s="240"/>
      <c r="J162" s="241">
        <f>ROUND(I162*H162,2)</f>
        <v>0</v>
      </c>
      <c r="K162" s="237" t="s">
        <v>135</v>
      </c>
      <c r="L162" s="72"/>
      <c r="M162" s="242" t="s">
        <v>21</v>
      </c>
      <c r="N162" s="243" t="s">
        <v>43</v>
      </c>
      <c r="O162" s="47"/>
      <c r="P162" s="244">
        <f>O162*H162</f>
        <v>0</v>
      </c>
      <c r="Q162" s="244">
        <v>0</v>
      </c>
      <c r="R162" s="244">
        <f>Q162*H162</f>
        <v>0</v>
      </c>
      <c r="S162" s="244">
        <v>0</v>
      </c>
      <c r="T162" s="245">
        <f>S162*H162</f>
        <v>0</v>
      </c>
      <c r="AR162" s="24" t="s">
        <v>142</v>
      </c>
      <c r="AT162" s="24" t="s">
        <v>131</v>
      </c>
      <c r="AU162" s="24" t="s">
        <v>80</v>
      </c>
      <c r="AY162" s="24" t="s">
        <v>128</v>
      </c>
      <c r="BE162" s="246">
        <f>IF(N162="základní",J162,0)</f>
        <v>0</v>
      </c>
      <c r="BF162" s="246">
        <f>IF(N162="snížená",J162,0)</f>
        <v>0</v>
      </c>
      <c r="BG162" s="246">
        <f>IF(N162="zákl. přenesená",J162,0)</f>
        <v>0</v>
      </c>
      <c r="BH162" s="246">
        <f>IF(N162="sníž. přenesená",J162,0)</f>
        <v>0</v>
      </c>
      <c r="BI162" s="246">
        <f>IF(N162="nulová",J162,0)</f>
        <v>0</v>
      </c>
      <c r="BJ162" s="24" t="s">
        <v>78</v>
      </c>
      <c r="BK162" s="246">
        <f>ROUND(I162*H162,2)</f>
        <v>0</v>
      </c>
      <c r="BL162" s="24" t="s">
        <v>142</v>
      </c>
      <c r="BM162" s="24" t="s">
        <v>281</v>
      </c>
    </row>
    <row r="163" s="1" customFormat="1">
      <c r="B163" s="46"/>
      <c r="C163" s="74"/>
      <c r="D163" s="247" t="s">
        <v>138</v>
      </c>
      <c r="E163" s="74"/>
      <c r="F163" s="248" t="s">
        <v>282</v>
      </c>
      <c r="G163" s="74"/>
      <c r="H163" s="74"/>
      <c r="I163" s="203"/>
      <c r="J163" s="74"/>
      <c r="K163" s="74"/>
      <c r="L163" s="72"/>
      <c r="M163" s="249"/>
      <c r="N163" s="47"/>
      <c r="O163" s="47"/>
      <c r="P163" s="47"/>
      <c r="Q163" s="47"/>
      <c r="R163" s="47"/>
      <c r="S163" s="47"/>
      <c r="T163" s="95"/>
      <c r="AT163" s="24" t="s">
        <v>138</v>
      </c>
      <c r="AU163" s="24" t="s">
        <v>80</v>
      </c>
    </row>
    <row r="164" s="12" customFormat="1">
      <c r="B164" s="250"/>
      <c r="C164" s="251"/>
      <c r="D164" s="247" t="s">
        <v>139</v>
      </c>
      <c r="E164" s="252" t="s">
        <v>21</v>
      </c>
      <c r="F164" s="253" t="s">
        <v>183</v>
      </c>
      <c r="G164" s="251"/>
      <c r="H164" s="254">
        <v>10</v>
      </c>
      <c r="I164" s="255"/>
      <c r="J164" s="251"/>
      <c r="K164" s="251"/>
      <c r="L164" s="256"/>
      <c r="M164" s="257"/>
      <c r="N164" s="258"/>
      <c r="O164" s="258"/>
      <c r="P164" s="258"/>
      <c r="Q164" s="258"/>
      <c r="R164" s="258"/>
      <c r="S164" s="258"/>
      <c r="T164" s="259"/>
      <c r="AT164" s="260" t="s">
        <v>139</v>
      </c>
      <c r="AU164" s="260" t="s">
        <v>80</v>
      </c>
      <c r="AV164" s="12" t="s">
        <v>80</v>
      </c>
      <c r="AW164" s="12" t="s">
        <v>35</v>
      </c>
      <c r="AX164" s="12" t="s">
        <v>72</v>
      </c>
      <c r="AY164" s="260" t="s">
        <v>128</v>
      </c>
    </row>
    <row r="165" s="13" customFormat="1">
      <c r="B165" s="261"/>
      <c r="C165" s="262"/>
      <c r="D165" s="247" t="s">
        <v>139</v>
      </c>
      <c r="E165" s="263" t="s">
        <v>21</v>
      </c>
      <c r="F165" s="264" t="s">
        <v>141</v>
      </c>
      <c r="G165" s="262"/>
      <c r="H165" s="265">
        <v>10</v>
      </c>
      <c r="I165" s="266"/>
      <c r="J165" s="262"/>
      <c r="K165" s="262"/>
      <c r="L165" s="267"/>
      <c r="M165" s="268"/>
      <c r="N165" s="269"/>
      <c r="O165" s="269"/>
      <c r="P165" s="269"/>
      <c r="Q165" s="269"/>
      <c r="R165" s="269"/>
      <c r="S165" s="269"/>
      <c r="T165" s="270"/>
      <c r="AT165" s="271" t="s">
        <v>139</v>
      </c>
      <c r="AU165" s="271" t="s">
        <v>80</v>
      </c>
      <c r="AV165" s="13" t="s">
        <v>142</v>
      </c>
      <c r="AW165" s="13" t="s">
        <v>35</v>
      </c>
      <c r="AX165" s="13" t="s">
        <v>78</v>
      </c>
      <c r="AY165" s="271" t="s">
        <v>128</v>
      </c>
    </row>
    <row r="166" s="1" customFormat="1" ht="16.5" customHeight="1">
      <c r="B166" s="46"/>
      <c r="C166" s="235" t="s">
        <v>283</v>
      </c>
      <c r="D166" s="235" t="s">
        <v>131</v>
      </c>
      <c r="E166" s="236" t="s">
        <v>284</v>
      </c>
      <c r="F166" s="237" t="s">
        <v>285</v>
      </c>
      <c r="G166" s="238" t="s">
        <v>213</v>
      </c>
      <c r="H166" s="239">
        <v>165</v>
      </c>
      <c r="I166" s="240"/>
      <c r="J166" s="241">
        <f>ROUND(I166*H166,2)</f>
        <v>0</v>
      </c>
      <c r="K166" s="237" t="s">
        <v>135</v>
      </c>
      <c r="L166" s="72"/>
      <c r="M166" s="242" t="s">
        <v>21</v>
      </c>
      <c r="N166" s="243" t="s">
        <v>43</v>
      </c>
      <c r="O166" s="47"/>
      <c r="P166" s="244">
        <f>O166*H166</f>
        <v>0</v>
      </c>
      <c r="Q166" s="244">
        <v>0.00149</v>
      </c>
      <c r="R166" s="244">
        <f>Q166*H166</f>
        <v>0.24585000000000001</v>
      </c>
      <c r="S166" s="244">
        <v>0</v>
      </c>
      <c r="T166" s="245">
        <f>S166*H166</f>
        <v>0</v>
      </c>
      <c r="AR166" s="24" t="s">
        <v>142</v>
      </c>
      <c r="AT166" s="24" t="s">
        <v>131</v>
      </c>
      <c r="AU166" s="24" t="s">
        <v>80</v>
      </c>
      <c r="AY166" s="24" t="s">
        <v>128</v>
      </c>
      <c r="BE166" s="246">
        <f>IF(N166="základní",J166,0)</f>
        <v>0</v>
      </c>
      <c r="BF166" s="246">
        <f>IF(N166="snížená",J166,0)</f>
        <v>0</v>
      </c>
      <c r="BG166" s="246">
        <f>IF(N166="zákl. přenesená",J166,0)</f>
        <v>0</v>
      </c>
      <c r="BH166" s="246">
        <f>IF(N166="sníž. přenesená",J166,0)</f>
        <v>0</v>
      </c>
      <c r="BI166" s="246">
        <f>IF(N166="nulová",J166,0)</f>
        <v>0</v>
      </c>
      <c r="BJ166" s="24" t="s">
        <v>78</v>
      </c>
      <c r="BK166" s="246">
        <f>ROUND(I166*H166,2)</f>
        <v>0</v>
      </c>
      <c r="BL166" s="24" t="s">
        <v>142</v>
      </c>
      <c r="BM166" s="24" t="s">
        <v>286</v>
      </c>
    </row>
    <row r="167" s="1" customFormat="1">
      <c r="B167" s="46"/>
      <c r="C167" s="74"/>
      <c r="D167" s="247" t="s">
        <v>138</v>
      </c>
      <c r="E167" s="74"/>
      <c r="F167" s="248" t="s">
        <v>287</v>
      </c>
      <c r="G167" s="74"/>
      <c r="H167" s="74"/>
      <c r="I167" s="203"/>
      <c r="J167" s="74"/>
      <c r="K167" s="74"/>
      <c r="L167" s="72"/>
      <c r="M167" s="249"/>
      <c r="N167" s="47"/>
      <c r="O167" s="47"/>
      <c r="P167" s="47"/>
      <c r="Q167" s="47"/>
      <c r="R167" s="47"/>
      <c r="S167" s="47"/>
      <c r="T167" s="95"/>
      <c r="AT167" s="24" t="s">
        <v>138</v>
      </c>
      <c r="AU167" s="24" t="s">
        <v>80</v>
      </c>
    </row>
    <row r="168" s="1" customFormat="1">
      <c r="B168" s="46"/>
      <c r="C168" s="74"/>
      <c r="D168" s="247" t="s">
        <v>216</v>
      </c>
      <c r="E168" s="74"/>
      <c r="F168" s="285" t="s">
        <v>288</v>
      </c>
      <c r="G168" s="74"/>
      <c r="H168" s="74"/>
      <c r="I168" s="203"/>
      <c r="J168" s="74"/>
      <c r="K168" s="74"/>
      <c r="L168" s="72"/>
      <c r="M168" s="249"/>
      <c r="N168" s="47"/>
      <c r="O168" s="47"/>
      <c r="P168" s="47"/>
      <c r="Q168" s="47"/>
      <c r="R168" s="47"/>
      <c r="S168" s="47"/>
      <c r="T168" s="95"/>
      <c r="AT168" s="24" t="s">
        <v>216</v>
      </c>
      <c r="AU168" s="24" t="s">
        <v>80</v>
      </c>
    </row>
    <row r="169" s="14" customFormat="1">
      <c r="B169" s="272"/>
      <c r="C169" s="273"/>
      <c r="D169" s="247" t="s">
        <v>139</v>
      </c>
      <c r="E169" s="274" t="s">
        <v>21</v>
      </c>
      <c r="F169" s="275" t="s">
        <v>218</v>
      </c>
      <c r="G169" s="273"/>
      <c r="H169" s="274" t="s">
        <v>21</v>
      </c>
      <c r="I169" s="276"/>
      <c r="J169" s="273"/>
      <c r="K169" s="273"/>
      <c r="L169" s="277"/>
      <c r="M169" s="278"/>
      <c r="N169" s="279"/>
      <c r="O169" s="279"/>
      <c r="P169" s="279"/>
      <c r="Q169" s="279"/>
      <c r="R169" s="279"/>
      <c r="S169" s="279"/>
      <c r="T169" s="280"/>
      <c r="AT169" s="281" t="s">
        <v>139</v>
      </c>
      <c r="AU169" s="281" t="s">
        <v>80</v>
      </c>
      <c r="AV169" s="14" t="s">
        <v>78</v>
      </c>
      <c r="AW169" s="14" t="s">
        <v>35</v>
      </c>
      <c r="AX169" s="14" t="s">
        <v>72</v>
      </c>
      <c r="AY169" s="281" t="s">
        <v>128</v>
      </c>
    </row>
    <row r="170" s="12" customFormat="1">
      <c r="B170" s="250"/>
      <c r="C170" s="251"/>
      <c r="D170" s="247" t="s">
        <v>139</v>
      </c>
      <c r="E170" s="252" t="s">
        <v>21</v>
      </c>
      <c r="F170" s="253" t="s">
        <v>289</v>
      </c>
      <c r="G170" s="251"/>
      <c r="H170" s="254">
        <v>165</v>
      </c>
      <c r="I170" s="255"/>
      <c r="J170" s="251"/>
      <c r="K170" s="251"/>
      <c r="L170" s="256"/>
      <c r="M170" s="257"/>
      <c r="N170" s="258"/>
      <c r="O170" s="258"/>
      <c r="P170" s="258"/>
      <c r="Q170" s="258"/>
      <c r="R170" s="258"/>
      <c r="S170" s="258"/>
      <c r="T170" s="259"/>
      <c r="AT170" s="260" t="s">
        <v>139</v>
      </c>
      <c r="AU170" s="260" t="s">
        <v>80</v>
      </c>
      <c r="AV170" s="12" t="s">
        <v>80</v>
      </c>
      <c r="AW170" s="12" t="s">
        <v>35</v>
      </c>
      <c r="AX170" s="12" t="s">
        <v>72</v>
      </c>
      <c r="AY170" s="260" t="s">
        <v>128</v>
      </c>
    </row>
    <row r="171" s="13" customFormat="1">
      <c r="B171" s="261"/>
      <c r="C171" s="262"/>
      <c r="D171" s="247" t="s">
        <v>139</v>
      </c>
      <c r="E171" s="263" t="s">
        <v>21</v>
      </c>
      <c r="F171" s="264" t="s">
        <v>141</v>
      </c>
      <c r="G171" s="262"/>
      <c r="H171" s="265">
        <v>165</v>
      </c>
      <c r="I171" s="266"/>
      <c r="J171" s="262"/>
      <c r="K171" s="262"/>
      <c r="L171" s="267"/>
      <c r="M171" s="268"/>
      <c r="N171" s="269"/>
      <c r="O171" s="269"/>
      <c r="P171" s="269"/>
      <c r="Q171" s="269"/>
      <c r="R171" s="269"/>
      <c r="S171" s="269"/>
      <c r="T171" s="270"/>
      <c r="AT171" s="271" t="s">
        <v>139</v>
      </c>
      <c r="AU171" s="271" t="s">
        <v>80</v>
      </c>
      <c r="AV171" s="13" t="s">
        <v>142</v>
      </c>
      <c r="AW171" s="13" t="s">
        <v>35</v>
      </c>
      <c r="AX171" s="13" t="s">
        <v>78</v>
      </c>
      <c r="AY171" s="271" t="s">
        <v>128</v>
      </c>
    </row>
    <row r="172" s="1" customFormat="1" ht="16.5" customHeight="1">
      <c r="B172" s="46"/>
      <c r="C172" s="235" t="s">
        <v>290</v>
      </c>
      <c r="D172" s="235" t="s">
        <v>131</v>
      </c>
      <c r="E172" s="236" t="s">
        <v>291</v>
      </c>
      <c r="F172" s="237" t="s">
        <v>292</v>
      </c>
      <c r="G172" s="238" t="s">
        <v>213</v>
      </c>
      <c r="H172" s="239">
        <v>165</v>
      </c>
      <c r="I172" s="240"/>
      <c r="J172" s="241">
        <f>ROUND(I172*H172,2)</f>
        <v>0</v>
      </c>
      <c r="K172" s="237" t="s">
        <v>135</v>
      </c>
      <c r="L172" s="72"/>
      <c r="M172" s="242" t="s">
        <v>21</v>
      </c>
      <c r="N172" s="243" t="s">
        <v>43</v>
      </c>
      <c r="O172" s="47"/>
      <c r="P172" s="244">
        <f>O172*H172</f>
        <v>0</v>
      </c>
      <c r="Q172" s="244">
        <v>0</v>
      </c>
      <c r="R172" s="244">
        <f>Q172*H172</f>
        <v>0</v>
      </c>
      <c r="S172" s="244">
        <v>0</v>
      </c>
      <c r="T172" s="245">
        <f>S172*H172</f>
        <v>0</v>
      </c>
      <c r="AR172" s="24" t="s">
        <v>142</v>
      </c>
      <c r="AT172" s="24" t="s">
        <v>131</v>
      </c>
      <c r="AU172" s="24" t="s">
        <v>80</v>
      </c>
      <c r="AY172" s="24" t="s">
        <v>128</v>
      </c>
      <c r="BE172" s="246">
        <f>IF(N172="základní",J172,0)</f>
        <v>0</v>
      </c>
      <c r="BF172" s="246">
        <f>IF(N172="snížená",J172,0)</f>
        <v>0</v>
      </c>
      <c r="BG172" s="246">
        <f>IF(N172="zákl. přenesená",J172,0)</f>
        <v>0</v>
      </c>
      <c r="BH172" s="246">
        <f>IF(N172="sníž. přenesená",J172,0)</f>
        <v>0</v>
      </c>
      <c r="BI172" s="246">
        <f>IF(N172="nulová",J172,0)</f>
        <v>0</v>
      </c>
      <c r="BJ172" s="24" t="s">
        <v>78</v>
      </c>
      <c r="BK172" s="246">
        <f>ROUND(I172*H172,2)</f>
        <v>0</v>
      </c>
      <c r="BL172" s="24" t="s">
        <v>142</v>
      </c>
      <c r="BM172" s="24" t="s">
        <v>293</v>
      </c>
    </row>
    <row r="173" s="1" customFormat="1">
      <c r="B173" s="46"/>
      <c r="C173" s="74"/>
      <c r="D173" s="247" t="s">
        <v>138</v>
      </c>
      <c r="E173" s="74"/>
      <c r="F173" s="248" t="s">
        <v>294</v>
      </c>
      <c r="G173" s="74"/>
      <c r="H173" s="74"/>
      <c r="I173" s="203"/>
      <c r="J173" s="74"/>
      <c r="K173" s="74"/>
      <c r="L173" s="72"/>
      <c r="M173" s="249"/>
      <c r="N173" s="47"/>
      <c r="O173" s="47"/>
      <c r="P173" s="47"/>
      <c r="Q173" s="47"/>
      <c r="R173" s="47"/>
      <c r="S173" s="47"/>
      <c r="T173" s="95"/>
      <c r="AT173" s="24" t="s">
        <v>138</v>
      </c>
      <c r="AU173" s="24" t="s">
        <v>80</v>
      </c>
    </row>
    <row r="174" s="14" customFormat="1">
      <c r="B174" s="272"/>
      <c r="C174" s="273"/>
      <c r="D174" s="247" t="s">
        <v>139</v>
      </c>
      <c r="E174" s="274" t="s">
        <v>21</v>
      </c>
      <c r="F174" s="275" t="s">
        <v>218</v>
      </c>
      <c r="G174" s="273"/>
      <c r="H174" s="274" t="s">
        <v>21</v>
      </c>
      <c r="I174" s="276"/>
      <c r="J174" s="273"/>
      <c r="K174" s="273"/>
      <c r="L174" s="277"/>
      <c r="M174" s="278"/>
      <c r="N174" s="279"/>
      <c r="O174" s="279"/>
      <c r="P174" s="279"/>
      <c r="Q174" s="279"/>
      <c r="R174" s="279"/>
      <c r="S174" s="279"/>
      <c r="T174" s="280"/>
      <c r="AT174" s="281" t="s">
        <v>139</v>
      </c>
      <c r="AU174" s="281" t="s">
        <v>80</v>
      </c>
      <c r="AV174" s="14" t="s">
        <v>78</v>
      </c>
      <c r="AW174" s="14" t="s">
        <v>35</v>
      </c>
      <c r="AX174" s="14" t="s">
        <v>72</v>
      </c>
      <c r="AY174" s="281" t="s">
        <v>128</v>
      </c>
    </row>
    <row r="175" s="12" customFormat="1">
      <c r="B175" s="250"/>
      <c r="C175" s="251"/>
      <c r="D175" s="247" t="s">
        <v>139</v>
      </c>
      <c r="E175" s="252" t="s">
        <v>21</v>
      </c>
      <c r="F175" s="253" t="s">
        <v>295</v>
      </c>
      <c r="G175" s="251"/>
      <c r="H175" s="254">
        <v>165</v>
      </c>
      <c r="I175" s="255"/>
      <c r="J175" s="251"/>
      <c r="K175" s="251"/>
      <c r="L175" s="256"/>
      <c r="M175" s="257"/>
      <c r="N175" s="258"/>
      <c r="O175" s="258"/>
      <c r="P175" s="258"/>
      <c r="Q175" s="258"/>
      <c r="R175" s="258"/>
      <c r="S175" s="258"/>
      <c r="T175" s="259"/>
      <c r="AT175" s="260" t="s">
        <v>139</v>
      </c>
      <c r="AU175" s="260" t="s">
        <v>80</v>
      </c>
      <c r="AV175" s="12" t="s">
        <v>80</v>
      </c>
      <c r="AW175" s="12" t="s">
        <v>35</v>
      </c>
      <c r="AX175" s="12" t="s">
        <v>72</v>
      </c>
      <c r="AY175" s="260" t="s">
        <v>128</v>
      </c>
    </row>
    <row r="176" s="13" customFormat="1">
      <c r="B176" s="261"/>
      <c r="C176" s="262"/>
      <c r="D176" s="247" t="s">
        <v>139</v>
      </c>
      <c r="E176" s="263" t="s">
        <v>21</v>
      </c>
      <c r="F176" s="264" t="s">
        <v>141</v>
      </c>
      <c r="G176" s="262"/>
      <c r="H176" s="265">
        <v>165</v>
      </c>
      <c r="I176" s="266"/>
      <c r="J176" s="262"/>
      <c r="K176" s="262"/>
      <c r="L176" s="267"/>
      <c r="M176" s="268"/>
      <c r="N176" s="269"/>
      <c r="O176" s="269"/>
      <c r="P176" s="269"/>
      <c r="Q176" s="269"/>
      <c r="R176" s="269"/>
      <c r="S176" s="269"/>
      <c r="T176" s="270"/>
      <c r="AT176" s="271" t="s">
        <v>139</v>
      </c>
      <c r="AU176" s="271" t="s">
        <v>80</v>
      </c>
      <c r="AV176" s="13" t="s">
        <v>142</v>
      </c>
      <c r="AW176" s="13" t="s">
        <v>35</v>
      </c>
      <c r="AX176" s="13" t="s">
        <v>78</v>
      </c>
      <c r="AY176" s="271" t="s">
        <v>128</v>
      </c>
    </row>
    <row r="177" s="1" customFormat="1" ht="16.5" customHeight="1">
      <c r="B177" s="46"/>
      <c r="C177" s="235" t="s">
        <v>10</v>
      </c>
      <c r="D177" s="235" t="s">
        <v>131</v>
      </c>
      <c r="E177" s="236" t="s">
        <v>296</v>
      </c>
      <c r="F177" s="237" t="s">
        <v>297</v>
      </c>
      <c r="G177" s="238" t="s">
        <v>213</v>
      </c>
      <c r="H177" s="239">
        <v>165</v>
      </c>
      <c r="I177" s="240"/>
      <c r="J177" s="241">
        <f>ROUND(I177*H177,2)</f>
        <v>0</v>
      </c>
      <c r="K177" s="237" t="s">
        <v>135</v>
      </c>
      <c r="L177" s="72"/>
      <c r="M177" s="242" t="s">
        <v>21</v>
      </c>
      <c r="N177" s="243" t="s">
        <v>43</v>
      </c>
      <c r="O177" s="47"/>
      <c r="P177" s="244">
        <f>O177*H177</f>
        <v>0</v>
      </c>
      <c r="Q177" s="244">
        <v>0.0040499999999999998</v>
      </c>
      <c r="R177" s="244">
        <f>Q177*H177</f>
        <v>0.66825000000000001</v>
      </c>
      <c r="S177" s="244">
        <v>0</v>
      </c>
      <c r="T177" s="245">
        <f>S177*H177</f>
        <v>0</v>
      </c>
      <c r="AR177" s="24" t="s">
        <v>142</v>
      </c>
      <c r="AT177" s="24" t="s">
        <v>131</v>
      </c>
      <c r="AU177" s="24" t="s">
        <v>80</v>
      </c>
      <c r="AY177" s="24" t="s">
        <v>128</v>
      </c>
      <c r="BE177" s="246">
        <f>IF(N177="základní",J177,0)</f>
        <v>0</v>
      </c>
      <c r="BF177" s="246">
        <f>IF(N177="snížená",J177,0)</f>
        <v>0</v>
      </c>
      <c r="BG177" s="246">
        <f>IF(N177="zákl. přenesená",J177,0)</f>
        <v>0</v>
      </c>
      <c r="BH177" s="246">
        <f>IF(N177="sníž. přenesená",J177,0)</f>
        <v>0</v>
      </c>
      <c r="BI177" s="246">
        <f>IF(N177="nulová",J177,0)</f>
        <v>0</v>
      </c>
      <c r="BJ177" s="24" t="s">
        <v>78</v>
      </c>
      <c r="BK177" s="246">
        <f>ROUND(I177*H177,2)</f>
        <v>0</v>
      </c>
      <c r="BL177" s="24" t="s">
        <v>142</v>
      </c>
      <c r="BM177" s="24" t="s">
        <v>298</v>
      </c>
    </row>
    <row r="178" s="1" customFormat="1">
      <c r="B178" s="46"/>
      <c r="C178" s="74"/>
      <c r="D178" s="247" t="s">
        <v>138</v>
      </c>
      <c r="E178" s="74"/>
      <c r="F178" s="248" t="s">
        <v>299</v>
      </c>
      <c r="G178" s="74"/>
      <c r="H178" s="74"/>
      <c r="I178" s="203"/>
      <c r="J178" s="74"/>
      <c r="K178" s="74"/>
      <c r="L178" s="72"/>
      <c r="M178" s="249"/>
      <c r="N178" s="47"/>
      <c r="O178" s="47"/>
      <c r="P178" s="47"/>
      <c r="Q178" s="47"/>
      <c r="R178" s="47"/>
      <c r="S178" s="47"/>
      <c r="T178" s="95"/>
      <c r="AT178" s="24" t="s">
        <v>138</v>
      </c>
      <c r="AU178" s="24" t="s">
        <v>80</v>
      </c>
    </row>
    <row r="179" s="1" customFormat="1">
      <c r="B179" s="46"/>
      <c r="C179" s="74"/>
      <c r="D179" s="247" t="s">
        <v>216</v>
      </c>
      <c r="E179" s="74"/>
      <c r="F179" s="285" t="s">
        <v>300</v>
      </c>
      <c r="G179" s="74"/>
      <c r="H179" s="74"/>
      <c r="I179" s="203"/>
      <c r="J179" s="74"/>
      <c r="K179" s="74"/>
      <c r="L179" s="72"/>
      <c r="M179" s="249"/>
      <c r="N179" s="47"/>
      <c r="O179" s="47"/>
      <c r="P179" s="47"/>
      <c r="Q179" s="47"/>
      <c r="R179" s="47"/>
      <c r="S179" s="47"/>
      <c r="T179" s="95"/>
      <c r="AT179" s="24" t="s">
        <v>216</v>
      </c>
      <c r="AU179" s="24" t="s">
        <v>80</v>
      </c>
    </row>
    <row r="180" s="1" customFormat="1" ht="16.5" customHeight="1">
      <c r="B180" s="46"/>
      <c r="C180" s="235" t="s">
        <v>301</v>
      </c>
      <c r="D180" s="235" t="s">
        <v>131</v>
      </c>
      <c r="E180" s="236" t="s">
        <v>302</v>
      </c>
      <c r="F180" s="237" t="s">
        <v>303</v>
      </c>
      <c r="G180" s="238" t="s">
        <v>213</v>
      </c>
      <c r="H180" s="239">
        <v>165</v>
      </c>
      <c r="I180" s="240"/>
      <c r="J180" s="241">
        <f>ROUND(I180*H180,2)</f>
        <v>0</v>
      </c>
      <c r="K180" s="237" t="s">
        <v>135</v>
      </c>
      <c r="L180" s="72"/>
      <c r="M180" s="242" t="s">
        <v>21</v>
      </c>
      <c r="N180" s="243" t="s">
        <v>43</v>
      </c>
      <c r="O180" s="47"/>
      <c r="P180" s="244">
        <f>O180*H180</f>
        <v>0</v>
      </c>
      <c r="Q180" s="244">
        <v>0</v>
      </c>
      <c r="R180" s="244">
        <f>Q180*H180</f>
        <v>0</v>
      </c>
      <c r="S180" s="244">
        <v>0</v>
      </c>
      <c r="T180" s="245">
        <f>S180*H180</f>
        <v>0</v>
      </c>
      <c r="AR180" s="24" t="s">
        <v>142</v>
      </c>
      <c r="AT180" s="24" t="s">
        <v>131</v>
      </c>
      <c r="AU180" s="24" t="s">
        <v>80</v>
      </c>
      <c r="AY180" s="24" t="s">
        <v>128</v>
      </c>
      <c r="BE180" s="246">
        <f>IF(N180="základní",J180,0)</f>
        <v>0</v>
      </c>
      <c r="BF180" s="246">
        <f>IF(N180="snížená",J180,0)</f>
        <v>0</v>
      </c>
      <c r="BG180" s="246">
        <f>IF(N180="zákl. přenesená",J180,0)</f>
        <v>0</v>
      </c>
      <c r="BH180" s="246">
        <f>IF(N180="sníž. přenesená",J180,0)</f>
        <v>0</v>
      </c>
      <c r="BI180" s="246">
        <f>IF(N180="nulová",J180,0)</f>
        <v>0</v>
      </c>
      <c r="BJ180" s="24" t="s">
        <v>78</v>
      </c>
      <c r="BK180" s="246">
        <f>ROUND(I180*H180,2)</f>
        <v>0</v>
      </c>
      <c r="BL180" s="24" t="s">
        <v>142</v>
      </c>
      <c r="BM180" s="24" t="s">
        <v>304</v>
      </c>
    </row>
    <row r="181" s="1" customFormat="1">
      <c r="B181" s="46"/>
      <c r="C181" s="74"/>
      <c r="D181" s="247" t="s">
        <v>138</v>
      </c>
      <c r="E181" s="74"/>
      <c r="F181" s="248" t="s">
        <v>305</v>
      </c>
      <c r="G181" s="74"/>
      <c r="H181" s="74"/>
      <c r="I181" s="203"/>
      <c r="J181" s="74"/>
      <c r="K181" s="74"/>
      <c r="L181" s="72"/>
      <c r="M181" s="249"/>
      <c r="N181" s="47"/>
      <c r="O181" s="47"/>
      <c r="P181" s="47"/>
      <c r="Q181" s="47"/>
      <c r="R181" s="47"/>
      <c r="S181" s="47"/>
      <c r="T181" s="95"/>
      <c r="AT181" s="24" t="s">
        <v>138</v>
      </c>
      <c r="AU181" s="24" t="s">
        <v>80</v>
      </c>
    </row>
    <row r="182" s="1" customFormat="1" ht="16.5" customHeight="1">
      <c r="B182" s="46"/>
      <c r="C182" s="235" t="s">
        <v>306</v>
      </c>
      <c r="D182" s="235" t="s">
        <v>131</v>
      </c>
      <c r="E182" s="236" t="s">
        <v>307</v>
      </c>
      <c r="F182" s="237" t="s">
        <v>308</v>
      </c>
      <c r="G182" s="238" t="s">
        <v>243</v>
      </c>
      <c r="H182" s="239">
        <v>88.040000000000006</v>
      </c>
      <c r="I182" s="240"/>
      <c r="J182" s="241">
        <f>ROUND(I182*H182,2)</f>
        <v>0</v>
      </c>
      <c r="K182" s="237" t="s">
        <v>135</v>
      </c>
      <c r="L182" s="72"/>
      <c r="M182" s="242" t="s">
        <v>21</v>
      </c>
      <c r="N182" s="243" t="s">
        <v>43</v>
      </c>
      <c r="O182" s="47"/>
      <c r="P182" s="244">
        <f>O182*H182</f>
        <v>0</v>
      </c>
      <c r="Q182" s="244">
        <v>0</v>
      </c>
      <c r="R182" s="244">
        <f>Q182*H182</f>
        <v>0</v>
      </c>
      <c r="S182" s="244">
        <v>0</v>
      </c>
      <c r="T182" s="245">
        <f>S182*H182</f>
        <v>0</v>
      </c>
      <c r="AR182" s="24" t="s">
        <v>142</v>
      </c>
      <c r="AT182" s="24" t="s">
        <v>131</v>
      </c>
      <c r="AU182" s="24" t="s">
        <v>80</v>
      </c>
      <c r="AY182" s="24" t="s">
        <v>128</v>
      </c>
      <c r="BE182" s="246">
        <f>IF(N182="základní",J182,0)</f>
        <v>0</v>
      </c>
      <c r="BF182" s="246">
        <f>IF(N182="snížená",J182,0)</f>
        <v>0</v>
      </c>
      <c r="BG182" s="246">
        <f>IF(N182="zákl. přenesená",J182,0)</f>
        <v>0</v>
      </c>
      <c r="BH182" s="246">
        <f>IF(N182="sníž. přenesená",J182,0)</f>
        <v>0</v>
      </c>
      <c r="BI182" s="246">
        <f>IF(N182="nulová",J182,0)</f>
        <v>0</v>
      </c>
      <c r="BJ182" s="24" t="s">
        <v>78</v>
      </c>
      <c r="BK182" s="246">
        <f>ROUND(I182*H182,2)</f>
        <v>0</v>
      </c>
      <c r="BL182" s="24" t="s">
        <v>142</v>
      </c>
      <c r="BM182" s="24" t="s">
        <v>309</v>
      </c>
    </row>
    <row r="183" s="1" customFormat="1">
      <c r="B183" s="46"/>
      <c r="C183" s="74"/>
      <c r="D183" s="247" t="s">
        <v>138</v>
      </c>
      <c r="E183" s="74"/>
      <c r="F183" s="248" t="s">
        <v>310</v>
      </c>
      <c r="G183" s="74"/>
      <c r="H183" s="74"/>
      <c r="I183" s="203"/>
      <c r="J183" s="74"/>
      <c r="K183" s="74"/>
      <c r="L183" s="72"/>
      <c r="M183" s="249"/>
      <c r="N183" s="47"/>
      <c r="O183" s="47"/>
      <c r="P183" s="47"/>
      <c r="Q183" s="47"/>
      <c r="R183" s="47"/>
      <c r="S183" s="47"/>
      <c r="T183" s="95"/>
      <c r="AT183" s="24" t="s">
        <v>138</v>
      </c>
      <c r="AU183" s="24" t="s">
        <v>80</v>
      </c>
    </row>
    <row r="184" s="1" customFormat="1">
      <c r="B184" s="46"/>
      <c r="C184" s="74"/>
      <c r="D184" s="247" t="s">
        <v>216</v>
      </c>
      <c r="E184" s="74"/>
      <c r="F184" s="285" t="s">
        <v>311</v>
      </c>
      <c r="G184" s="74"/>
      <c r="H184" s="74"/>
      <c r="I184" s="203"/>
      <c r="J184" s="74"/>
      <c r="K184" s="74"/>
      <c r="L184" s="72"/>
      <c r="M184" s="249"/>
      <c r="N184" s="47"/>
      <c r="O184" s="47"/>
      <c r="P184" s="47"/>
      <c r="Q184" s="47"/>
      <c r="R184" s="47"/>
      <c r="S184" s="47"/>
      <c r="T184" s="95"/>
      <c r="AT184" s="24" t="s">
        <v>216</v>
      </c>
      <c r="AU184" s="24" t="s">
        <v>80</v>
      </c>
    </row>
    <row r="185" s="12" customFormat="1">
      <c r="B185" s="250"/>
      <c r="C185" s="251"/>
      <c r="D185" s="247" t="s">
        <v>139</v>
      </c>
      <c r="E185" s="252" t="s">
        <v>21</v>
      </c>
      <c r="F185" s="253" t="s">
        <v>312</v>
      </c>
      <c r="G185" s="251"/>
      <c r="H185" s="254">
        <v>79.939999999999998</v>
      </c>
      <c r="I185" s="255"/>
      <c r="J185" s="251"/>
      <c r="K185" s="251"/>
      <c r="L185" s="256"/>
      <c r="M185" s="257"/>
      <c r="N185" s="258"/>
      <c r="O185" s="258"/>
      <c r="P185" s="258"/>
      <c r="Q185" s="258"/>
      <c r="R185" s="258"/>
      <c r="S185" s="258"/>
      <c r="T185" s="259"/>
      <c r="AT185" s="260" t="s">
        <v>139</v>
      </c>
      <c r="AU185" s="260" t="s">
        <v>80</v>
      </c>
      <c r="AV185" s="12" t="s">
        <v>80</v>
      </c>
      <c r="AW185" s="12" t="s">
        <v>35</v>
      </c>
      <c r="AX185" s="12" t="s">
        <v>72</v>
      </c>
      <c r="AY185" s="260" t="s">
        <v>128</v>
      </c>
    </row>
    <row r="186" s="12" customFormat="1">
      <c r="B186" s="250"/>
      <c r="C186" s="251"/>
      <c r="D186" s="247" t="s">
        <v>139</v>
      </c>
      <c r="E186" s="252" t="s">
        <v>21</v>
      </c>
      <c r="F186" s="253" t="s">
        <v>313</v>
      </c>
      <c r="G186" s="251"/>
      <c r="H186" s="254">
        <v>8.0999999999999996</v>
      </c>
      <c r="I186" s="255"/>
      <c r="J186" s="251"/>
      <c r="K186" s="251"/>
      <c r="L186" s="256"/>
      <c r="M186" s="257"/>
      <c r="N186" s="258"/>
      <c r="O186" s="258"/>
      <c r="P186" s="258"/>
      <c r="Q186" s="258"/>
      <c r="R186" s="258"/>
      <c r="S186" s="258"/>
      <c r="T186" s="259"/>
      <c r="AT186" s="260" t="s">
        <v>139</v>
      </c>
      <c r="AU186" s="260" t="s">
        <v>80</v>
      </c>
      <c r="AV186" s="12" t="s">
        <v>80</v>
      </c>
      <c r="AW186" s="12" t="s">
        <v>35</v>
      </c>
      <c r="AX186" s="12" t="s">
        <v>72</v>
      </c>
      <c r="AY186" s="260" t="s">
        <v>128</v>
      </c>
    </row>
    <row r="187" s="13" customFormat="1">
      <c r="B187" s="261"/>
      <c r="C187" s="262"/>
      <c r="D187" s="247" t="s">
        <v>139</v>
      </c>
      <c r="E187" s="263" t="s">
        <v>21</v>
      </c>
      <c r="F187" s="264" t="s">
        <v>141</v>
      </c>
      <c r="G187" s="262"/>
      <c r="H187" s="265">
        <v>88.040000000000006</v>
      </c>
      <c r="I187" s="266"/>
      <c r="J187" s="262"/>
      <c r="K187" s="262"/>
      <c r="L187" s="267"/>
      <c r="M187" s="268"/>
      <c r="N187" s="269"/>
      <c r="O187" s="269"/>
      <c r="P187" s="269"/>
      <c r="Q187" s="269"/>
      <c r="R187" s="269"/>
      <c r="S187" s="269"/>
      <c r="T187" s="270"/>
      <c r="AT187" s="271" t="s">
        <v>139</v>
      </c>
      <c r="AU187" s="271" t="s">
        <v>80</v>
      </c>
      <c r="AV187" s="13" t="s">
        <v>142</v>
      </c>
      <c r="AW187" s="13" t="s">
        <v>35</v>
      </c>
      <c r="AX187" s="13" t="s">
        <v>78</v>
      </c>
      <c r="AY187" s="271" t="s">
        <v>128</v>
      </c>
    </row>
    <row r="188" s="1" customFormat="1" ht="16.5" customHeight="1">
      <c r="B188" s="46"/>
      <c r="C188" s="235" t="s">
        <v>314</v>
      </c>
      <c r="D188" s="235" t="s">
        <v>131</v>
      </c>
      <c r="E188" s="236" t="s">
        <v>315</v>
      </c>
      <c r="F188" s="237" t="s">
        <v>316</v>
      </c>
      <c r="G188" s="238" t="s">
        <v>243</v>
      </c>
      <c r="H188" s="239">
        <v>103.31999999999999</v>
      </c>
      <c r="I188" s="240"/>
      <c r="J188" s="241">
        <f>ROUND(I188*H188,2)</f>
        <v>0</v>
      </c>
      <c r="K188" s="237" t="s">
        <v>135</v>
      </c>
      <c r="L188" s="72"/>
      <c r="M188" s="242" t="s">
        <v>21</v>
      </c>
      <c r="N188" s="243" t="s">
        <v>43</v>
      </c>
      <c r="O188" s="47"/>
      <c r="P188" s="244">
        <f>O188*H188</f>
        <v>0</v>
      </c>
      <c r="Q188" s="244">
        <v>0</v>
      </c>
      <c r="R188" s="244">
        <f>Q188*H188</f>
        <v>0</v>
      </c>
      <c r="S188" s="244">
        <v>0</v>
      </c>
      <c r="T188" s="245">
        <f>S188*H188</f>
        <v>0</v>
      </c>
      <c r="AR188" s="24" t="s">
        <v>142</v>
      </c>
      <c r="AT188" s="24" t="s">
        <v>131</v>
      </c>
      <c r="AU188" s="24" t="s">
        <v>80</v>
      </c>
      <c r="AY188" s="24" t="s">
        <v>128</v>
      </c>
      <c r="BE188" s="246">
        <f>IF(N188="základní",J188,0)</f>
        <v>0</v>
      </c>
      <c r="BF188" s="246">
        <f>IF(N188="snížená",J188,0)</f>
        <v>0</v>
      </c>
      <c r="BG188" s="246">
        <f>IF(N188="zákl. přenesená",J188,0)</f>
        <v>0</v>
      </c>
      <c r="BH188" s="246">
        <f>IF(N188="sníž. přenesená",J188,0)</f>
        <v>0</v>
      </c>
      <c r="BI188" s="246">
        <f>IF(N188="nulová",J188,0)</f>
        <v>0</v>
      </c>
      <c r="BJ188" s="24" t="s">
        <v>78</v>
      </c>
      <c r="BK188" s="246">
        <f>ROUND(I188*H188,2)</f>
        <v>0</v>
      </c>
      <c r="BL188" s="24" t="s">
        <v>142</v>
      </c>
      <c r="BM188" s="24" t="s">
        <v>317</v>
      </c>
    </row>
    <row r="189" s="1" customFormat="1">
      <c r="B189" s="46"/>
      <c r="C189" s="74"/>
      <c r="D189" s="247" t="s">
        <v>138</v>
      </c>
      <c r="E189" s="74"/>
      <c r="F189" s="248" t="s">
        <v>318</v>
      </c>
      <c r="G189" s="74"/>
      <c r="H189" s="74"/>
      <c r="I189" s="203"/>
      <c r="J189" s="74"/>
      <c r="K189" s="74"/>
      <c r="L189" s="72"/>
      <c r="M189" s="249"/>
      <c r="N189" s="47"/>
      <c r="O189" s="47"/>
      <c r="P189" s="47"/>
      <c r="Q189" s="47"/>
      <c r="R189" s="47"/>
      <c r="S189" s="47"/>
      <c r="T189" s="95"/>
      <c r="AT189" s="24" t="s">
        <v>138</v>
      </c>
      <c r="AU189" s="24" t="s">
        <v>80</v>
      </c>
    </row>
    <row r="190" s="1" customFormat="1">
      <c r="B190" s="46"/>
      <c r="C190" s="74"/>
      <c r="D190" s="247" t="s">
        <v>216</v>
      </c>
      <c r="E190" s="74"/>
      <c r="F190" s="285" t="s">
        <v>319</v>
      </c>
      <c r="G190" s="74"/>
      <c r="H190" s="74"/>
      <c r="I190" s="203"/>
      <c r="J190" s="74"/>
      <c r="K190" s="74"/>
      <c r="L190" s="72"/>
      <c r="M190" s="249"/>
      <c r="N190" s="47"/>
      <c r="O190" s="47"/>
      <c r="P190" s="47"/>
      <c r="Q190" s="47"/>
      <c r="R190" s="47"/>
      <c r="S190" s="47"/>
      <c r="T190" s="95"/>
      <c r="AT190" s="24" t="s">
        <v>216</v>
      </c>
      <c r="AU190" s="24" t="s">
        <v>80</v>
      </c>
    </row>
    <row r="191" s="12" customFormat="1">
      <c r="B191" s="250"/>
      <c r="C191" s="251"/>
      <c r="D191" s="247" t="s">
        <v>139</v>
      </c>
      <c r="E191" s="252" t="s">
        <v>21</v>
      </c>
      <c r="F191" s="253" t="s">
        <v>320</v>
      </c>
      <c r="G191" s="251"/>
      <c r="H191" s="254">
        <v>103.31999999999999</v>
      </c>
      <c r="I191" s="255"/>
      <c r="J191" s="251"/>
      <c r="K191" s="251"/>
      <c r="L191" s="256"/>
      <c r="M191" s="257"/>
      <c r="N191" s="258"/>
      <c r="O191" s="258"/>
      <c r="P191" s="258"/>
      <c r="Q191" s="258"/>
      <c r="R191" s="258"/>
      <c r="S191" s="258"/>
      <c r="T191" s="259"/>
      <c r="AT191" s="260" t="s">
        <v>139</v>
      </c>
      <c r="AU191" s="260" t="s">
        <v>80</v>
      </c>
      <c r="AV191" s="12" t="s">
        <v>80</v>
      </c>
      <c r="AW191" s="12" t="s">
        <v>35</v>
      </c>
      <c r="AX191" s="12" t="s">
        <v>72</v>
      </c>
      <c r="AY191" s="260" t="s">
        <v>128</v>
      </c>
    </row>
    <row r="192" s="13" customFormat="1">
      <c r="B192" s="261"/>
      <c r="C192" s="262"/>
      <c r="D192" s="247" t="s">
        <v>139</v>
      </c>
      <c r="E192" s="263" t="s">
        <v>21</v>
      </c>
      <c r="F192" s="264" t="s">
        <v>141</v>
      </c>
      <c r="G192" s="262"/>
      <c r="H192" s="265">
        <v>103.31999999999999</v>
      </c>
      <c r="I192" s="266"/>
      <c r="J192" s="262"/>
      <c r="K192" s="262"/>
      <c r="L192" s="267"/>
      <c r="M192" s="268"/>
      <c r="N192" s="269"/>
      <c r="O192" s="269"/>
      <c r="P192" s="269"/>
      <c r="Q192" s="269"/>
      <c r="R192" s="269"/>
      <c r="S192" s="269"/>
      <c r="T192" s="270"/>
      <c r="AT192" s="271" t="s">
        <v>139</v>
      </c>
      <c r="AU192" s="271" t="s">
        <v>80</v>
      </c>
      <c r="AV192" s="13" t="s">
        <v>142</v>
      </c>
      <c r="AW192" s="13" t="s">
        <v>35</v>
      </c>
      <c r="AX192" s="13" t="s">
        <v>78</v>
      </c>
      <c r="AY192" s="271" t="s">
        <v>128</v>
      </c>
    </row>
    <row r="193" s="1" customFormat="1" ht="16.5" customHeight="1">
      <c r="B193" s="46"/>
      <c r="C193" s="235" t="s">
        <v>321</v>
      </c>
      <c r="D193" s="235" t="s">
        <v>131</v>
      </c>
      <c r="E193" s="236" t="s">
        <v>322</v>
      </c>
      <c r="F193" s="237" t="s">
        <v>323</v>
      </c>
      <c r="G193" s="238" t="s">
        <v>243</v>
      </c>
      <c r="H193" s="239">
        <v>36.380000000000003</v>
      </c>
      <c r="I193" s="240"/>
      <c r="J193" s="241">
        <f>ROUND(I193*H193,2)</f>
        <v>0</v>
      </c>
      <c r="K193" s="237" t="s">
        <v>135</v>
      </c>
      <c r="L193" s="72"/>
      <c r="M193" s="242" t="s">
        <v>21</v>
      </c>
      <c r="N193" s="243" t="s">
        <v>43</v>
      </c>
      <c r="O193" s="47"/>
      <c r="P193" s="244">
        <f>O193*H193</f>
        <v>0</v>
      </c>
      <c r="Q193" s="244">
        <v>0</v>
      </c>
      <c r="R193" s="244">
        <f>Q193*H193</f>
        <v>0</v>
      </c>
      <c r="S193" s="244">
        <v>0</v>
      </c>
      <c r="T193" s="245">
        <f>S193*H193</f>
        <v>0</v>
      </c>
      <c r="AR193" s="24" t="s">
        <v>142</v>
      </c>
      <c r="AT193" s="24" t="s">
        <v>131</v>
      </c>
      <c r="AU193" s="24" t="s">
        <v>80</v>
      </c>
      <c r="AY193" s="24" t="s">
        <v>128</v>
      </c>
      <c r="BE193" s="246">
        <f>IF(N193="základní",J193,0)</f>
        <v>0</v>
      </c>
      <c r="BF193" s="246">
        <f>IF(N193="snížená",J193,0)</f>
        <v>0</v>
      </c>
      <c r="BG193" s="246">
        <f>IF(N193="zákl. přenesená",J193,0)</f>
        <v>0</v>
      </c>
      <c r="BH193" s="246">
        <f>IF(N193="sníž. přenesená",J193,0)</f>
        <v>0</v>
      </c>
      <c r="BI193" s="246">
        <f>IF(N193="nulová",J193,0)</f>
        <v>0</v>
      </c>
      <c r="BJ193" s="24" t="s">
        <v>78</v>
      </c>
      <c r="BK193" s="246">
        <f>ROUND(I193*H193,2)</f>
        <v>0</v>
      </c>
      <c r="BL193" s="24" t="s">
        <v>142</v>
      </c>
      <c r="BM193" s="24" t="s">
        <v>324</v>
      </c>
    </row>
    <row r="194" s="1" customFormat="1">
      <c r="B194" s="46"/>
      <c r="C194" s="74"/>
      <c r="D194" s="247" t="s">
        <v>138</v>
      </c>
      <c r="E194" s="74"/>
      <c r="F194" s="248" t="s">
        <v>325</v>
      </c>
      <c r="G194" s="74"/>
      <c r="H194" s="74"/>
      <c r="I194" s="203"/>
      <c r="J194" s="74"/>
      <c r="K194" s="74"/>
      <c r="L194" s="72"/>
      <c r="M194" s="249"/>
      <c r="N194" s="47"/>
      <c r="O194" s="47"/>
      <c r="P194" s="47"/>
      <c r="Q194" s="47"/>
      <c r="R194" s="47"/>
      <c r="S194" s="47"/>
      <c r="T194" s="95"/>
      <c r="AT194" s="24" t="s">
        <v>138</v>
      </c>
      <c r="AU194" s="24" t="s">
        <v>80</v>
      </c>
    </row>
    <row r="195" s="1" customFormat="1">
      <c r="B195" s="46"/>
      <c r="C195" s="74"/>
      <c r="D195" s="247" t="s">
        <v>216</v>
      </c>
      <c r="E195" s="74"/>
      <c r="F195" s="285" t="s">
        <v>319</v>
      </c>
      <c r="G195" s="74"/>
      <c r="H195" s="74"/>
      <c r="I195" s="203"/>
      <c r="J195" s="74"/>
      <c r="K195" s="74"/>
      <c r="L195" s="72"/>
      <c r="M195" s="249"/>
      <c r="N195" s="47"/>
      <c r="O195" s="47"/>
      <c r="P195" s="47"/>
      <c r="Q195" s="47"/>
      <c r="R195" s="47"/>
      <c r="S195" s="47"/>
      <c r="T195" s="95"/>
      <c r="AT195" s="24" t="s">
        <v>216</v>
      </c>
      <c r="AU195" s="24" t="s">
        <v>80</v>
      </c>
    </row>
    <row r="196" s="12" customFormat="1">
      <c r="B196" s="250"/>
      <c r="C196" s="251"/>
      <c r="D196" s="247" t="s">
        <v>139</v>
      </c>
      <c r="E196" s="252" t="s">
        <v>21</v>
      </c>
      <c r="F196" s="253" t="s">
        <v>326</v>
      </c>
      <c r="G196" s="251"/>
      <c r="H196" s="254">
        <v>36.380000000000003</v>
      </c>
      <c r="I196" s="255"/>
      <c r="J196" s="251"/>
      <c r="K196" s="251"/>
      <c r="L196" s="256"/>
      <c r="M196" s="257"/>
      <c r="N196" s="258"/>
      <c r="O196" s="258"/>
      <c r="P196" s="258"/>
      <c r="Q196" s="258"/>
      <c r="R196" s="258"/>
      <c r="S196" s="258"/>
      <c r="T196" s="259"/>
      <c r="AT196" s="260" t="s">
        <v>139</v>
      </c>
      <c r="AU196" s="260" t="s">
        <v>80</v>
      </c>
      <c r="AV196" s="12" t="s">
        <v>80</v>
      </c>
      <c r="AW196" s="12" t="s">
        <v>35</v>
      </c>
      <c r="AX196" s="12" t="s">
        <v>72</v>
      </c>
      <c r="AY196" s="260" t="s">
        <v>128</v>
      </c>
    </row>
    <row r="197" s="13" customFormat="1">
      <c r="B197" s="261"/>
      <c r="C197" s="262"/>
      <c r="D197" s="247" t="s">
        <v>139</v>
      </c>
      <c r="E197" s="263" t="s">
        <v>21</v>
      </c>
      <c r="F197" s="264" t="s">
        <v>141</v>
      </c>
      <c r="G197" s="262"/>
      <c r="H197" s="265">
        <v>36.380000000000003</v>
      </c>
      <c r="I197" s="266"/>
      <c r="J197" s="262"/>
      <c r="K197" s="262"/>
      <c r="L197" s="267"/>
      <c r="M197" s="268"/>
      <c r="N197" s="269"/>
      <c r="O197" s="269"/>
      <c r="P197" s="269"/>
      <c r="Q197" s="269"/>
      <c r="R197" s="269"/>
      <c r="S197" s="269"/>
      <c r="T197" s="270"/>
      <c r="AT197" s="271" t="s">
        <v>139</v>
      </c>
      <c r="AU197" s="271" t="s">
        <v>80</v>
      </c>
      <c r="AV197" s="13" t="s">
        <v>142</v>
      </c>
      <c r="AW197" s="13" t="s">
        <v>35</v>
      </c>
      <c r="AX197" s="13" t="s">
        <v>78</v>
      </c>
      <c r="AY197" s="271" t="s">
        <v>128</v>
      </c>
    </row>
    <row r="198" s="1" customFormat="1" ht="16.5" customHeight="1">
      <c r="B198" s="46"/>
      <c r="C198" s="235" t="s">
        <v>327</v>
      </c>
      <c r="D198" s="235" t="s">
        <v>131</v>
      </c>
      <c r="E198" s="236" t="s">
        <v>328</v>
      </c>
      <c r="F198" s="237" t="s">
        <v>329</v>
      </c>
      <c r="G198" s="238" t="s">
        <v>243</v>
      </c>
      <c r="H198" s="239">
        <v>51.659999999999997</v>
      </c>
      <c r="I198" s="240"/>
      <c r="J198" s="241">
        <f>ROUND(I198*H198,2)</f>
        <v>0</v>
      </c>
      <c r="K198" s="237" t="s">
        <v>135</v>
      </c>
      <c r="L198" s="72"/>
      <c r="M198" s="242" t="s">
        <v>21</v>
      </c>
      <c r="N198" s="243" t="s">
        <v>43</v>
      </c>
      <c r="O198" s="47"/>
      <c r="P198" s="244">
        <f>O198*H198</f>
        <v>0</v>
      </c>
      <c r="Q198" s="244">
        <v>0</v>
      </c>
      <c r="R198" s="244">
        <f>Q198*H198</f>
        <v>0</v>
      </c>
      <c r="S198" s="244">
        <v>0</v>
      </c>
      <c r="T198" s="245">
        <f>S198*H198</f>
        <v>0</v>
      </c>
      <c r="AR198" s="24" t="s">
        <v>142</v>
      </c>
      <c r="AT198" s="24" t="s">
        <v>131</v>
      </c>
      <c r="AU198" s="24" t="s">
        <v>80</v>
      </c>
      <c r="AY198" s="24" t="s">
        <v>128</v>
      </c>
      <c r="BE198" s="246">
        <f>IF(N198="základní",J198,0)</f>
        <v>0</v>
      </c>
      <c r="BF198" s="246">
        <f>IF(N198="snížená",J198,0)</f>
        <v>0</v>
      </c>
      <c r="BG198" s="246">
        <f>IF(N198="zákl. přenesená",J198,0)</f>
        <v>0</v>
      </c>
      <c r="BH198" s="246">
        <f>IF(N198="sníž. přenesená",J198,0)</f>
        <v>0</v>
      </c>
      <c r="BI198" s="246">
        <f>IF(N198="nulová",J198,0)</f>
        <v>0</v>
      </c>
      <c r="BJ198" s="24" t="s">
        <v>78</v>
      </c>
      <c r="BK198" s="246">
        <f>ROUND(I198*H198,2)</f>
        <v>0</v>
      </c>
      <c r="BL198" s="24" t="s">
        <v>142</v>
      </c>
      <c r="BM198" s="24" t="s">
        <v>330</v>
      </c>
    </row>
    <row r="199" s="1" customFormat="1">
      <c r="B199" s="46"/>
      <c r="C199" s="74"/>
      <c r="D199" s="247" t="s">
        <v>138</v>
      </c>
      <c r="E199" s="74"/>
      <c r="F199" s="248" t="s">
        <v>331</v>
      </c>
      <c r="G199" s="74"/>
      <c r="H199" s="74"/>
      <c r="I199" s="203"/>
      <c r="J199" s="74"/>
      <c r="K199" s="74"/>
      <c r="L199" s="72"/>
      <c r="M199" s="249"/>
      <c r="N199" s="47"/>
      <c r="O199" s="47"/>
      <c r="P199" s="47"/>
      <c r="Q199" s="47"/>
      <c r="R199" s="47"/>
      <c r="S199" s="47"/>
      <c r="T199" s="95"/>
      <c r="AT199" s="24" t="s">
        <v>138</v>
      </c>
      <c r="AU199" s="24" t="s">
        <v>80</v>
      </c>
    </row>
    <row r="200" s="1" customFormat="1">
      <c r="B200" s="46"/>
      <c r="C200" s="74"/>
      <c r="D200" s="247" t="s">
        <v>216</v>
      </c>
      <c r="E200" s="74"/>
      <c r="F200" s="285" t="s">
        <v>332</v>
      </c>
      <c r="G200" s="74"/>
      <c r="H200" s="74"/>
      <c r="I200" s="203"/>
      <c r="J200" s="74"/>
      <c r="K200" s="74"/>
      <c r="L200" s="72"/>
      <c r="M200" s="249"/>
      <c r="N200" s="47"/>
      <c r="O200" s="47"/>
      <c r="P200" s="47"/>
      <c r="Q200" s="47"/>
      <c r="R200" s="47"/>
      <c r="S200" s="47"/>
      <c r="T200" s="95"/>
      <c r="AT200" s="24" t="s">
        <v>216</v>
      </c>
      <c r="AU200" s="24" t="s">
        <v>80</v>
      </c>
    </row>
    <row r="201" s="12" customFormat="1">
      <c r="B201" s="250"/>
      <c r="C201" s="251"/>
      <c r="D201" s="247" t="s">
        <v>139</v>
      </c>
      <c r="E201" s="252" t="s">
        <v>21</v>
      </c>
      <c r="F201" s="253" t="s">
        <v>333</v>
      </c>
      <c r="G201" s="251"/>
      <c r="H201" s="254">
        <v>51.659999999999997</v>
      </c>
      <c r="I201" s="255"/>
      <c r="J201" s="251"/>
      <c r="K201" s="251"/>
      <c r="L201" s="256"/>
      <c r="M201" s="257"/>
      <c r="N201" s="258"/>
      <c r="O201" s="258"/>
      <c r="P201" s="258"/>
      <c r="Q201" s="258"/>
      <c r="R201" s="258"/>
      <c r="S201" s="258"/>
      <c r="T201" s="259"/>
      <c r="AT201" s="260" t="s">
        <v>139</v>
      </c>
      <c r="AU201" s="260" t="s">
        <v>80</v>
      </c>
      <c r="AV201" s="12" t="s">
        <v>80</v>
      </c>
      <c r="AW201" s="12" t="s">
        <v>35</v>
      </c>
      <c r="AX201" s="12" t="s">
        <v>72</v>
      </c>
      <c r="AY201" s="260" t="s">
        <v>128</v>
      </c>
    </row>
    <row r="202" s="13" customFormat="1">
      <c r="B202" s="261"/>
      <c r="C202" s="262"/>
      <c r="D202" s="247" t="s">
        <v>139</v>
      </c>
      <c r="E202" s="263" t="s">
        <v>21</v>
      </c>
      <c r="F202" s="264" t="s">
        <v>141</v>
      </c>
      <c r="G202" s="262"/>
      <c r="H202" s="265">
        <v>51.659999999999997</v>
      </c>
      <c r="I202" s="266"/>
      <c r="J202" s="262"/>
      <c r="K202" s="262"/>
      <c r="L202" s="267"/>
      <c r="M202" s="268"/>
      <c r="N202" s="269"/>
      <c r="O202" s="269"/>
      <c r="P202" s="269"/>
      <c r="Q202" s="269"/>
      <c r="R202" s="269"/>
      <c r="S202" s="269"/>
      <c r="T202" s="270"/>
      <c r="AT202" s="271" t="s">
        <v>139</v>
      </c>
      <c r="AU202" s="271" t="s">
        <v>80</v>
      </c>
      <c r="AV202" s="13" t="s">
        <v>142</v>
      </c>
      <c r="AW202" s="13" t="s">
        <v>35</v>
      </c>
      <c r="AX202" s="13" t="s">
        <v>78</v>
      </c>
      <c r="AY202" s="271" t="s">
        <v>128</v>
      </c>
    </row>
    <row r="203" s="1" customFormat="1" ht="16.5" customHeight="1">
      <c r="B203" s="46"/>
      <c r="C203" s="235" t="s">
        <v>9</v>
      </c>
      <c r="D203" s="235" t="s">
        <v>131</v>
      </c>
      <c r="E203" s="236" t="s">
        <v>334</v>
      </c>
      <c r="F203" s="237" t="s">
        <v>335</v>
      </c>
      <c r="G203" s="238" t="s">
        <v>243</v>
      </c>
      <c r="H203" s="239">
        <v>36.380000000000003</v>
      </c>
      <c r="I203" s="240"/>
      <c r="J203" s="241">
        <f>ROUND(I203*H203,2)</f>
        <v>0</v>
      </c>
      <c r="K203" s="237" t="s">
        <v>135</v>
      </c>
      <c r="L203" s="72"/>
      <c r="M203" s="242" t="s">
        <v>21</v>
      </c>
      <c r="N203" s="243" t="s">
        <v>43</v>
      </c>
      <c r="O203" s="47"/>
      <c r="P203" s="244">
        <f>O203*H203</f>
        <v>0</v>
      </c>
      <c r="Q203" s="244">
        <v>0</v>
      </c>
      <c r="R203" s="244">
        <f>Q203*H203</f>
        <v>0</v>
      </c>
      <c r="S203" s="244">
        <v>0</v>
      </c>
      <c r="T203" s="245">
        <f>S203*H203</f>
        <v>0</v>
      </c>
      <c r="AR203" s="24" t="s">
        <v>142</v>
      </c>
      <c r="AT203" s="24" t="s">
        <v>131</v>
      </c>
      <c r="AU203" s="24" t="s">
        <v>80</v>
      </c>
      <c r="AY203" s="24" t="s">
        <v>128</v>
      </c>
      <c r="BE203" s="246">
        <f>IF(N203="základní",J203,0)</f>
        <v>0</v>
      </c>
      <c r="BF203" s="246">
        <f>IF(N203="snížená",J203,0)</f>
        <v>0</v>
      </c>
      <c r="BG203" s="246">
        <f>IF(N203="zákl. přenesená",J203,0)</f>
        <v>0</v>
      </c>
      <c r="BH203" s="246">
        <f>IF(N203="sníž. přenesená",J203,0)</f>
        <v>0</v>
      </c>
      <c r="BI203" s="246">
        <f>IF(N203="nulová",J203,0)</f>
        <v>0</v>
      </c>
      <c r="BJ203" s="24" t="s">
        <v>78</v>
      </c>
      <c r="BK203" s="246">
        <f>ROUND(I203*H203,2)</f>
        <v>0</v>
      </c>
      <c r="BL203" s="24" t="s">
        <v>142</v>
      </c>
      <c r="BM203" s="24" t="s">
        <v>336</v>
      </c>
    </row>
    <row r="204" s="1" customFormat="1">
      <c r="B204" s="46"/>
      <c r="C204" s="74"/>
      <c r="D204" s="247" t="s">
        <v>138</v>
      </c>
      <c r="E204" s="74"/>
      <c r="F204" s="248" t="s">
        <v>335</v>
      </c>
      <c r="G204" s="74"/>
      <c r="H204" s="74"/>
      <c r="I204" s="203"/>
      <c r="J204" s="74"/>
      <c r="K204" s="74"/>
      <c r="L204" s="72"/>
      <c r="M204" s="249"/>
      <c r="N204" s="47"/>
      <c r="O204" s="47"/>
      <c r="P204" s="47"/>
      <c r="Q204" s="47"/>
      <c r="R204" s="47"/>
      <c r="S204" s="47"/>
      <c r="T204" s="95"/>
      <c r="AT204" s="24" t="s">
        <v>138</v>
      </c>
      <c r="AU204" s="24" t="s">
        <v>80</v>
      </c>
    </row>
    <row r="205" s="1" customFormat="1">
      <c r="B205" s="46"/>
      <c r="C205" s="74"/>
      <c r="D205" s="247" t="s">
        <v>216</v>
      </c>
      <c r="E205" s="74"/>
      <c r="F205" s="285" t="s">
        <v>337</v>
      </c>
      <c r="G205" s="74"/>
      <c r="H205" s="74"/>
      <c r="I205" s="203"/>
      <c r="J205" s="74"/>
      <c r="K205" s="74"/>
      <c r="L205" s="72"/>
      <c r="M205" s="249"/>
      <c r="N205" s="47"/>
      <c r="O205" s="47"/>
      <c r="P205" s="47"/>
      <c r="Q205" s="47"/>
      <c r="R205" s="47"/>
      <c r="S205" s="47"/>
      <c r="T205" s="95"/>
      <c r="AT205" s="24" t="s">
        <v>216</v>
      </c>
      <c r="AU205" s="24" t="s">
        <v>80</v>
      </c>
    </row>
    <row r="206" s="12" customFormat="1">
      <c r="B206" s="250"/>
      <c r="C206" s="251"/>
      <c r="D206" s="247" t="s">
        <v>139</v>
      </c>
      <c r="E206" s="252" t="s">
        <v>21</v>
      </c>
      <c r="F206" s="253" t="s">
        <v>338</v>
      </c>
      <c r="G206" s="251"/>
      <c r="H206" s="254">
        <v>36.380000000000003</v>
      </c>
      <c r="I206" s="255"/>
      <c r="J206" s="251"/>
      <c r="K206" s="251"/>
      <c r="L206" s="256"/>
      <c r="M206" s="257"/>
      <c r="N206" s="258"/>
      <c r="O206" s="258"/>
      <c r="P206" s="258"/>
      <c r="Q206" s="258"/>
      <c r="R206" s="258"/>
      <c r="S206" s="258"/>
      <c r="T206" s="259"/>
      <c r="AT206" s="260" t="s">
        <v>139</v>
      </c>
      <c r="AU206" s="260" t="s">
        <v>80</v>
      </c>
      <c r="AV206" s="12" t="s">
        <v>80</v>
      </c>
      <c r="AW206" s="12" t="s">
        <v>35</v>
      </c>
      <c r="AX206" s="12" t="s">
        <v>72</v>
      </c>
      <c r="AY206" s="260" t="s">
        <v>128</v>
      </c>
    </row>
    <row r="207" s="13" customFormat="1">
      <c r="B207" s="261"/>
      <c r="C207" s="262"/>
      <c r="D207" s="247" t="s">
        <v>139</v>
      </c>
      <c r="E207" s="263" t="s">
        <v>21</v>
      </c>
      <c r="F207" s="264" t="s">
        <v>141</v>
      </c>
      <c r="G207" s="262"/>
      <c r="H207" s="265">
        <v>36.380000000000003</v>
      </c>
      <c r="I207" s="266"/>
      <c r="J207" s="262"/>
      <c r="K207" s="262"/>
      <c r="L207" s="267"/>
      <c r="M207" s="268"/>
      <c r="N207" s="269"/>
      <c r="O207" s="269"/>
      <c r="P207" s="269"/>
      <c r="Q207" s="269"/>
      <c r="R207" s="269"/>
      <c r="S207" s="269"/>
      <c r="T207" s="270"/>
      <c r="AT207" s="271" t="s">
        <v>139</v>
      </c>
      <c r="AU207" s="271" t="s">
        <v>80</v>
      </c>
      <c r="AV207" s="13" t="s">
        <v>142</v>
      </c>
      <c r="AW207" s="13" t="s">
        <v>35</v>
      </c>
      <c r="AX207" s="13" t="s">
        <v>78</v>
      </c>
      <c r="AY207" s="271" t="s">
        <v>128</v>
      </c>
    </row>
    <row r="208" s="1" customFormat="1" ht="16.5" customHeight="1">
      <c r="B208" s="46"/>
      <c r="C208" s="235" t="s">
        <v>339</v>
      </c>
      <c r="D208" s="235" t="s">
        <v>131</v>
      </c>
      <c r="E208" s="236" t="s">
        <v>340</v>
      </c>
      <c r="F208" s="237" t="s">
        <v>341</v>
      </c>
      <c r="G208" s="238" t="s">
        <v>342</v>
      </c>
      <c r="H208" s="239">
        <v>61.845999999999997</v>
      </c>
      <c r="I208" s="240"/>
      <c r="J208" s="241">
        <f>ROUND(I208*H208,2)</f>
        <v>0</v>
      </c>
      <c r="K208" s="237" t="s">
        <v>135</v>
      </c>
      <c r="L208" s="72"/>
      <c r="M208" s="242" t="s">
        <v>21</v>
      </c>
      <c r="N208" s="243" t="s">
        <v>43</v>
      </c>
      <c r="O208" s="47"/>
      <c r="P208" s="244">
        <f>O208*H208</f>
        <v>0</v>
      </c>
      <c r="Q208" s="244">
        <v>0</v>
      </c>
      <c r="R208" s="244">
        <f>Q208*H208</f>
        <v>0</v>
      </c>
      <c r="S208" s="244">
        <v>0</v>
      </c>
      <c r="T208" s="245">
        <f>S208*H208</f>
        <v>0</v>
      </c>
      <c r="AR208" s="24" t="s">
        <v>142</v>
      </c>
      <c r="AT208" s="24" t="s">
        <v>131</v>
      </c>
      <c r="AU208" s="24" t="s">
        <v>80</v>
      </c>
      <c r="AY208" s="24" t="s">
        <v>128</v>
      </c>
      <c r="BE208" s="246">
        <f>IF(N208="základní",J208,0)</f>
        <v>0</v>
      </c>
      <c r="BF208" s="246">
        <f>IF(N208="snížená",J208,0)</f>
        <v>0</v>
      </c>
      <c r="BG208" s="246">
        <f>IF(N208="zákl. přenesená",J208,0)</f>
        <v>0</v>
      </c>
      <c r="BH208" s="246">
        <f>IF(N208="sníž. přenesená",J208,0)</f>
        <v>0</v>
      </c>
      <c r="BI208" s="246">
        <f>IF(N208="nulová",J208,0)</f>
        <v>0</v>
      </c>
      <c r="BJ208" s="24" t="s">
        <v>78</v>
      </c>
      <c r="BK208" s="246">
        <f>ROUND(I208*H208,2)</f>
        <v>0</v>
      </c>
      <c r="BL208" s="24" t="s">
        <v>142</v>
      </c>
      <c r="BM208" s="24" t="s">
        <v>343</v>
      </c>
    </row>
    <row r="209" s="1" customFormat="1">
      <c r="B209" s="46"/>
      <c r="C209" s="74"/>
      <c r="D209" s="247" t="s">
        <v>138</v>
      </c>
      <c r="E209" s="74"/>
      <c r="F209" s="248" t="s">
        <v>344</v>
      </c>
      <c r="G209" s="74"/>
      <c r="H209" s="74"/>
      <c r="I209" s="203"/>
      <c r="J209" s="74"/>
      <c r="K209" s="74"/>
      <c r="L209" s="72"/>
      <c r="M209" s="249"/>
      <c r="N209" s="47"/>
      <c r="O209" s="47"/>
      <c r="P209" s="47"/>
      <c r="Q209" s="47"/>
      <c r="R209" s="47"/>
      <c r="S209" s="47"/>
      <c r="T209" s="95"/>
      <c r="AT209" s="24" t="s">
        <v>138</v>
      </c>
      <c r="AU209" s="24" t="s">
        <v>80</v>
      </c>
    </row>
    <row r="210" s="1" customFormat="1">
      <c r="B210" s="46"/>
      <c r="C210" s="74"/>
      <c r="D210" s="247" t="s">
        <v>216</v>
      </c>
      <c r="E210" s="74"/>
      <c r="F210" s="285" t="s">
        <v>345</v>
      </c>
      <c r="G210" s="74"/>
      <c r="H210" s="74"/>
      <c r="I210" s="203"/>
      <c r="J210" s="74"/>
      <c r="K210" s="74"/>
      <c r="L210" s="72"/>
      <c r="M210" s="249"/>
      <c r="N210" s="47"/>
      <c r="O210" s="47"/>
      <c r="P210" s="47"/>
      <c r="Q210" s="47"/>
      <c r="R210" s="47"/>
      <c r="S210" s="47"/>
      <c r="T210" s="95"/>
      <c r="AT210" s="24" t="s">
        <v>216</v>
      </c>
      <c r="AU210" s="24" t="s">
        <v>80</v>
      </c>
    </row>
    <row r="211" s="12" customFormat="1">
      <c r="B211" s="250"/>
      <c r="C211" s="251"/>
      <c r="D211" s="247" t="s">
        <v>139</v>
      </c>
      <c r="E211" s="252" t="s">
        <v>21</v>
      </c>
      <c r="F211" s="253" t="s">
        <v>346</v>
      </c>
      <c r="G211" s="251"/>
      <c r="H211" s="254">
        <v>61.845999999999997</v>
      </c>
      <c r="I211" s="255"/>
      <c r="J211" s="251"/>
      <c r="K211" s="251"/>
      <c r="L211" s="256"/>
      <c r="M211" s="257"/>
      <c r="N211" s="258"/>
      <c r="O211" s="258"/>
      <c r="P211" s="258"/>
      <c r="Q211" s="258"/>
      <c r="R211" s="258"/>
      <c r="S211" s="258"/>
      <c r="T211" s="259"/>
      <c r="AT211" s="260" t="s">
        <v>139</v>
      </c>
      <c r="AU211" s="260" t="s">
        <v>80</v>
      </c>
      <c r="AV211" s="12" t="s">
        <v>80</v>
      </c>
      <c r="AW211" s="12" t="s">
        <v>35</v>
      </c>
      <c r="AX211" s="12" t="s">
        <v>72</v>
      </c>
      <c r="AY211" s="260" t="s">
        <v>128</v>
      </c>
    </row>
    <row r="212" s="13" customFormat="1">
      <c r="B212" s="261"/>
      <c r="C212" s="262"/>
      <c r="D212" s="247" t="s">
        <v>139</v>
      </c>
      <c r="E212" s="263" t="s">
        <v>21</v>
      </c>
      <c r="F212" s="264" t="s">
        <v>141</v>
      </c>
      <c r="G212" s="262"/>
      <c r="H212" s="265">
        <v>61.845999999999997</v>
      </c>
      <c r="I212" s="266"/>
      <c r="J212" s="262"/>
      <c r="K212" s="262"/>
      <c r="L212" s="267"/>
      <c r="M212" s="268"/>
      <c r="N212" s="269"/>
      <c r="O212" s="269"/>
      <c r="P212" s="269"/>
      <c r="Q212" s="269"/>
      <c r="R212" s="269"/>
      <c r="S212" s="269"/>
      <c r="T212" s="270"/>
      <c r="AT212" s="271" t="s">
        <v>139</v>
      </c>
      <c r="AU212" s="271" t="s">
        <v>80</v>
      </c>
      <c r="AV212" s="13" t="s">
        <v>142</v>
      </c>
      <c r="AW212" s="13" t="s">
        <v>35</v>
      </c>
      <c r="AX212" s="13" t="s">
        <v>78</v>
      </c>
      <c r="AY212" s="271" t="s">
        <v>128</v>
      </c>
    </row>
    <row r="213" s="1" customFormat="1" ht="16.5" customHeight="1">
      <c r="B213" s="46"/>
      <c r="C213" s="235" t="s">
        <v>347</v>
      </c>
      <c r="D213" s="235" t="s">
        <v>131</v>
      </c>
      <c r="E213" s="236" t="s">
        <v>348</v>
      </c>
      <c r="F213" s="237" t="s">
        <v>349</v>
      </c>
      <c r="G213" s="238" t="s">
        <v>243</v>
      </c>
      <c r="H213" s="239">
        <v>51.659999999999997</v>
      </c>
      <c r="I213" s="240"/>
      <c r="J213" s="241">
        <f>ROUND(I213*H213,2)</f>
        <v>0</v>
      </c>
      <c r="K213" s="237" t="s">
        <v>135</v>
      </c>
      <c r="L213" s="72"/>
      <c r="M213" s="242" t="s">
        <v>21</v>
      </c>
      <c r="N213" s="243" t="s">
        <v>43</v>
      </c>
      <c r="O213" s="47"/>
      <c r="P213" s="244">
        <f>O213*H213</f>
        <v>0</v>
      </c>
      <c r="Q213" s="244">
        <v>0</v>
      </c>
      <c r="R213" s="244">
        <f>Q213*H213</f>
        <v>0</v>
      </c>
      <c r="S213" s="244">
        <v>0</v>
      </c>
      <c r="T213" s="245">
        <f>S213*H213</f>
        <v>0</v>
      </c>
      <c r="AR213" s="24" t="s">
        <v>142</v>
      </c>
      <c r="AT213" s="24" t="s">
        <v>131</v>
      </c>
      <c r="AU213" s="24" t="s">
        <v>80</v>
      </c>
      <c r="AY213" s="24" t="s">
        <v>128</v>
      </c>
      <c r="BE213" s="246">
        <f>IF(N213="základní",J213,0)</f>
        <v>0</v>
      </c>
      <c r="BF213" s="246">
        <f>IF(N213="snížená",J213,0)</f>
        <v>0</v>
      </c>
      <c r="BG213" s="246">
        <f>IF(N213="zákl. přenesená",J213,0)</f>
        <v>0</v>
      </c>
      <c r="BH213" s="246">
        <f>IF(N213="sníž. přenesená",J213,0)</f>
        <v>0</v>
      </c>
      <c r="BI213" s="246">
        <f>IF(N213="nulová",J213,0)</f>
        <v>0</v>
      </c>
      <c r="BJ213" s="24" t="s">
        <v>78</v>
      </c>
      <c r="BK213" s="246">
        <f>ROUND(I213*H213,2)</f>
        <v>0</v>
      </c>
      <c r="BL213" s="24" t="s">
        <v>142</v>
      </c>
      <c r="BM213" s="24" t="s">
        <v>350</v>
      </c>
    </row>
    <row r="214" s="1" customFormat="1">
      <c r="B214" s="46"/>
      <c r="C214" s="74"/>
      <c r="D214" s="247" t="s">
        <v>138</v>
      </c>
      <c r="E214" s="74"/>
      <c r="F214" s="248" t="s">
        <v>351</v>
      </c>
      <c r="G214" s="74"/>
      <c r="H214" s="74"/>
      <c r="I214" s="203"/>
      <c r="J214" s="74"/>
      <c r="K214" s="74"/>
      <c r="L214" s="72"/>
      <c r="M214" s="249"/>
      <c r="N214" s="47"/>
      <c r="O214" s="47"/>
      <c r="P214" s="47"/>
      <c r="Q214" s="47"/>
      <c r="R214" s="47"/>
      <c r="S214" s="47"/>
      <c r="T214" s="95"/>
      <c r="AT214" s="24" t="s">
        <v>138</v>
      </c>
      <c r="AU214" s="24" t="s">
        <v>80</v>
      </c>
    </row>
    <row r="215" s="1" customFormat="1">
      <c r="B215" s="46"/>
      <c r="C215" s="74"/>
      <c r="D215" s="247" t="s">
        <v>216</v>
      </c>
      <c r="E215" s="74"/>
      <c r="F215" s="285" t="s">
        <v>352</v>
      </c>
      <c r="G215" s="74"/>
      <c r="H215" s="74"/>
      <c r="I215" s="203"/>
      <c r="J215" s="74"/>
      <c r="K215" s="74"/>
      <c r="L215" s="72"/>
      <c r="M215" s="249"/>
      <c r="N215" s="47"/>
      <c r="O215" s="47"/>
      <c r="P215" s="47"/>
      <c r="Q215" s="47"/>
      <c r="R215" s="47"/>
      <c r="S215" s="47"/>
      <c r="T215" s="95"/>
      <c r="AT215" s="24" t="s">
        <v>216</v>
      </c>
      <c r="AU215" s="24" t="s">
        <v>80</v>
      </c>
    </row>
    <row r="216" s="14" customFormat="1">
      <c r="B216" s="272"/>
      <c r="C216" s="273"/>
      <c r="D216" s="247" t="s">
        <v>139</v>
      </c>
      <c r="E216" s="274" t="s">
        <v>21</v>
      </c>
      <c r="F216" s="275" t="s">
        <v>218</v>
      </c>
      <c r="G216" s="273"/>
      <c r="H216" s="274" t="s">
        <v>21</v>
      </c>
      <c r="I216" s="276"/>
      <c r="J216" s="273"/>
      <c r="K216" s="273"/>
      <c r="L216" s="277"/>
      <c r="M216" s="278"/>
      <c r="N216" s="279"/>
      <c r="O216" s="279"/>
      <c r="P216" s="279"/>
      <c r="Q216" s="279"/>
      <c r="R216" s="279"/>
      <c r="S216" s="279"/>
      <c r="T216" s="280"/>
      <c r="AT216" s="281" t="s">
        <v>139</v>
      </c>
      <c r="AU216" s="281" t="s">
        <v>80</v>
      </c>
      <c r="AV216" s="14" t="s">
        <v>78</v>
      </c>
      <c r="AW216" s="14" t="s">
        <v>35</v>
      </c>
      <c r="AX216" s="14" t="s">
        <v>72</v>
      </c>
      <c r="AY216" s="281" t="s">
        <v>128</v>
      </c>
    </row>
    <row r="217" s="12" customFormat="1">
      <c r="B217" s="250"/>
      <c r="C217" s="251"/>
      <c r="D217" s="247" t="s">
        <v>139</v>
      </c>
      <c r="E217" s="252" t="s">
        <v>21</v>
      </c>
      <c r="F217" s="253" t="s">
        <v>353</v>
      </c>
      <c r="G217" s="251"/>
      <c r="H217" s="254">
        <v>45.960000000000001</v>
      </c>
      <c r="I217" s="255"/>
      <c r="J217" s="251"/>
      <c r="K217" s="251"/>
      <c r="L217" s="256"/>
      <c r="M217" s="257"/>
      <c r="N217" s="258"/>
      <c r="O217" s="258"/>
      <c r="P217" s="258"/>
      <c r="Q217" s="258"/>
      <c r="R217" s="258"/>
      <c r="S217" s="258"/>
      <c r="T217" s="259"/>
      <c r="AT217" s="260" t="s">
        <v>139</v>
      </c>
      <c r="AU217" s="260" t="s">
        <v>80</v>
      </c>
      <c r="AV217" s="12" t="s">
        <v>80</v>
      </c>
      <c r="AW217" s="12" t="s">
        <v>35</v>
      </c>
      <c r="AX217" s="12" t="s">
        <v>72</v>
      </c>
      <c r="AY217" s="260" t="s">
        <v>128</v>
      </c>
    </row>
    <row r="218" s="12" customFormat="1">
      <c r="B218" s="250"/>
      <c r="C218" s="251"/>
      <c r="D218" s="247" t="s">
        <v>139</v>
      </c>
      <c r="E218" s="252" t="s">
        <v>21</v>
      </c>
      <c r="F218" s="253" t="s">
        <v>354</v>
      </c>
      <c r="G218" s="251"/>
      <c r="H218" s="254">
        <v>5.7000000000000002</v>
      </c>
      <c r="I218" s="255"/>
      <c r="J218" s="251"/>
      <c r="K218" s="251"/>
      <c r="L218" s="256"/>
      <c r="M218" s="257"/>
      <c r="N218" s="258"/>
      <c r="O218" s="258"/>
      <c r="P218" s="258"/>
      <c r="Q218" s="258"/>
      <c r="R218" s="258"/>
      <c r="S218" s="258"/>
      <c r="T218" s="259"/>
      <c r="AT218" s="260" t="s">
        <v>139</v>
      </c>
      <c r="AU218" s="260" t="s">
        <v>80</v>
      </c>
      <c r="AV218" s="12" t="s">
        <v>80</v>
      </c>
      <c r="AW218" s="12" t="s">
        <v>35</v>
      </c>
      <c r="AX218" s="12" t="s">
        <v>72</v>
      </c>
      <c r="AY218" s="260" t="s">
        <v>128</v>
      </c>
    </row>
    <row r="219" s="13" customFormat="1">
      <c r="B219" s="261"/>
      <c r="C219" s="262"/>
      <c r="D219" s="247" t="s">
        <v>139</v>
      </c>
      <c r="E219" s="263" t="s">
        <v>21</v>
      </c>
      <c r="F219" s="264" t="s">
        <v>141</v>
      </c>
      <c r="G219" s="262"/>
      <c r="H219" s="265">
        <v>51.659999999999997</v>
      </c>
      <c r="I219" s="266"/>
      <c r="J219" s="262"/>
      <c r="K219" s="262"/>
      <c r="L219" s="267"/>
      <c r="M219" s="268"/>
      <c r="N219" s="269"/>
      <c r="O219" s="269"/>
      <c r="P219" s="269"/>
      <c r="Q219" s="269"/>
      <c r="R219" s="269"/>
      <c r="S219" s="269"/>
      <c r="T219" s="270"/>
      <c r="AT219" s="271" t="s">
        <v>139</v>
      </c>
      <c r="AU219" s="271" t="s">
        <v>80</v>
      </c>
      <c r="AV219" s="13" t="s">
        <v>142</v>
      </c>
      <c r="AW219" s="13" t="s">
        <v>35</v>
      </c>
      <c r="AX219" s="13" t="s">
        <v>78</v>
      </c>
      <c r="AY219" s="271" t="s">
        <v>128</v>
      </c>
    </row>
    <row r="220" s="1" customFormat="1" ht="25.5" customHeight="1">
      <c r="B220" s="46"/>
      <c r="C220" s="235" t="s">
        <v>355</v>
      </c>
      <c r="D220" s="235" t="s">
        <v>131</v>
      </c>
      <c r="E220" s="236" t="s">
        <v>356</v>
      </c>
      <c r="F220" s="237" t="s">
        <v>357</v>
      </c>
      <c r="G220" s="238" t="s">
        <v>213</v>
      </c>
      <c r="H220" s="239">
        <v>40</v>
      </c>
      <c r="I220" s="240"/>
      <c r="J220" s="241">
        <f>ROUND(I220*H220,2)</f>
        <v>0</v>
      </c>
      <c r="K220" s="237" t="s">
        <v>135</v>
      </c>
      <c r="L220" s="72"/>
      <c r="M220" s="242" t="s">
        <v>21</v>
      </c>
      <c r="N220" s="243" t="s">
        <v>43</v>
      </c>
      <c r="O220" s="47"/>
      <c r="P220" s="244">
        <f>O220*H220</f>
        <v>0</v>
      </c>
      <c r="Q220" s="244">
        <v>0</v>
      </c>
      <c r="R220" s="244">
        <f>Q220*H220</f>
        <v>0</v>
      </c>
      <c r="S220" s="244">
        <v>0</v>
      </c>
      <c r="T220" s="245">
        <f>S220*H220</f>
        <v>0</v>
      </c>
      <c r="AR220" s="24" t="s">
        <v>142</v>
      </c>
      <c r="AT220" s="24" t="s">
        <v>131</v>
      </c>
      <c r="AU220" s="24" t="s">
        <v>80</v>
      </c>
      <c r="AY220" s="24" t="s">
        <v>128</v>
      </c>
      <c r="BE220" s="246">
        <f>IF(N220="základní",J220,0)</f>
        <v>0</v>
      </c>
      <c r="BF220" s="246">
        <f>IF(N220="snížená",J220,0)</f>
        <v>0</v>
      </c>
      <c r="BG220" s="246">
        <f>IF(N220="zákl. přenesená",J220,0)</f>
        <v>0</v>
      </c>
      <c r="BH220" s="246">
        <f>IF(N220="sníž. přenesená",J220,0)</f>
        <v>0</v>
      </c>
      <c r="BI220" s="246">
        <f>IF(N220="nulová",J220,0)</f>
        <v>0</v>
      </c>
      <c r="BJ220" s="24" t="s">
        <v>78</v>
      </c>
      <c r="BK220" s="246">
        <f>ROUND(I220*H220,2)</f>
        <v>0</v>
      </c>
      <c r="BL220" s="24" t="s">
        <v>142</v>
      </c>
      <c r="BM220" s="24" t="s">
        <v>358</v>
      </c>
    </row>
    <row r="221" s="1" customFormat="1">
      <c r="B221" s="46"/>
      <c r="C221" s="74"/>
      <c r="D221" s="247" t="s">
        <v>138</v>
      </c>
      <c r="E221" s="74"/>
      <c r="F221" s="248" t="s">
        <v>359</v>
      </c>
      <c r="G221" s="74"/>
      <c r="H221" s="74"/>
      <c r="I221" s="203"/>
      <c r="J221" s="74"/>
      <c r="K221" s="74"/>
      <c r="L221" s="72"/>
      <c r="M221" s="249"/>
      <c r="N221" s="47"/>
      <c r="O221" s="47"/>
      <c r="P221" s="47"/>
      <c r="Q221" s="47"/>
      <c r="R221" s="47"/>
      <c r="S221" s="47"/>
      <c r="T221" s="95"/>
      <c r="AT221" s="24" t="s">
        <v>138</v>
      </c>
      <c r="AU221" s="24" t="s">
        <v>80</v>
      </c>
    </row>
    <row r="222" s="1" customFormat="1">
      <c r="B222" s="46"/>
      <c r="C222" s="74"/>
      <c r="D222" s="247" t="s">
        <v>216</v>
      </c>
      <c r="E222" s="74"/>
      <c r="F222" s="285" t="s">
        <v>360</v>
      </c>
      <c r="G222" s="74"/>
      <c r="H222" s="74"/>
      <c r="I222" s="203"/>
      <c r="J222" s="74"/>
      <c r="K222" s="74"/>
      <c r="L222" s="72"/>
      <c r="M222" s="249"/>
      <c r="N222" s="47"/>
      <c r="O222" s="47"/>
      <c r="P222" s="47"/>
      <c r="Q222" s="47"/>
      <c r="R222" s="47"/>
      <c r="S222" s="47"/>
      <c r="T222" s="95"/>
      <c r="AT222" s="24" t="s">
        <v>216</v>
      </c>
      <c r="AU222" s="24" t="s">
        <v>80</v>
      </c>
    </row>
    <row r="223" s="14" customFormat="1">
      <c r="B223" s="272"/>
      <c r="C223" s="273"/>
      <c r="D223" s="247" t="s">
        <v>139</v>
      </c>
      <c r="E223" s="274" t="s">
        <v>21</v>
      </c>
      <c r="F223" s="275" t="s">
        <v>218</v>
      </c>
      <c r="G223" s="273"/>
      <c r="H223" s="274" t="s">
        <v>21</v>
      </c>
      <c r="I223" s="276"/>
      <c r="J223" s="273"/>
      <c r="K223" s="273"/>
      <c r="L223" s="277"/>
      <c r="M223" s="278"/>
      <c r="N223" s="279"/>
      <c r="O223" s="279"/>
      <c r="P223" s="279"/>
      <c r="Q223" s="279"/>
      <c r="R223" s="279"/>
      <c r="S223" s="279"/>
      <c r="T223" s="280"/>
      <c r="AT223" s="281" t="s">
        <v>139</v>
      </c>
      <c r="AU223" s="281" t="s">
        <v>80</v>
      </c>
      <c r="AV223" s="14" t="s">
        <v>78</v>
      </c>
      <c r="AW223" s="14" t="s">
        <v>35</v>
      </c>
      <c r="AX223" s="14" t="s">
        <v>72</v>
      </c>
      <c r="AY223" s="281" t="s">
        <v>128</v>
      </c>
    </row>
    <row r="224" s="12" customFormat="1">
      <c r="B224" s="250"/>
      <c r="C224" s="251"/>
      <c r="D224" s="247" t="s">
        <v>139</v>
      </c>
      <c r="E224" s="252" t="s">
        <v>21</v>
      </c>
      <c r="F224" s="253" t="s">
        <v>361</v>
      </c>
      <c r="G224" s="251"/>
      <c r="H224" s="254">
        <v>40</v>
      </c>
      <c r="I224" s="255"/>
      <c r="J224" s="251"/>
      <c r="K224" s="251"/>
      <c r="L224" s="256"/>
      <c r="M224" s="257"/>
      <c r="N224" s="258"/>
      <c r="O224" s="258"/>
      <c r="P224" s="258"/>
      <c r="Q224" s="258"/>
      <c r="R224" s="258"/>
      <c r="S224" s="258"/>
      <c r="T224" s="259"/>
      <c r="AT224" s="260" t="s">
        <v>139</v>
      </c>
      <c r="AU224" s="260" t="s">
        <v>80</v>
      </c>
      <c r="AV224" s="12" t="s">
        <v>80</v>
      </c>
      <c r="AW224" s="12" t="s">
        <v>35</v>
      </c>
      <c r="AX224" s="12" t="s">
        <v>72</v>
      </c>
      <c r="AY224" s="260" t="s">
        <v>128</v>
      </c>
    </row>
    <row r="225" s="13" customFormat="1">
      <c r="B225" s="261"/>
      <c r="C225" s="262"/>
      <c r="D225" s="247" t="s">
        <v>139</v>
      </c>
      <c r="E225" s="263" t="s">
        <v>21</v>
      </c>
      <c r="F225" s="264" t="s">
        <v>141</v>
      </c>
      <c r="G225" s="262"/>
      <c r="H225" s="265">
        <v>40</v>
      </c>
      <c r="I225" s="266"/>
      <c r="J225" s="262"/>
      <c r="K225" s="262"/>
      <c r="L225" s="267"/>
      <c r="M225" s="268"/>
      <c r="N225" s="269"/>
      <c r="O225" s="269"/>
      <c r="P225" s="269"/>
      <c r="Q225" s="269"/>
      <c r="R225" s="269"/>
      <c r="S225" s="269"/>
      <c r="T225" s="270"/>
      <c r="AT225" s="271" t="s">
        <v>139</v>
      </c>
      <c r="AU225" s="271" t="s">
        <v>80</v>
      </c>
      <c r="AV225" s="13" t="s">
        <v>142</v>
      </c>
      <c r="AW225" s="13" t="s">
        <v>35</v>
      </c>
      <c r="AX225" s="13" t="s">
        <v>78</v>
      </c>
      <c r="AY225" s="271" t="s">
        <v>128</v>
      </c>
    </row>
    <row r="226" s="1" customFormat="1" ht="25.5" customHeight="1">
      <c r="B226" s="46"/>
      <c r="C226" s="235" t="s">
        <v>362</v>
      </c>
      <c r="D226" s="235" t="s">
        <v>131</v>
      </c>
      <c r="E226" s="236" t="s">
        <v>363</v>
      </c>
      <c r="F226" s="237" t="s">
        <v>364</v>
      </c>
      <c r="G226" s="238" t="s">
        <v>213</v>
      </c>
      <c r="H226" s="239">
        <v>40</v>
      </c>
      <c r="I226" s="240"/>
      <c r="J226" s="241">
        <f>ROUND(I226*H226,2)</f>
        <v>0</v>
      </c>
      <c r="K226" s="237" t="s">
        <v>135</v>
      </c>
      <c r="L226" s="72"/>
      <c r="M226" s="242" t="s">
        <v>21</v>
      </c>
      <c r="N226" s="243" t="s">
        <v>43</v>
      </c>
      <c r="O226" s="47"/>
      <c r="P226" s="244">
        <f>O226*H226</f>
        <v>0</v>
      </c>
      <c r="Q226" s="244">
        <v>0</v>
      </c>
      <c r="R226" s="244">
        <f>Q226*H226</f>
        <v>0</v>
      </c>
      <c r="S226" s="244">
        <v>0</v>
      </c>
      <c r="T226" s="245">
        <f>S226*H226</f>
        <v>0</v>
      </c>
      <c r="AR226" s="24" t="s">
        <v>142</v>
      </c>
      <c r="AT226" s="24" t="s">
        <v>131</v>
      </c>
      <c r="AU226" s="24" t="s">
        <v>80</v>
      </c>
      <c r="AY226" s="24" t="s">
        <v>128</v>
      </c>
      <c r="BE226" s="246">
        <f>IF(N226="základní",J226,0)</f>
        <v>0</v>
      </c>
      <c r="BF226" s="246">
        <f>IF(N226="snížená",J226,0)</f>
        <v>0</v>
      </c>
      <c r="BG226" s="246">
        <f>IF(N226="zákl. přenesená",J226,0)</f>
        <v>0</v>
      </c>
      <c r="BH226" s="246">
        <f>IF(N226="sníž. přenesená",J226,0)</f>
        <v>0</v>
      </c>
      <c r="BI226" s="246">
        <f>IF(N226="nulová",J226,0)</f>
        <v>0</v>
      </c>
      <c r="BJ226" s="24" t="s">
        <v>78</v>
      </c>
      <c r="BK226" s="246">
        <f>ROUND(I226*H226,2)</f>
        <v>0</v>
      </c>
      <c r="BL226" s="24" t="s">
        <v>142</v>
      </c>
      <c r="BM226" s="24" t="s">
        <v>365</v>
      </c>
    </row>
    <row r="227" s="1" customFormat="1">
      <c r="B227" s="46"/>
      <c r="C227" s="74"/>
      <c r="D227" s="247" t="s">
        <v>138</v>
      </c>
      <c r="E227" s="74"/>
      <c r="F227" s="248" t="s">
        <v>366</v>
      </c>
      <c r="G227" s="74"/>
      <c r="H227" s="74"/>
      <c r="I227" s="203"/>
      <c r="J227" s="74"/>
      <c r="K227" s="74"/>
      <c r="L227" s="72"/>
      <c r="M227" s="249"/>
      <c r="N227" s="47"/>
      <c r="O227" s="47"/>
      <c r="P227" s="47"/>
      <c r="Q227" s="47"/>
      <c r="R227" s="47"/>
      <c r="S227" s="47"/>
      <c r="T227" s="95"/>
      <c r="AT227" s="24" t="s">
        <v>138</v>
      </c>
      <c r="AU227" s="24" t="s">
        <v>80</v>
      </c>
    </row>
    <row r="228" s="1" customFormat="1">
      <c r="B228" s="46"/>
      <c r="C228" s="74"/>
      <c r="D228" s="247" t="s">
        <v>216</v>
      </c>
      <c r="E228" s="74"/>
      <c r="F228" s="285" t="s">
        <v>367</v>
      </c>
      <c r="G228" s="74"/>
      <c r="H228" s="74"/>
      <c r="I228" s="203"/>
      <c r="J228" s="74"/>
      <c r="K228" s="74"/>
      <c r="L228" s="72"/>
      <c r="M228" s="249"/>
      <c r="N228" s="47"/>
      <c r="O228" s="47"/>
      <c r="P228" s="47"/>
      <c r="Q228" s="47"/>
      <c r="R228" s="47"/>
      <c r="S228" s="47"/>
      <c r="T228" s="95"/>
      <c r="AT228" s="24" t="s">
        <v>216</v>
      </c>
      <c r="AU228" s="24" t="s">
        <v>80</v>
      </c>
    </row>
    <row r="229" s="14" customFormat="1">
      <c r="B229" s="272"/>
      <c r="C229" s="273"/>
      <c r="D229" s="247" t="s">
        <v>139</v>
      </c>
      <c r="E229" s="274" t="s">
        <v>21</v>
      </c>
      <c r="F229" s="275" t="s">
        <v>218</v>
      </c>
      <c r="G229" s="273"/>
      <c r="H229" s="274" t="s">
        <v>21</v>
      </c>
      <c r="I229" s="276"/>
      <c r="J229" s="273"/>
      <c r="K229" s="273"/>
      <c r="L229" s="277"/>
      <c r="M229" s="278"/>
      <c r="N229" s="279"/>
      <c r="O229" s="279"/>
      <c r="P229" s="279"/>
      <c r="Q229" s="279"/>
      <c r="R229" s="279"/>
      <c r="S229" s="279"/>
      <c r="T229" s="280"/>
      <c r="AT229" s="281" t="s">
        <v>139</v>
      </c>
      <c r="AU229" s="281" t="s">
        <v>80</v>
      </c>
      <c r="AV229" s="14" t="s">
        <v>78</v>
      </c>
      <c r="AW229" s="14" t="s">
        <v>35</v>
      </c>
      <c r="AX229" s="14" t="s">
        <v>72</v>
      </c>
      <c r="AY229" s="281" t="s">
        <v>128</v>
      </c>
    </row>
    <row r="230" s="12" customFormat="1">
      <c r="B230" s="250"/>
      <c r="C230" s="251"/>
      <c r="D230" s="247" t="s">
        <v>139</v>
      </c>
      <c r="E230" s="252" t="s">
        <v>21</v>
      </c>
      <c r="F230" s="253" t="s">
        <v>361</v>
      </c>
      <c r="G230" s="251"/>
      <c r="H230" s="254">
        <v>40</v>
      </c>
      <c r="I230" s="255"/>
      <c r="J230" s="251"/>
      <c r="K230" s="251"/>
      <c r="L230" s="256"/>
      <c r="M230" s="257"/>
      <c r="N230" s="258"/>
      <c r="O230" s="258"/>
      <c r="P230" s="258"/>
      <c r="Q230" s="258"/>
      <c r="R230" s="258"/>
      <c r="S230" s="258"/>
      <c r="T230" s="259"/>
      <c r="AT230" s="260" t="s">
        <v>139</v>
      </c>
      <c r="AU230" s="260" t="s">
        <v>80</v>
      </c>
      <c r="AV230" s="12" t="s">
        <v>80</v>
      </c>
      <c r="AW230" s="12" t="s">
        <v>35</v>
      </c>
      <c r="AX230" s="12" t="s">
        <v>72</v>
      </c>
      <c r="AY230" s="260" t="s">
        <v>128</v>
      </c>
    </row>
    <row r="231" s="13" customFormat="1">
      <c r="B231" s="261"/>
      <c r="C231" s="262"/>
      <c r="D231" s="247" t="s">
        <v>139</v>
      </c>
      <c r="E231" s="263" t="s">
        <v>21</v>
      </c>
      <c r="F231" s="264" t="s">
        <v>141</v>
      </c>
      <c r="G231" s="262"/>
      <c r="H231" s="265">
        <v>40</v>
      </c>
      <c r="I231" s="266"/>
      <c r="J231" s="262"/>
      <c r="K231" s="262"/>
      <c r="L231" s="267"/>
      <c r="M231" s="268"/>
      <c r="N231" s="269"/>
      <c r="O231" s="269"/>
      <c r="P231" s="269"/>
      <c r="Q231" s="269"/>
      <c r="R231" s="269"/>
      <c r="S231" s="269"/>
      <c r="T231" s="270"/>
      <c r="AT231" s="271" t="s">
        <v>139</v>
      </c>
      <c r="AU231" s="271" t="s">
        <v>80</v>
      </c>
      <c r="AV231" s="13" t="s">
        <v>142</v>
      </c>
      <c r="AW231" s="13" t="s">
        <v>35</v>
      </c>
      <c r="AX231" s="13" t="s">
        <v>78</v>
      </c>
      <c r="AY231" s="271" t="s">
        <v>128</v>
      </c>
    </row>
    <row r="232" s="1" customFormat="1" ht="16.5" customHeight="1">
      <c r="B232" s="46"/>
      <c r="C232" s="286" t="s">
        <v>368</v>
      </c>
      <c r="D232" s="286" t="s">
        <v>369</v>
      </c>
      <c r="E232" s="287" t="s">
        <v>370</v>
      </c>
      <c r="F232" s="288" t="s">
        <v>371</v>
      </c>
      <c r="G232" s="289" t="s">
        <v>243</v>
      </c>
      <c r="H232" s="290">
        <v>6.1799999999999997</v>
      </c>
      <c r="I232" s="291"/>
      <c r="J232" s="292">
        <f>ROUND(I232*H232,2)</f>
        <v>0</v>
      </c>
      <c r="K232" s="288" t="s">
        <v>21</v>
      </c>
      <c r="L232" s="293"/>
      <c r="M232" s="294" t="s">
        <v>21</v>
      </c>
      <c r="N232" s="295" t="s">
        <v>43</v>
      </c>
      <c r="O232" s="47"/>
      <c r="P232" s="244">
        <f>O232*H232</f>
        <v>0</v>
      </c>
      <c r="Q232" s="244">
        <v>0</v>
      </c>
      <c r="R232" s="244">
        <f>Q232*H232</f>
        <v>0</v>
      </c>
      <c r="S232" s="244">
        <v>0</v>
      </c>
      <c r="T232" s="245">
        <f>S232*H232</f>
        <v>0</v>
      </c>
      <c r="AR232" s="24" t="s">
        <v>173</v>
      </c>
      <c r="AT232" s="24" t="s">
        <v>369</v>
      </c>
      <c r="AU232" s="24" t="s">
        <v>80</v>
      </c>
      <c r="AY232" s="24" t="s">
        <v>128</v>
      </c>
      <c r="BE232" s="246">
        <f>IF(N232="základní",J232,0)</f>
        <v>0</v>
      </c>
      <c r="BF232" s="246">
        <f>IF(N232="snížená",J232,0)</f>
        <v>0</v>
      </c>
      <c r="BG232" s="246">
        <f>IF(N232="zákl. přenesená",J232,0)</f>
        <v>0</v>
      </c>
      <c r="BH232" s="246">
        <f>IF(N232="sníž. přenesená",J232,0)</f>
        <v>0</v>
      </c>
      <c r="BI232" s="246">
        <f>IF(N232="nulová",J232,0)</f>
        <v>0</v>
      </c>
      <c r="BJ232" s="24" t="s">
        <v>78</v>
      </c>
      <c r="BK232" s="246">
        <f>ROUND(I232*H232,2)</f>
        <v>0</v>
      </c>
      <c r="BL232" s="24" t="s">
        <v>142</v>
      </c>
      <c r="BM232" s="24" t="s">
        <v>372</v>
      </c>
    </row>
    <row r="233" s="1" customFormat="1">
      <c r="B233" s="46"/>
      <c r="C233" s="74"/>
      <c r="D233" s="247" t="s">
        <v>138</v>
      </c>
      <c r="E233" s="74"/>
      <c r="F233" s="248" t="s">
        <v>371</v>
      </c>
      <c r="G233" s="74"/>
      <c r="H233" s="74"/>
      <c r="I233" s="203"/>
      <c r="J233" s="74"/>
      <c r="K233" s="74"/>
      <c r="L233" s="72"/>
      <c r="M233" s="249"/>
      <c r="N233" s="47"/>
      <c r="O233" s="47"/>
      <c r="P233" s="47"/>
      <c r="Q233" s="47"/>
      <c r="R233" s="47"/>
      <c r="S233" s="47"/>
      <c r="T233" s="95"/>
      <c r="AT233" s="24" t="s">
        <v>138</v>
      </c>
      <c r="AU233" s="24" t="s">
        <v>80</v>
      </c>
    </row>
    <row r="234" s="14" customFormat="1">
      <c r="B234" s="272"/>
      <c r="C234" s="273"/>
      <c r="D234" s="247" t="s">
        <v>139</v>
      </c>
      <c r="E234" s="274" t="s">
        <v>21</v>
      </c>
      <c r="F234" s="275" t="s">
        <v>218</v>
      </c>
      <c r="G234" s="273"/>
      <c r="H234" s="274" t="s">
        <v>21</v>
      </c>
      <c r="I234" s="276"/>
      <c r="J234" s="273"/>
      <c r="K234" s="273"/>
      <c r="L234" s="277"/>
      <c r="M234" s="278"/>
      <c r="N234" s="279"/>
      <c r="O234" s="279"/>
      <c r="P234" s="279"/>
      <c r="Q234" s="279"/>
      <c r="R234" s="279"/>
      <c r="S234" s="279"/>
      <c r="T234" s="280"/>
      <c r="AT234" s="281" t="s">
        <v>139</v>
      </c>
      <c r="AU234" s="281" t="s">
        <v>80</v>
      </c>
      <c r="AV234" s="14" t="s">
        <v>78</v>
      </c>
      <c r="AW234" s="14" t="s">
        <v>35</v>
      </c>
      <c r="AX234" s="14" t="s">
        <v>72</v>
      </c>
      <c r="AY234" s="281" t="s">
        <v>128</v>
      </c>
    </row>
    <row r="235" s="12" customFormat="1">
      <c r="B235" s="250"/>
      <c r="C235" s="251"/>
      <c r="D235" s="247" t="s">
        <v>139</v>
      </c>
      <c r="E235" s="252" t="s">
        <v>21</v>
      </c>
      <c r="F235" s="253" t="s">
        <v>373</v>
      </c>
      <c r="G235" s="251"/>
      <c r="H235" s="254">
        <v>6.1799999999999997</v>
      </c>
      <c r="I235" s="255"/>
      <c r="J235" s="251"/>
      <c r="K235" s="251"/>
      <c r="L235" s="256"/>
      <c r="M235" s="257"/>
      <c r="N235" s="258"/>
      <c r="O235" s="258"/>
      <c r="P235" s="258"/>
      <c r="Q235" s="258"/>
      <c r="R235" s="258"/>
      <c r="S235" s="258"/>
      <c r="T235" s="259"/>
      <c r="AT235" s="260" t="s">
        <v>139</v>
      </c>
      <c r="AU235" s="260" t="s">
        <v>80</v>
      </c>
      <c r="AV235" s="12" t="s">
        <v>80</v>
      </c>
      <c r="AW235" s="12" t="s">
        <v>35</v>
      </c>
      <c r="AX235" s="12" t="s">
        <v>72</v>
      </c>
      <c r="AY235" s="260" t="s">
        <v>128</v>
      </c>
    </row>
    <row r="236" s="13" customFormat="1">
      <c r="B236" s="261"/>
      <c r="C236" s="262"/>
      <c r="D236" s="247" t="s">
        <v>139</v>
      </c>
      <c r="E236" s="263" t="s">
        <v>21</v>
      </c>
      <c r="F236" s="264" t="s">
        <v>141</v>
      </c>
      <c r="G236" s="262"/>
      <c r="H236" s="265">
        <v>6.1799999999999997</v>
      </c>
      <c r="I236" s="266"/>
      <c r="J236" s="262"/>
      <c r="K236" s="262"/>
      <c r="L236" s="267"/>
      <c r="M236" s="268"/>
      <c r="N236" s="269"/>
      <c r="O236" s="269"/>
      <c r="P236" s="269"/>
      <c r="Q236" s="269"/>
      <c r="R236" s="269"/>
      <c r="S236" s="269"/>
      <c r="T236" s="270"/>
      <c r="AT236" s="271" t="s">
        <v>139</v>
      </c>
      <c r="AU236" s="271" t="s">
        <v>80</v>
      </c>
      <c r="AV236" s="13" t="s">
        <v>142</v>
      </c>
      <c r="AW236" s="13" t="s">
        <v>35</v>
      </c>
      <c r="AX236" s="13" t="s">
        <v>78</v>
      </c>
      <c r="AY236" s="271" t="s">
        <v>128</v>
      </c>
    </row>
    <row r="237" s="1" customFormat="1" ht="25.5" customHeight="1">
      <c r="B237" s="46"/>
      <c r="C237" s="235" t="s">
        <v>374</v>
      </c>
      <c r="D237" s="235" t="s">
        <v>131</v>
      </c>
      <c r="E237" s="236" t="s">
        <v>375</v>
      </c>
      <c r="F237" s="237" t="s">
        <v>376</v>
      </c>
      <c r="G237" s="238" t="s">
        <v>213</v>
      </c>
      <c r="H237" s="239">
        <v>40</v>
      </c>
      <c r="I237" s="240"/>
      <c r="J237" s="241">
        <f>ROUND(I237*H237,2)</f>
        <v>0</v>
      </c>
      <c r="K237" s="237" t="s">
        <v>135</v>
      </c>
      <c r="L237" s="72"/>
      <c r="M237" s="242" t="s">
        <v>21</v>
      </c>
      <c r="N237" s="243" t="s">
        <v>43</v>
      </c>
      <c r="O237" s="47"/>
      <c r="P237" s="244">
        <f>O237*H237</f>
        <v>0</v>
      </c>
      <c r="Q237" s="244">
        <v>0</v>
      </c>
      <c r="R237" s="244">
        <f>Q237*H237</f>
        <v>0</v>
      </c>
      <c r="S237" s="244">
        <v>0</v>
      </c>
      <c r="T237" s="245">
        <f>S237*H237</f>
        <v>0</v>
      </c>
      <c r="AR237" s="24" t="s">
        <v>142</v>
      </c>
      <c r="AT237" s="24" t="s">
        <v>131</v>
      </c>
      <c r="AU237" s="24" t="s">
        <v>80</v>
      </c>
      <c r="AY237" s="24" t="s">
        <v>128</v>
      </c>
      <c r="BE237" s="246">
        <f>IF(N237="základní",J237,0)</f>
        <v>0</v>
      </c>
      <c r="BF237" s="246">
        <f>IF(N237="snížená",J237,0)</f>
        <v>0</v>
      </c>
      <c r="BG237" s="246">
        <f>IF(N237="zákl. přenesená",J237,0)</f>
        <v>0</v>
      </c>
      <c r="BH237" s="246">
        <f>IF(N237="sníž. přenesená",J237,0)</f>
        <v>0</v>
      </c>
      <c r="BI237" s="246">
        <f>IF(N237="nulová",J237,0)</f>
        <v>0</v>
      </c>
      <c r="BJ237" s="24" t="s">
        <v>78</v>
      </c>
      <c r="BK237" s="246">
        <f>ROUND(I237*H237,2)</f>
        <v>0</v>
      </c>
      <c r="BL237" s="24" t="s">
        <v>142</v>
      </c>
      <c r="BM237" s="24" t="s">
        <v>377</v>
      </c>
    </row>
    <row r="238" s="1" customFormat="1">
      <c r="B238" s="46"/>
      <c r="C238" s="74"/>
      <c r="D238" s="247" t="s">
        <v>138</v>
      </c>
      <c r="E238" s="74"/>
      <c r="F238" s="248" t="s">
        <v>378</v>
      </c>
      <c r="G238" s="74"/>
      <c r="H238" s="74"/>
      <c r="I238" s="203"/>
      <c r="J238" s="74"/>
      <c r="K238" s="74"/>
      <c r="L238" s="72"/>
      <c r="M238" s="249"/>
      <c r="N238" s="47"/>
      <c r="O238" s="47"/>
      <c r="P238" s="47"/>
      <c r="Q238" s="47"/>
      <c r="R238" s="47"/>
      <c r="S238" s="47"/>
      <c r="T238" s="95"/>
      <c r="AT238" s="24" t="s">
        <v>138</v>
      </c>
      <c r="AU238" s="24" t="s">
        <v>80</v>
      </c>
    </row>
    <row r="239" s="1" customFormat="1">
      <c r="B239" s="46"/>
      <c r="C239" s="74"/>
      <c r="D239" s="247" t="s">
        <v>216</v>
      </c>
      <c r="E239" s="74"/>
      <c r="F239" s="285" t="s">
        <v>379</v>
      </c>
      <c r="G239" s="74"/>
      <c r="H239" s="74"/>
      <c r="I239" s="203"/>
      <c r="J239" s="74"/>
      <c r="K239" s="74"/>
      <c r="L239" s="72"/>
      <c r="M239" s="249"/>
      <c r="N239" s="47"/>
      <c r="O239" s="47"/>
      <c r="P239" s="47"/>
      <c r="Q239" s="47"/>
      <c r="R239" s="47"/>
      <c r="S239" s="47"/>
      <c r="T239" s="95"/>
      <c r="AT239" s="24" t="s">
        <v>216</v>
      </c>
      <c r="AU239" s="24" t="s">
        <v>80</v>
      </c>
    </row>
    <row r="240" s="14" customFormat="1">
      <c r="B240" s="272"/>
      <c r="C240" s="273"/>
      <c r="D240" s="247" t="s">
        <v>139</v>
      </c>
      <c r="E240" s="274" t="s">
        <v>21</v>
      </c>
      <c r="F240" s="275" t="s">
        <v>218</v>
      </c>
      <c r="G240" s="273"/>
      <c r="H240" s="274" t="s">
        <v>21</v>
      </c>
      <c r="I240" s="276"/>
      <c r="J240" s="273"/>
      <c r="K240" s="273"/>
      <c r="L240" s="277"/>
      <c r="M240" s="278"/>
      <c r="N240" s="279"/>
      <c r="O240" s="279"/>
      <c r="P240" s="279"/>
      <c r="Q240" s="279"/>
      <c r="R240" s="279"/>
      <c r="S240" s="279"/>
      <c r="T240" s="280"/>
      <c r="AT240" s="281" t="s">
        <v>139</v>
      </c>
      <c r="AU240" s="281" t="s">
        <v>80</v>
      </c>
      <c r="AV240" s="14" t="s">
        <v>78</v>
      </c>
      <c r="AW240" s="14" t="s">
        <v>35</v>
      </c>
      <c r="AX240" s="14" t="s">
        <v>72</v>
      </c>
      <c r="AY240" s="281" t="s">
        <v>128</v>
      </c>
    </row>
    <row r="241" s="12" customFormat="1">
      <c r="B241" s="250"/>
      <c r="C241" s="251"/>
      <c r="D241" s="247" t="s">
        <v>139</v>
      </c>
      <c r="E241" s="252" t="s">
        <v>21</v>
      </c>
      <c r="F241" s="253" t="s">
        <v>361</v>
      </c>
      <c r="G241" s="251"/>
      <c r="H241" s="254">
        <v>40</v>
      </c>
      <c r="I241" s="255"/>
      <c r="J241" s="251"/>
      <c r="K241" s="251"/>
      <c r="L241" s="256"/>
      <c r="M241" s="257"/>
      <c r="N241" s="258"/>
      <c r="O241" s="258"/>
      <c r="P241" s="258"/>
      <c r="Q241" s="258"/>
      <c r="R241" s="258"/>
      <c r="S241" s="258"/>
      <c r="T241" s="259"/>
      <c r="AT241" s="260" t="s">
        <v>139</v>
      </c>
      <c r="AU241" s="260" t="s">
        <v>80</v>
      </c>
      <c r="AV241" s="12" t="s">
        <v>80</v>
      </c>
      <c r="AW241" s="12" t="s">
        <v>35</v>
      </c>
      <c r="AX241" s="12" t="s">
        <v>72</v>
      </c>
      <c r="AY241" s="260" t="s">
        <v>128</v>
      </c>
    </row>
    <row r="242" s="13" customFormat="1">
      <c r="B242" s="261"/>
      <c r="C242" s="262"/>
      <c r="D242" s="247" t="s">
        <v>139</v>
      </c>
      <c r="E242" s="263" t="s">
        <v>21</v>
      </c>
      <c r="F242" s="264" t="s">
        <v>141</v>
      </c>
      <c r="G242" s="262"/>
      <c r="H242" s="265">
        <v>40</v>
      </c>
      <c r="I242" s="266"/>
      <c r="J242" s="262"/>
      <c r="K242" s="262"/>
      <c r="L242" s="267"/>
      <c r="M242" s="268"/>
      <c r="N242" s="269"/>
      <c r="O242" s="269"/>
      <c r="P242" s="269"/>
      <c r="Q242" s="269"/>
      <c r="R242" s="269"/>
      <c r="S242" s="269"/>
      <c r="T242" s="270"/>
      <c r="AT242" s="271" t="s">
        <v>139</v>
      </c>
      <c r="AU242" s="271" t="s">
        <v>80</v>
      </c>
      <c r="AV242" s="13" t="s">
        <v>142</v>
      </c>
      <c r="AW242" s="13" t="s">
        <v>35</v>
      </c>
      <c r="AX242" s="13" t="s">
        <v>78</v>
      </c>
      <c r="AY242" s="271" t="s">
        <v>128</v>
      </c>
    </row>
    <row r="243" s="1" customFormat="1" ht="16.5" customHeight="1">
      <c r="B243" s="46"/>
      <c r="C243" s="286" t="s">
        <v>380</v>
      </c>
      <c r="D243" s="286" t="s">
        <v>369</v>
      </c>
      <c r="E243" s="287" t="s">
        <v>381</v>
      </c>
      <c r="F243" s="288" t="s">
        <v>382</v>
      </c>
      <c r="G243" s="289" t="s">
        <v>383</v>
      </c>
      <c r="H243" s="290">
        <v>1.03</v>
      </c>
      <c r="I243" s="291"/>
      <c r="J243" s="292">
        <f>ROUND(I243*H243,2)</f>
        <v>0</v>
      </c>
      <c r="K243" s="288" t="s">
        <v>135</v>
      </c>
      <c r="L243" s="293"/>
      <c r="M243" s="294" t="s">
        <v>21</v>
      </c>
      <c r="N243" s="295" t="s">
        <v>43</v>
      </c>
      <c r="O243" s="47"/>
      <c r="P243" s="244">
        <f>O243*H243</f>
        <v>0</v>
      </c>
      <c r="Q243" s="244">
        <v>0.001</v>
      </c>
      <c r="R243" s="244">
        <f>Q243*H243</f>
        <v>0.0010300000000000001</v>
      </c>
      <c r="S243" s="244">
        <v>0</v>
      </c>
      <c r="T243" s="245">
        <f>S243*H243</f>
        <v>0</v>
      </c>
      <c r="AR243" s="24" t="s">
        <v>173</v>
      </c>
      <c r="AT243" s="24" t="s">
        <v>369</v>
      </c>
      <c r="AU243" s="24" t="s">
        <v>80</v>
      </c>
      <c r="AY243" s="24" t="s">
        <v>128</v>
      </c>
      <c r="BE243" s="246">
        <f>IF(N243="základní",J243,0)</f>
        <v>0</v>
      </c>
      <c r="BF243" s="246">
        <f>IF(N243="snížená",J243,0)</f>
        <v>0</v>
      </c>
      <c r="BG243" s="246">
        <f>IF(N243="zákl. přenesená",J243,0)</f>
        <v>0</v>
      </c>
      <c r="BH243" s="246">
        <f>IF(N243="sníž. přenesená",J243,0)</f>
        <v>0</v>
      </c>
      <c r="BI243" s="246">
        <f>IF(N243="nulová",J243,0)</f>
        <v>0</v>
      </c>
      <c r="BJ243" s="24" t="s">
        <v>78</v>
      </c>
      <c r="BK243" s="246">
        <f>ROUND(I243*H243,2)</f>
        <v>0</v>
      </c>
      <c r="BL243" s="24" t="s">
        <v>142</v>
      </c>
      <c r="BM243" s="24" t="s">
        <v>384</v>
      </c>
    </row>
    <row r="244" s="1" customFormat="1">
      <c r="B244" s="46"/>
      <c r="C244" s="74"/>
      <c r="D244" s="247" t="s">
        <v>138</v>
      </c>
      <c r="E244" s="74"/>
      <c r="F244" s="248" t="s">
        <v>382</v>
      </c>
      <c r="G244" s="74"/>
      <c r="H244" s="74"/>
      <c r="I244" s="203"/>
      <c r="J244" s="74"/>
      <c r="K244" s="74"/>
      <c r="L244" s="72"/>
      <c r="M244" s="249"/>
      <c r="N244" s="47"/>
      <c r="O244" s="47"/>
      <c r="P244" s="47"/>
      <c r="Q244" s="47"/>
      <c r="R244" s="47"/>
      <c r="S244" s="47"/>
      <c r="T244" s="95"/>
      <c r="AT244" s="24" t="s">
        <v>138</v>
      </c>
      <c r="AU244" s="24" t="s">
        <v>80</v>
      </c>
    </row>
    <row r="245" s="14" customFormat="1">
      <c r="B245" s="272"/>
      <c r="C245" s="273"/>
      <c r="D245" s="247" t="s">
        <v>139</v>
      </c>
      <c r="E245" s="274" t="s">
        <v>21</v>
      </c>
      <c r="F245" s="275" t="s">
        <v>218</v>
      </c>
      <c r="G245" s="273"/>
      <c r="H245" s="274" t="s">
        <v>21</v>
      </c>
      <c r="I245" s="276"/>
      <c r="J245" s="273"/>
      <c r="K245" s="273"/>
      <c r="L245" s="277"/>
      <c r="M245" s="278"/>
      <c r="N245" s="279"/>
      <c r="O245" s="279"/>
      <c r="P245" s="279"/>
      <c r="Q245" s="279"/>
      <c r="R245" s="279"/>
      <c r="S245" s="279"/>
      <c r="T245" s="280"/>
      <c r="AT245" s="281" t="s">
        <v>139</v>
      </c>
      <c r="AU245" s="281" t="s">
        <v>80</v>
      </c>
      <c r="AV245" s="14" t="s">
        <v>78</v>
      </c>
      <c r="AW245" s="14" t="s">
        <v>35</v>
      </c>
      <c r="AX245" s="14" t="s">
        <v>72</v>
      </c>
      <c r="AY245" s="281" t="s">
        <v>128</v>
      </c>
    </row>
    <row r="246" s="12" customFormat="1">
      <c r="B246" s="250"/>
      <c r="C246" s="251"/>
      <c r="D246" s="247" t="s">
        <v>139</v>
      </c>
      <c r="E246" s="252" t="s">
        <v>21</v>
      </c>
      <c r="F246" s="253" t="s">
        <v>385</v>
      </c>
      <c r="G246" s="251"/>
      <c r="H246" s="254">
        <v>1.03</v>
      </c>
      <c r="I246" s="255"/>
      <c r="J246" s="251"/>
      <c r="K246" s="251"/>
      <c r="L246" s="256"/>
      <c r="M246" s="257"/>
      <c r="N246" s="258"/>
      <c r="O246" s="258"/>
      <c r="P246" s="258"/>
      <c r="Q246" s="258"/>
      <c r="R246" s="258"/>
      <c r="S246" s="258"/>
      <c r="T246" s="259"/>
      <c r="AT246" s="260" t="s">
        <v>139</v>
      </c>
      <c r="AU246" s="260" t="s">
        <v>80</v>
      </c>
      <c r="AV246" s="12" t="s">
        <v>80</v>
      </c>
      <c r="AW246" s="12" t="s">
        <v>35</v>
      </c>
      <c r="AX246" s="12" t="s">
        <v>72</v>
      </c>
      <c r="AY246" s="260" t="s">
        <v>128</v>
      </c>
    </row>
    <row r="247" s="13" customFormat="1">
      <c r="B247" s="261"/>
      <c r="C247" s="262"/>
      <c r="D247" s="247" t="s">
        <v>139</v>
      </c>
      <c r="E247" s="263" t="s">
        <v>21</v>
      </c>
      <c r="F247" s="264" t="s">
        <v>141</v>
      </c>
      <c r="G247" s="262"/>
      <c r="H247" s="265">
        <v>1.03</v>
      </c>
      <c r="I247" s="266"/>
      <c r="J247" s="262"/>
      <c r="K247" s="262"/>
      <c r="L247" s="267"/>
      <c r="M247" s="268"/>
      <c r="N247" s="269"/>
      <c r="O247" s="269"/>
      <c r="P247" s="269"/>
      <c r="Q247" s="269"/>
      <c r="R247" s="269"/>
      <c r="S247" s="269"/>
      <c r="T247" s="270"/>
      <c r="AT247" s="271" t="s">
        <v>139</v>
      </c>
      <c r="AU247" s="271" t="s">
        <v>80</v>
      </c>
      <c r="AV247" s="13" t="s">
        <v>142</v>
      </c>
      <c r="AW247" s="13" t="s">
        <v>35</v>
      </c>
      <c r="AX247" s="13" t="s">
        <v>78</v>
      </c>
      <c r="AY247" s="271" t="s">
        <v>128</v>
      </c>
    </row>
    <row r="248" s="1" customFormat="1" ht="16.5" customHeight="1">
      <c r="B248" s="46"/>
      <c r="C248" s="235" t="s">
        <v>386</v>
      </c>
      <c r="D248" s="235" t="s">
        <v>131</v>
      </c>
      <c r="E248" s="236" t="s">
        <v>387</v>
      </c>
      <c r="F248" s="237" t="s">
        <v>388</v>
      </c>
      <c r="G248" s="238" t="s">
        <v>213</v>
      </c>
      <c r="H248" s="239">
        <v>186.09999999999999</v>
      </c>
      <c r="I248" s="240"/>
      <c r="J248" s="241">
        <f>ROUND(I248*H248,2)</f>
        <v>0</v>
      </c>
      <c r="K248" s="237" t="s">
        <v>135</v>
      </c>
      <c r="L248" s="72"/>
      <c r="M248" s="242" t="s">
        <v>21</v>
      </c>
      <c r="N248" s="243" t="s">
        <v>43</v>
      </c>
      <c r="O248" s="47"/>
      <c r="P248" s="244">
        <f>O248*H248</f>
        <v>0</v>
      </c>
      <c r="Q248" s="244">
        <v>0</v>
      </c>
      <c r="R248" s="244">
        <f>Q248*H248</f>
        <v>0</v>
      </c>
      <c r="S248" s="244">
        <v>0</v>
      </c>
      <c r="T248" s="245">
        <f>S248*H248</f>
        <v>0</v>
      </c>
      <c r="AR248" s="24" t="s">
        <v>142</v>
      </c>
      <c r="AT248" s="24" t="s">
        <v>131</v>
      </c>
      <c r="AU248" s="24" t="s">
        <v>80</v>
      </c>
      <c r="AY248" s="24" t="s">
        <v>128</v>
      </c>
      <c r="BE248" s="246">
        <f>IF(N248="základní",J248,0)</f>
        <v>0</v>
      </c>
      <c r="BF248" s="246">
        <f>IF(N248="snížená",J248,0)</f>
        <v>0</v>
      </c>
      <c r="BG248" s="246">
        <f>IF(N248="zákl. přenesená",J248,0)</f>
        <v>0</v>
      </c>
      <c r="BH248" s="246">
        <f>IF(N248="sníž. přenesená",J248,0)</f>
        <v>0</v>
      </c>
      <c r="BI248" s="246">
        <f>IF(N248="nulová",J248,0)</f>
        <v>0</v>
      </c>
      <c r="BJ248" s="24" t="s">
        <v>78</v>
      </c>
      <c r="BK248" s="246">
        <f>ROUND(I248*H248,2)</f>
        <v>0</v>
      </c>
      <c r="BL248" s="24" t="s">
        <v>142</v>
      </c>
      <c r="BM248" s="24" t="s">
        <v>389</v>
      </c>
    </row>
    <row r="249" s="1" customFormat="1">
      <c r="B249" s="46"/>
      <c r="C249" s="74"/>
      <c r="D249" s="247" t="s">
        <v>138</v>
      </c>
      <c r="E249" s="74"/>
      <c r="F249" s="248" t="s">
        <v>390</v>
      </c>
      <c r="G249" s="74"/>
      <c r="H249" s="74"/>
      <c r="I249" s="203"/>
      <c r="J249" s="74"/>
      <c r="K249" s="74"/>
      <c r="L249" s="72"/>
      <c r="M249" s="249"/>
      <c r="N249" s="47"/>
      <c r="O249" s="47"/>
      <c r="P249" s="47"/>
      <c r="Q249" s="47"/>
      <c r="R249" s="47"/>
      <c r="S249" s="47"/>
      <c r="T249" s="95"/>
      <c r="AT249" s="24" t="s">
        <v>138</v>
      </c>
      <c r="AU249" s="24" t="s">
        <v>80</v>
      </c>
    </row>
    <row r="250" s="1" customFormat="1">
      <c r="B250" s="46"/>
      <c r="C250" s="74"/>
      <c r="D250" s="247" t="s">
        <v>216</v>
      </c>
      <c r="E250" s="74"/>
      <c r="F250" s="285" t="s">
        <v>391</v>
      </c>
      <c r="G250" s="74"/>
      <c r="H250" s="74"/>
      <c r="I250" s="203"/>
      <c r="J250" s="74"/>
      <c r="K250" s="74"/>
      <c r="L250" s="72"/>
      <c r="M250" s="249"/>
      <c r="N250" s="47"/>
      <c r="O250" s="47"/>
      <c r="P250" s="47"/>
      <c r="Q250" s="47"/>
      <c r="R250" s="47"/>
      <c r="S250" s="47"/>
      <c r="T250" s="95"/>
      <c r="AT250" s="24" t="s">
        <v>216</v>
      </c>
      <c r="AU250" s="24" t="s">
        <v>80</v>
      </c>
    </row>
    <row r="251" s="14" customFormat="1">
      <c r="B251" s="272"/>
      <c r="C251" s="273"/>
      <c r="D251" s="247" t="s">
        <v>139</v>
      </c>
      <c r="E251" s="274" t="s">
        <v>21</v>
      </c>
      <c r="F251" s="275" t="s">
        <v>218</v>
      </c>
      <c r="G251" s="273"/>
      <c r="H251" s="274" t="s">
        <v>21</v>
      </c>
      <c r="I251" s="276"/>
      <c r="J251" s="273"/>
      <c r="K251" s="273"/>
      <c r="L251" s="277"/>
      <c r="M251" s="278"/>
      <c r="N251" s="279"/>
      <c r="O251" s="279"/>
      <c r="P251" s="279"/>
      <c r="Q251" s="279"/>
      <c r="R251" s="279"/>
      <c r="S251" s="279"/>
      <c r="T251" s="280"/>
      <c r="AT251" s="281" t="s">
        <v>139</v>
      </c>
      <c r="AU251" s="281" t="s">
        <v>80</v>
      </c>
      <c r="AV251" s="14" t="s">
        <v>78</v>
      </c>
      <c r="AW251" s="14" t="s">
        <v>35</v>
      </c>
      <c r="AX251" s="14" t="s">
        <v>72</v>
      </c>
      <c r="AY251" s="281" t="s">
        <v>128</v>
      </c>
    </row>
    <row r="252" s="12" customFormat="1">
      <c r="B252" s="250"/>
      <c r="C252" s="251"/>
      <c r="D252" s="247" t="s">
        <v>139</v>
      </c>
      <c r="E252" s="252" t="s">
        <v>21</v>
      </c>
      <c r="F252" s="253" t="s">
        <v>392</v>
      </c>
      <c r="G252" s="251"/>
      <c r="H252" s="254">
        <v>57.100000000000001</v>
      </c>
      <c r="I252" s="255"/>
      <c r="J252" s="251"/>
      <c r="K252" s="251"/>
      <c r="L252" s="256"/>
      <c r="M252" s="257"/>
      <c r="N252" s="258"/>
      <c r="O252" s="258"/>
      <c r="P252" s="258"/>
      <c r="Q252" s="258"/>
      <c r="R252" s="258"/>
      <c r="S252" s="258"/>
      <c r="T252" s="259"/>
      <c r="AT252" s="260" t="s">
        <v>139</v>
      </c>
      <c r="AU252" s="260" t="s">
        <v>80</v>
      </c>
      <c r="AV252" s="12" t="s">
        <v>80</v>
      </c>
      <c r="AW252" s="12" t="s">
        <v>35</v>
      </c>
      <c r="AX252" s="12" t="s">
        <v>72</v>
      </c>
      <c r="AY252" s="260" t="s">
        <v>128</v>
      </c>
    </row>
    <row r="253" s="12" customFormat="1">
      <c r="B253" s="250"/>
      <c r="C253" s="251"/>
      <c r="D253" s="247" t="s">
        <v>139</v>
      </c>
      <c r="E253" s="252" t="s">
        <v>21</v>
      </c>
      <c r="F253" s="253" t="s">
        <v>393</v>
      </c>
      <c r="G253" s="251"/>
      <c r="H253" s="254">
        <v>120</v>
      </c>
      <c r="I253" s="255"/>
      <c r="J253" s="251"/>
      <c r="K253" s="251"/>
      <c r="L253" s="256"/>
      <c r="M253" s="257"/>
      <c r="N253" s="258"/>
      <c r="O253" s="258"/>
      <c r="P253" s="258"/>
      <c r="Q253" s="258"/>
      <c r="R253" s="258"/>
      <c r="S253" s="258"/>
      <c r="T253" s="259"/>
      <c r="AT253" s="260" t="s">
        <v>139</v>
      </c>
      <c r="AU253" s="260" t="s">
        <v>80</v>
      </c>
      <c r="AV253" s="12" t="s">
        <v>80</v>
      </c>
      <c r="AW253" s="12" t="s">
        <v>35</v>
      </c>
      <c r="AX253" s="12" t="s">
        <v>72</v>
      </c>
      <c r="AY253" s="260" t="s">
        <v>128</v>
      </c>
    </row>
    <row r="254" s="12" customFormat="1">
      <c r="B254" s="250"/>
      <c r="C254" s="251"/>
      <c r="D254" s="247" t="s">
        <v>139</v>
      </c>
      <c r="E254" s="252" t="s">
        <v>21</v>
      </c>
      <c r="F254" s="253" t="s">
        <v>394</v>
      </c>
      <c r="G254" s="251"/>
      <c r="H254" s="254">
        <v>9</v>
      </c>
      <c r="I254" s="255"/>
      <c r="J254" s="251"/>
      <c r="K254" s="251"/>
      <c r="L254" s="256"/>
      <c r="M254" s="257"/>
      <c r="N254" s="258"/>
      <c r="O254" s="258"/>
      <c r="P254" s="258"/>
      <c r="Q254" s="258"/>
      <c r="R254" s="258"/>
      <c r="S254" s="258"/>
      <c r="T254" s="259"/>
      <c r="AT254" s="260" t="s">
        <v>139</v>
      </c>
      <c r="AU254" s="260" t="s">
        <v>80</v>
      </c>
      <c r="AV254" s="12" t="s">
        <v>80</v>
      </c>
      <c r="AW254" s="12" t="s">
        <v>35</v>
      </c>
      <c r="AX254" s="12" t="s">
        <v>72</v>
      </c>
      <c r="AY254" s="260" t="s">
        <v>128</v>
      </c>
    </row>
    <row r="255" s="13" customFormat="1">
      <c r="B255" s="261"/>
      <c r="C255" s="262"/>
      <c r="D255" s="247" t="s">
        <v>139</v>
      </c>
      <c r="E255" s="263" t="s">
        <v>21</v>
      </c>
      <c r="F255" s="264" t="s">
        <v>141</v>
      </c>
      <c r="G255" s="262"/>
      <c r="H255" s="265">
        <v>186.09999999999999</v>
      </c>
      <c r="I255" s="266"/>
      <c r="J255" s="262"/>
      <c r="K255" s="262"/>
      <c r="L255" s="267"/>
      <c r="M255" s="268"/>
      <c r="N255" s="269"/>
      <c r="O255" s="269"/>
      <c r="P255" s="269"/>
      <c r="Q255" s="269"/>
      <c r="R255" s="269"/>
      <c r="S255" s="269"/>
      <c r="T255" s="270"/>
      <c r="AT255" s="271" t="s">
        <v>139</v>
      </c>
      <c r="AU255" s="271" t="s">
        <v>80</v>
      </c>
      <c r="AV255" s="13" t="s">
        <v>142</v>
      </c>
      <c r="AW255" s="13" t="s">
        <v>35</v>
      </c>
      <c r="AX255" s="13" t="s">
        <v>78</v>
      </c>
      <c r="AY255" s="271" t="s">
        <v>128</v>
      </c>
    </row>
    <row r="256" s="11" customFormat="1" ht="29.88" customHeight="1">
      <c r="B256" s="219"/>
      <c r="C256" s="220"/>
      <c r="D256" s="221" t="s">
        <v>71</v>
      </c>
      <c r="E256" s="233" t="s">
        <v>80</v>
      </c>
      <c r="F256" s="233" t="s">
        <v>395</v>
      </c>
      <c r="G256" s="220"/>
      <c r="H256" s="220"/>
      <c r="I256" s="223"/>
      <c r="J256" s="234">
        <f>BK256</f>
        <v>0</v>
      </c>
      <c r="K256" s="220"/>
      <c r="L256" s="225"/>
      <c r="M256" s="226"/>
      <c r="N256" s="227"/>
      <c r="O256" s="227"/>
      <c r="P256" s="228">
        <f>SUM(P257:P329)</f>
        <v>0</v>
      </c>
      <c r="Q256" s="227"/>
      <c r="R256" s="228">
        <f>SUM(R257:R329)</f>
        <v>77.883485710000002</v>
      </c>
      <c r="S256" s="227"/>
      <c r="T256" s="229">
        <f>SUM(T257:T329)</f>
        <v>0</v>
      </c>
      <c r="AR256" s="230" t="s">
        <v>78</v>
      </c>
      <c r="AT256" s="231" t="s">
        <v>71</v>
      </c>
      <c r="AU256" s="231" t="s">
        <v>78</v>
      </c>
      <c r="AY256" s="230" t="s">
        <v>128</v>
      </c>
      <c r="BK256" s="232">
        <f>SUM(BK257:BK329)</f>
        <v>0</v>
      </c>
    </row>
    <row r="257" s="1" customFormat="1" ht="16.5" customHeight="1">
      <c r="B257" s="46"/>
      <c r="C257" s="235" t="s">
        <v>396</v>
      </c>
      <c r="D257" s="235" t="s">
        <v>131</v>
      </c>
      <c r="E257" s="236" t="s">
        <v>397</v>
      </c>
      <c r="F257" s="237" t="s">
        <v>398</v>
      </c>
      <c r="G257" s="238" t="s">
        <v>213</v>
      </c>
      <c r="H257" s="239">
        <v>57.100000000000001</v>
      </c>
      <c r="I257" s="240"/>
      <c r="J257" s="241">
        <f>ROUND(I257*H257,2)</f>
        <v>0</v>
      </c>
      <c r="K257" s="237" t="s">
        <v>135</v>
      </c>
      <c r="L257" s="72"/>
      <c r="M257" s="242" t="s">
        <v>21</v>
      </c>
      <c r="N257" s="243" t="s">
        <v>43</v>
      </c>
      <c r="O257" s="47"/>
      <c r="P257" s="244">
        <f>O257*H257</f>
        <v>0</v>
      </c>
      <c r="Q257" s="244">
        <v>0.00010000000000000001</v>
      </c>
      <c r="R257" s="244">
        <f>Q257*H257</f>
        <v>0.0057100000000000007</v>
      </c>
      <c r="S257" s="244">
        <v>0</v>
      </c>
      <c r="T257" s="245">
        <f>S257*H257</f>
        <v>0</v>
      </c>
      <c r="AR257" s="24" t="s">
        <v>142</v>
      </c>
      <c r="AT257" s="24" t="s">
        <v>131</v>
      </c>
      <c r="AU257" s="24" t="s">
        <v>80</v>
      </c>
      <c r="AY257" s="24" t="s">
        <v>128</v>
      </c>
      <c r="BE257" s="246">
        <f>IF(N257="základní",J257,0)</f>
        <v>0</v>
      </c>
      <c r="BF257" s="246">
        <f>IF(N257="snížená",J257,0)</f>
        <v>0</v>
      </c>
      <c r="BG257" s="246">
        <f>IF(N257="zákl. přenesená",J257,0)</f>
        <v>0</v>
      </c>
      <c r="BH257" s="246">
        <f>IF(N257="sníž. přenesená",J257,0)</f>
        <v>0</v>
      </c>
      <c r="BI257" s="246">
        <f>IF(N257="nulová",J257,0)</f>
        <v>0</v>
      </c>
      <c r="BJ257" s="24" t="s">
        <v>78</v>
      </c>
      <c r="BK257" s="246">
        <f>ROUND(I257*H257,2)</f>
        <v>0</v>
      </c>
      <c r="BL257" s="24" t="s">
        <v>142</v>
      </c>
      <c r="BM257" s="24" t="s">
        <v>399</v>
      </c>
    </row>
    <row r="258" s="1" customFormat="1">
      <c r="B258" s="46"/>
      <c r="C258" s="74"/>
      <c r="D258" s="247" t="s">
        <v>138</v>
      </c>
      <c r="E258" s="74"/>
      <c r="F258" s="248" t="s">
        <v>400</v>
      </c>
      <c r="G258" s="74"/>
      <c r="H258" s="74"/>
      <c r="I258" s="203"/>
      <c r="J258" s="74"/>
      <c r="K258" s="74"/>
      <c r="L258" s="72"/>
      <c r="M258" s="249"/>
      <c r="N258" s="47"/>
      <c r="O258" s="47"/>
      <c r="P258" s="47"/>
      <c r="Q258" s="47"/>
      <c r="R258" s="47"/>
      <c r="S258" s="47"/>
      <c r="T258" s="95"/>
      <c r="AT258" s="24" t="s">
        <v>138</v>
      </c>
      <c r="AU258" s="24" t="s">
        <v>80</v>
      </c>
    </row>
    <row r="259" s="1" customFormat="1">
      <c r="B259" s="46"/>
      <c r="C259" s="74"/>
      <c r="D259" s="247" t="s">
        <v>216</v>
      </c>
      <c r="E259" s="74"/>
      <c r="F259" s="285" t="s">
        <v>401</v>
      </c>
      <c r="G259" s="74"/>
      <c r="H259" s="74"/>
      <c r="I259" s="203"/>
      <c r="J259" s="74"/>
      <c r="K259" s="74"/>
      <c r="L259" s="72"/>
      <c r="M259" s="249"/>
      <c r="N259" s="47"/>
      <c r="O259" s="47"/>
      <c r="P259" s="47"/>
      <c r="Q259" s="47"/>
      <c r="R259" s="47"/>
      <c r="S259" s="47"/>
      <c r="T259" s="95"/>
      <c r="AT259" s="24" t="s">
        <v>216</v>
      </c>
      <c r="AU259" s="24" t="s">
        <v>80</v>
      </c>
    </row>
    <row r="260" s="14" customFormat="1">
      <c r="B260" s="272"/>
      <c r="C260" s="273"/>
      <c r="D260" s="247" t="s">
        <v>139</v>
      </c>
      <c r="E260" s="274" t="s">
        <v>21</v>
      </c>
      <c r="F260" s="275" t="s">
        <v>218</v>
      </c>
      <c r="G260" s="273"/>
      <c r="H260" s="274" t="s">
        <v>21</v>
      </c>
      <c r="I260" s="276"/>
      <c r="J260" s="273"/>
      <c r="K260" s="273"/>
      <c r="L260" s="277"/>
      <c r="M260" s="278"/>
      <c r="N260" s="279"/>
      <c r="O260" s="279"/>
      <c r="P260" s="279"/>
      <c r="Q260" s="279"/>
      <c r="R260" s="279"/>
      <c r="S260" s="279"/>
      <c r="T260" s="280"/>
      <c r="AT260" s="281" t="s">
        <v>139</v>
      </c>
      <c r="AU260" s="281" t="s">
        <v>80</v>
      </c>
      <c r="AV260" s="14" t="s">
        <v>78</v>
      </c>
      <c r="AW260" s="14" t="s">
        <v>35</v>
      </c>
      <c r="AX260" s="14" t="s">
        <v>72</v>
      </c>
      <c r="AY260" s="281" t="s">
        <v>128</v>
      </c>
    </row>
    <row r="261" s="12" customFormat="1">
      <c r="B261" s="250"/>
      <c r="C261" s="251"/>
      <c r="D261" s="247" t="s">
        <v>139</v>
      </c>
      <c r="E261" s="252" t="s">
        <v>21</v>
      </c>
      <c r="F261" s="253" t="s">
        <v>402</v>
      </c>
      <c r="G261" s="251"/>
      <c r="H261" s="254">
        <v>57.100000000000001</v>
      </c>
      <c r="I261" s="255"/>
      <c r="J261" s="251"/>
      <c r="K261" s="251"/>
      <c r="L261" s="256"/>
      <c r="M261" s="257"/>
      <c r="N261" s="258"/>
      <c r="O261" s="258"/>
      <c r="P261" s="258"/>
      <c r="Q261" s="258"/>
      <c r="R261" s="258"/>
      <c r="S261" s="258"/>
      <c r="T261" s="259"/>
      <c r="AT261" s="260" t="s">
        <v>139</v>
      </c>
      <c r="AU261" s="260" t="s">
        <v>80</v>
      </c>
      <c r="AV261" s="12" t="s">
        <v>80</v>
      </c>
      <c r="AW261" s="12" t="s">
        <v>35</v>
      </c>
      <c r="AX261" s="12" t="s">
        <v>72</v>
      </c>
      <c r="AY261" s="260" t="s">
        <v>128</v>
      </c>
    </row>
    <row r="262" s="13" customFormat="1">
      <c r="B262" s="261"/>
      <c r="C262" s="262"/>
      <c r="D262" s="247" t="s">
        <v>139</v>
      </c>
      <c r="E262" s="263" t="s">
        <v>21</v>
      </c>
      <c r="F262" s="264" t="s">
        <v>141</v>
      </c>
      <c r="G262" s="262"/>
      <c r="H262" s="265">
        <v>57.100000000000001</v>
      </c>
      <c r="I262" s="266"/>
      <c r="J262" s="262"/>
      <c r="K262" s="262"/>
      <c r="L262" s="267"/>
      <c r="M262" s="268"/>
      <c r="N262" s="269"/>
      <c r="O262" s="269"/>
      <c r="P262" s="269"/>
      <c r="Q262" s="269"/>
      <c r="R262" s="269"/>
      <c r="S262" s="269"/>
      <c r="T262" s="270"/>
      <c r="AT262" s="271" t="s">
        <v>139</v>
      </c>
      <c r="AU262" s="271" t="s">
        <v>80</v>
      </c>
      <c r="AV262" s="13" t="s">
        <v>142</v>
      </c>
      <c r="AW262" s="13" t="s">
        <v>35</v>
      </c>
      <c r="AX262" s="13" t="s">
        <v>78</v>
      </c>
      <c r="AY262" s="271" t="s">
        <v>128</v>
      </c>
    </row>
    <row r="263" s="1" customFormat="1" ht="16.5" customHeight="1">
      <c r="B263" s="46"/>
      <c r="C263" s="286" t="s">
        <v>403</v>
      </c>
      <c r="D263" s="286" t="s">
        <v>369</v>
      </c>
      <c r="E263" s="287" t="s">
        <v>404</v>
      </c>
      <c r="F263" s="288" t="s">
        <v>405</v>
      </c>
      <c r="G263" s="289" t="s">
        <v>213</v>
      </c>
      <c r="H263" s="290">
        <v>65.665000000000006</v>
      </c>
      <c r="I263" s="291"/>
      <c r="J263" s="292">
        <f>ROUND(I263*H263,2)</f>
        <v>0</v>
      </c>
      <c r="K263" s="288" t="s">
        <v>135</v>
      </c>
      <c r="L263" s="293"/>
      <c r="M263" s="294" t="s">
        <v>21</v>
      </c>
      <c r="N263" s="295" t="s">
        <v>43</v>
      </c>
      <c r="O263" s="47"/>
      <c r="P263" s="244">
        <f>O263*H263</f>
        <v>0</v>
      </c>
      <c r="Q263" s="244">
        <v>0.00029999999999999997</v>
      </c>
      <c r="R263" s="244">
        <f>Q263*H263</f>
        <v>0.019699500000000002</v>
      </c>
      <c r="S263" s="244">
        <v>0</v>
      </c>
      <c r="T263" s="245">
        <f>S263*H263</f>
        <v>0</v>
      </c>
      <c r="AR263" s="24" t="s">
        <v>173</v>
      </c>
      <c r="AT263" s="24" t="s">
        <v>369</v>
      </c>
      <c r="AU263" s="24" t="s">
        <v>80</v>
      </c>
      <c r="AY263" s="24" t="s">
        <v>128</v>
      </c>
      <c r="BE263" s="246">
        <f>IF(N263="základní",J263,0)</f>
        <v>0</v>
      </c>
      <c r="BF263" s="246">
        <f>IF(N263="snížená",J263,0)</f>
        <v>0</v>
      </c>
      <c r="BG263" s="246">
        <f>IF(N263="zákl. přenesená",J263,0)</f>
        <v>0</v>
      </c>
      <c r="BH263" s="246">
        <f>IF(N263="sníž. přenesená",J263,0)</f>
        <v>0</v>
      </c>
      <c r="BI263" s="246">
        <f>IF(N263="nulová",J263,0)</f>
        <v>0</v>
      </c>
      <c r="BJ263" s="24" t="s">
        <v>78</v>
      </c>
      <c r="BK263" s="246">
        <f>ROUND(I263*H263,2)</f>
        <v>0</v>
      </c>
      <c r="BL263" s="24" t="s">
        <v>142</v>
      </c>
      <c r="BM263" s="24" t="s">
        <v>406</v>
      </c>
    </row>
    <row r="264" s="1" customFormat="1">
      <c r="B264" s="46"/>
      <c r="C264" s="74"/>
      <c r="D264" s="247" t="s">
        <v>138</v>
      </c>
      <c r="E264" s="74"/>
      <c r="F264" s="248" t="s">
        <v>405</v>
      </c>
      <c r="G264" s="74"/>
      <c r="H264" s="74"/>
      <c r="I264" s="203"/>
      <c r="J264" s="74"/>
      <c r="K264" s="74"/>
      <c r="L264" s="72"/>
      <c r="M264" s="249"/>
      <c r="N264" s="47"/>
      <c r="O264" s="47"/>
      <c r="P264" s="47"/>
      <c r="Q264" s="47"/>
      <c r="R264" s="47"/>
      <c r="S264" s="47"/>
      <c r="T264" s="95"/>
      <c r="AT264" s="24" t="s">
        <v>138</v>
      </c>
      <c r="AU264" s="24" t="s">
        <v>80</v>
      </c>
    </row>
    <row r="265" s="14" customFormat="1">
      <c r="B265" s="272"/>
      <c r="C265" s="273"/>
      <c r="D265" s="247" t="s">
        <v>139</v>
      </c>
      <c r="E265" s="274" t="s">
        <v>21</v>
      </c>
      <c r="F265" s="275" t="s">
        <v>218</v>
      </c>
      <c r="G265" s="273"/>
      <c r="H265" s="274" t="s">
        <v>21</v>
      </c>
      <c r="I265" s="276"/>
      <c r="J265" s="273"/>
      <c r="K265" s="273"/>
      <c r="L265" s="277"/>
      <c r="M265" s="278"/>
      <c r="N265" s="279"/>
      <c r="O265" s="279"/>
      <c r="P265" s="279"/>
      <c r="Q265" s="279"/>
      <c r="R265" s="279"/>
      <c r="S265" s="279"/>
      <c r="T265" s="280"/>
      <c r="AT265" s="281" t="s">
        <v>139</v>
      </c>
      <c r="AU265" s="281" t="s">
        <v>80</v>
      </c>
      <c r="AV265" s="14" t="s">
        <v>78</v>
      </c>
      <c r="AW265" s="14" t="s">
        <v>35</v>
      </c>
      <c r="AX265" s="14" t="s">
        <v>72</v>
      </c>
      <c r="AY265" s="281" t="s">
        <v>128</v>
      </c>
    </row>
    <row r="266" s="12" customFormat="1">
      <c r="B266" s="250"/>
      <c r="C266" s="251"/>
      <c r="D266" s="247" t="s">
        <v>139</v>
      </c>
      <c r="E266" s="252" t="s">
        <v>21</v>
      </c>
      <c r="F266" s="253" t="s">
        <v>407</v>
      </c>
      <c r="G266" s="251"/>
      <c r="H266" s="254">
        <v>65.665000000000006</v>
      </c>
      <c r="I266" s="255"/>
      <c r="J266" s="251"/>
      <c r="K266" s="251"/>
      <c r="L266" s="256"/>
      <c r="M266" s="257"/>
      <c r="N266" s="258"/>
      <c r="O266" s="258"/>
      <c r="P266" s="258"/>
      <c r="Q266" s="258"/>
      <c r="R266" s="258"/>
      <c r="S266" s="258"/>
      <c r="T266" s="259"/>
      <c r="AT266" s="260" t="s">
        <v>139</v>
      </c>
      <c r="AU266" s="260" t="s">
        <v>80</v>
      </c>
      <c r="AV266" s="12" t="s">
        <v>80</v>
      </c>
      <c r="AW266" s="12" t="s">
        <v>35</v>
      </c>
      <c r="AX266" s="12" t="s">
        <v>72</v>
      </c>
      <c r="AY266" s="260" t="s">
        <v>128</v>
      </c>
    </row>
    <row r="267" s="13" customFormat="1">
      <c r="B267" s="261"/>
      <c r="C267" s="262"/>
      <c r="D267" s="247" t="s">
        <v>139</v>
      </c>
      <c r="E267" s="263" t="s">
        <v>21</v>
      </c>
      <c r="F267" s="264" t="s">
        <v>141</v>
      </c>
      <c r="G267" s="262"/>
      <c r="H267" s="265">
        <v>65.665000000000006</v>
      </c>
      <c r="I267" s="266"/>
      <c r="J267" s="262"/>
      <c r="K267" s="262"/>
      <c r="L267" s="267"/>
      <c r="M267" s="268"/>
      <c r="N267" s="269"/>
      <c r="O267" s="269"/>
      <c r="P267" s="269"/>
      <c r="Q267" s="269"/>
      <c r="R267" s="269"/>
      <c r="S267" s="269"/>
      <c r="T267" s="270"/>
      <c r="AT267" s="271" t="s">
        <v>139</v>
      </c>
      <c r="AU267" s="271" t="s">
        <v>80</v>
      </c>
      <c r="AV267" s="13" t="s">
        <v>142</v>
      </c>
      <c r="AW267" s="13" t="s">
        <v>35</v>
      </c>
      <c r="AX267" s="13" t="s">
        <v>78</v>
      </c>
      <c r="AY267" s="271" t="s">
        <v>128</v>
      </c>
    </row>
    <row r="268" s="1" customFormat="1" ht="25.5" customHeight="1">
      <c r="B268" s="46"/>
      <c r="C268" s="235" t="s">
        <v>408</v>
      </c>
      <c r="D268" s="235" t="s">
        <v>131</v>
      </c>
      <c r="E268" s="236" t="s">
        <v>409</v>
      </c>
      <c r="F268" s="237" t="s">
        <v>410</v>
      </c>
      <c r="G268" s="238" t="s">
        <v>243</v>
      </c>
      <c r="H268" s="239">
        <v>17.129999999999999</v>
      </c>
      <c r="I268" s="240"/>
      <c r="J268" s="241">
        <f>ROUND(I268*H268,2)</f>
        <v>0</v>
      </c>
      <c r="K268" s="237" t="s">
        <v>135</v>
      </c>
      <c r="L268" s="72"/>
      <c r="M268" s="242" t="s">
        <v>21</v>
      </c>
      <c r="N268" s="243" t="s">
        <v>43</v>
      </c>
      <c r="O268" s="47"/>
      <c r="P268" s="244">
        <f>O268*H268</f>
        <v>0</v>
      </c>
      <c r="Q268" s="244">
        <v>2.1600000000000001</v>
      </c>
      <c r="R268" s="244">
        <f>Q268*H268</f>
        <v>37.000799999999998</v>
      </c>
      <c r="S268" s="244">
        <v>0</v>
      </c>
      <c r="T268" s="245">
        <f>S268*H268</f>
        <v>0</v>
      </c>
      <c r="AR268" s="24" t="s">
        <v>142</v>
      </c>
      <c r="AT268" s="24" t="s">
        <v>131</v>
      </c>
      <c r="AU268" s="24" t="s">
        <v>80</v>
      </c>
      <c r="AY268" s="24" t="s">
        <v>128</v>
      </c>
      <c r="BE268" s="246">
        <f>IF(N268="základní",J268,0)</f>
        <v>0</v>
      </c>
      <c r="BF268" s="246">
        <f>IF(N268="snížená",J268,0)</f>
        <v>0</v>
      </c>
      <c r="BG268" s="246">
        <f>IF(N268="zákl. přenesená",J268,0)</f>
        <v>0</v>
      </c>
      <c r="BH268" s="246">
        <f>IF(N268="sníž. přenesená",J268,0)</f>
        <v>0</v>
      </c>
      <c r="BI268" s="246">
        <f>IF(N268="nulová",J268,0)</f>
        <v>0</v>
      </c>
      <c r="BJ268" s="24" t="s">
        <v>78</v>
      </c>
      <c r="BK268" s="246">
        <f>ROUND(I268*H268,2)</f>
        <v>0</v>
      </c>
      <c r="BL268" s="24" t="s">
        <v>142</v>
      </c>
      <c r="BM268" s="24" t="s">
        <v>411</v>
      </c>
    </row>
    <row r="269" s="1" customFormat="1">
      <c r="B269" s="46"/>
      <c r="C269" s="74"/>
      <c r="D269" s="247" t="s">
        <v>138</v>
      </c>
      <c r="E269" s="74"/>
      <c r="F269" s="248" t="s">
        <v>412</v>
      </c>
      <c r="G269" s="74"/>
      <c r="H269" s="74"/>
      <c r="I269" s="203"/>
      <c r="J269" s="74"/>
      <c r="K269" s="74"/>
      <c r="L269" s="72"/>
      <c r="M269" s="249"/>
      <c r="N269" s="47"/>
      <c r="O269" s="47"/>
      <c r="P269" s="47"/>
      <c r="Q269" s="47"/>
      <c r="R269" s="47"/>
      <c r="S269" s="47"/>
      <c r="T269" s="95"/>
      <c r="AT269" s="24" t="s">
        <v>138</v>
      </c>
      <c r="AU269" s="24" t="s">
        <v>80</v>
      </c>
    </row>
    <row r="270" s="1" customFormat="1">
      <c r="B270" s="46"/>
      <c r="C270" s="74"/>
      <c r="D270" s="247" t="s">
        <v>216</v>
      </c>
      <c r="E270" s="74"/>
      <c r="F270" s="285" t="s">
        <v>413</v>
      </c>
      <c r="G270" s="74"/>
      <c r="H270" s="74"/>
      <c r="I270" s="203"/>
      <c r="J270" s="74"/>
      <c r="K270" s="74"/>
      <c r="L270" s="72"/>
      <c r="M270" s="249"/>
      <c r="N270" s="47"/>
      <c r="O270" s="47"/>
      <c r="P270" s="47"/>
      <c r="Q270" s="47"/>
      <c r="R270" s="47"/>
      <c r="S270" s="47"/>
      <c r="T270" s="95"/>
      <c r="AT270" s="24" t="s">
        <v>216</v>
      </c>
      <c r="AU270" s="24" t="s">
        <v>80</v>
      </c>
    </row>
    <row r="271" s="14" customFormat="1">
      <c r="B271" s="272"/>
      <c r="C271" s="273"/>
      <c r="D271" s="247" t="s">
        <v>139</v>
      </c>
      <c r="E271" s="274" t="s">
        <v>21</v>
      </c>
      <c r="F271" s="275" t="s">
        <v>218</v>
      </c>
      <c r="G271" s="273"/>
      <c r="H271" s="274" t="s">
        <v>21</v>
      </c>
      <c r="I271" s="276"/>
      <c r="J271" s="273"/>
      <c r="K271" s="273"/>
      <c r="L271" s="277"/>
      <c r="M271" s="278"/>
      <c r="N271" s="279"/>
      <c r="O271" s="279"/>
      <c r="P271" s="279"/>
      <c r="Q271" s="279"/>
      <c r="R271" s="279"/>
      <c r="S271" s="279"/>
      <c r="T271" s="280"/>
      <c r="AT271" s="281" t="s">
        <v>139</v>
      </c>
      <c r="AU271" s="281" t="s">
        <v>80</v>
      </c>
      <c r="AV271" s="14" t="s">
        <v>78</v>
      </c>
      <c r="AW271" s="14" t="s">
        <v>35</v>
      </c>
      <c r="AX271" s="14" t="s">
        <v>72</v>
      </c>
      <c r="AY271" s="281" t="s">
        <v>128</v>
      </c>
    </row>
    <row r="272" s="12" customFormat="1">
      <c r="B272" s="250"/>
      <c r="C272" s="251"/>
      <c r="D272" s="247" t="s">
        <v>139</v>
      </c>
      <c r="E272" s="252" t="s">
        <v>21</v>
      </c>
      <c r="F272" s="253" t="s">
        <v>414</v>
      </c>
      <c r="G272" s="251"/>
      <c r="H272" s="254">
        <v>17.129999999999999</v>
      </c>
      <c r="I272" s="255"/>
      <c r="J272" s="251"/>
      <c r="K272" s="251"/>
      <c r="L272" s="256"/>
      <c r="M272" s="257"/>
      <c r="N272" s="258"/>
      <c r="O272" s="258"/>
      <c r="P272" s="258"/>
      <c r="Q272" s="258"/>
      <c r="R272" s="258"/>
      <c r="S272" s="258"/>
      <c r="T272" s="259"/>
      <c r="AT272" s="260" t="s">
        <v>139</v>
      </c>
      <c r="AU272" s="260" t="s">
        <v>80</v>
      </c>
      <c r="AV272" s="12" t="s">
        <v>80</v>
      </c>
      <c r="AW272" s="12" t="s">
        <v>35</v>
      </c>
      <c r="AX272" s="12" t="s">
        <v>72</v>
      </c>
      <c r="AY272" s="260" t="s">
        <v>128</v>
      </c>
    </row>
    <row r="273" s="13" customFormat="1">
      <c r="B273" s="261"/>
      <c r="C273" s="262"/>
      <c r="D273" s="247" t="s">
        <v>139</v>
      </c>
      <c r="E273" s="263" t="s">
        <v>21</v>
      </c>
      <c r="F273" s="264" t="s">
        <v>141</v>
      </c>
      <c r="G273" s="262"/>
      <c r="H273" s="265">
        <v>17.129999999999999</v>
      </c>
      <c r="I273" s="266"/>
      <c r="J273" s="262"/>
      <c r="K273" s="262"/>
      <c r="L273" s="267"/>
      <c r="M273" s="268"/>
      <c r="N273" s="269"/>
      <c r="O273" s="269"/>
      <c r="P273" s="269"/>
      <c r="Q273" s="269"/>
      <c r="R273" s="269"/>
      <c r="S273" s="269"/>
      <c r="T273" s="270"/>
      <c r="AT273" s="271" t="s">
        <v>139</v>
      </c>
      <c r="AU273" s="271" t="s">
        <v>80</v>
      </c>
      <c r="AV273" s="13" t="s">
        <v>142</v>
      </c>
      <c r="AW273" s="13" t="s">
        <v>35</v>
      </c>
      <c r="AX273" s="13" t="s">
        <v>78</v>
      </c>
      <c r="AY273" s="271" t="s">
        <v>128</v>
      </c>
    </row>
    <row r="274" s="1" customFormat="1" ht="25.5" customHeight="1">
      <c r="B274" s="46"/>
      <c r="C274" s="235" t="s">
        <v>415</v>
      </c>
      <c r="D274" s="235" t="s">
        <v>131</v>
      </c>
      <c r="E274" s="236" t="s">
        <v>416</v>
      </c>
      <c r="F274" s="237" t="s">
        <v>417</v>
      </c>
      <c r="G274" s="238" t="s">
        <v>243</v>
      </c>
      <c r="H274" s="239">
        <v>1.21</v>
      </c>
      <c r="I274" s="240"/>
      <c r="J274" s="241">
        <f>ROUND(I274*H274,2)</f>
        <v>0</v>
      </c>
      <c r="K274" s="237" t="s">
        <v>135</v>
      </c>
      <c r="L274" s="72"/>
      <c r="M274" s="242" t="s">
        <v>21</v>
      </c>
      <c r="N274" s="243" t="s">
        <v>43</v>
      </c>
      <c r="O274" s="47"/>
      <c r="P274" s="244">
        <f>O274*H274</f>
        <v>0</v>
      </c>
      <c r="Q274" s="244">
        <v>2.45329</v>
      </c>
      <c r="R274" s="244">
        <f>Q274*H274</f>
        <v>2.9684808999999999</v>
      </c>
      <c r="S274" s="244">
        <v>0</v>
      </c>
      <c r="T274" s="245">
        <f>S274*H274</f>
        <v>0</v>
      </c>
      <c r="AR274" s="24" t="s">
        <v>142</v>
      </c>
      <c r="AT274" s="24" t="s">
        <v>131</v>
      </c>
      <c r="AU274" s="24" t="s">
        <v>80</v>
      </c>
      <c r="AY274" s="24" t="s">
        <v>128</v>
      </c>
      <c r="BE274" s="246">
        <f>IF(N274="základní",J274,0)</f>
        <v>0</v>
      </c>
      <c r="BF274" s="246">
        <f>IF(N274="snížená",J274,0)</f>
        <v>0</v>
      </c>
      <c r="BG274" s="246">
        <f>IF(N274="zákl. přenesená",J274,0)</f>
        <v>0</v>
      </c>
      <c r="BH274" s="246">
        <f>IF(N274="sníž. přenesená",J274,0)</f>
        <v>0</v>
      </c>
      <c r="BI274" s="246">
        <f>IF(N274="nulová",J274,0)</f>
        <v>0</v>
      </c>
      <c r="BJ274" s="24" t="s">
        <v>78</v>
      </c>
      <c r="BK274" s="246">
        <f>ROUND(I274*H274,2)</f>
        <v>0</v>
      </c>
      <c r="BL274" s="24" t="s">
        <v>142</v>
      </c>
      <c r="BM274" s="24" t="s">
        <v>418</v>
      </c>
    </row>
    <row r="275" s="1" customFormat="1">
      <c r="B275" s="46"/>
      <c r="C275" s="74"/>
      <c r="D275" s="247" t="s">
        <v>138</v>
      </c>
      <c r="E275" s="74"/>
      <c r="F275" s="248" t="s">
        <v>419</v>
      </c>
      <c r="G275" s="74"/>
      <c r="H275" s="74"/>
      <c r="I275" s="203"/>
      <c r="J275" s="74"/>
      <c r="K275" s="74"/>
      <c r="L275" s="72"/>
      <c r="M275" s="249"/>
      <c r="N275" s="47"/>
      <c r="O275" s="47"/>
      <c r="P275" s="47"/>
      <c r="Q275" s="47"/>
      <c r="R275" s="47"/>
      <c r="S275" s="47"/>
      <c r="T275" s="95"/>
      <c r="AT275" s="24" t="s">
        <v>138</v>
      </c>
      <c r="AU275" s="24" t="s">
        <v>80</v>
      </c>
    </row>
    <row r="276" s="1" customFormat="1">
      <c r="B276" s="46"/>
      <c r="C276" s="74"/>
      <c r="D276" s="247" t="s">
        <v>216</v>
      </c>
      <c r="E276" s="74"/>
      <c r="F276" s="285" t="s">
        <v>420</v>
      </c>
      <c r="G276" s="74"/>
      <c r="H276" s="74"/>
      <c r="I276" s="203"/>
      <c r="J276" s="74"/>
      <c r="K276" s="74"/>
      <c r="L276" s="72"/>
      <c r="M276" s="249"/>
      <c r="N276" s="47"/>
      <c r="O276" s="47"/>
      <c r="P276" s="47"/>
      <c r="Q276" s="47"/>
      <c r="R276" s="47"/>
      <c r="S276" s="47"/>
      <c r="T276" s="95"/>
      <c r="AT276" s="24" t="s">
        <v>216</v>
      </c>
      <c r="AU276" s="24" t="s">
        <v>80</v>
      </c>
    </row>
    <row r="277" s="14" customFormat="1">
      <c r="B277" s="272"/>
      <c r="C277" s="273"/>
      <c r="D277" s="247" t="s">
        <v>139</v>
      </c>
      <c r="E277" s="274" t="s">
        <v>21</v>
      </c>
      <c r="F277" s="275" t="s">
        <v>218</v>
      </c>
      <c r="G277" s="273"/>
      <c r="H277" s="274" t="s">
        <v>21</v>
      </c>
      <c r="I277" s="276"/>
      <c r="J277" s="273"/>
      <c r="K277" s="273"/>
      <c r="L277" s="277"/>
      <c r="M277" s="278"/>
      <c r="N277" s="279"/>
      <c r="O277" s="279"/>
      <c r="P277" s="279"/>
      <c r="Q277" s="279"/>
      <c r="R277" s="279"/>
      <c r="S277" s="279"/>
      <c r="T277" s="280"/>
      <c r="AT277" s="281" t="s">
        <v>139</v>
      </c>
      <c r="AU277" s="281" t="s">
        <v>80</v>
      </c>
      <c r="AV277" s="14" t="s">
        <v>78</v>
      </c>
      <c r="AW277" s="14" t="s">
        <v>35</v>
      </c>
      <c r="AX277" s="14" t="s">
        <v>72</v>
      </c>
      <c r="AY277" s="281" t="s">
        <v>128</v>
      </c>
    </row>
    <row r="278" s="12" customFormat="1">
      <c r="B278" s="250"/>
      <c r="C278" s="251"/>
      <c r="D278" s="247" t="s">
        <v>139</v>
      </c>
      <c r="E278" s="252" t="s">
        <v>21</v>
      </c>
      <c r="F278" s="253" t="s">
        <v>421</v>
      </c>
      <c r="G278" s="251"/>
      <c r="H278" s="254">
        <v>1.21</v>
      </c>
      <c r="I278" s="255"/>
      <c r="J278" s="251"/>
      <c r="K278" s="251"/>
      <c r="L278" s="256"/>
      <c r="M278" s="257"/>
      <c r="N278" s="258"/>
      <c r="O278" s="258"/>
      <c r="P278" s="258"/>
      <c r="Q278" s="258"/>
      <c r="R278" s="258"/>
      <c r="S278" s="258"/>
      <c r="T278" s="259"/>
      <c r="AT278" s="260" t="s">
        <v>139</v>
      </c>
      <c r="AU278" s="260" t="s">
        <v>80</v>
      </c>
      <c r="AV278" s="12" t="s">
        <v>80</v>
      </c>
      <c r="AW278" s="12" t="s">
        <v>35</v>
      </c>
      <c r="AX278" s="12" t="s">
        <v>72</v>
      </c>
      <c r="AY278" s="260" t="s">
        <v>128</v>
      </c>
    </row>
    <row r="279" s="13" customFormat="1">
      <c r="B279" s="261"/>
      <c r="C279" s="262"/>
      <c r="D279" s="247" t="s">
        <v>139</v>
      </c>
      <c r="E279" s="263" t="s">
        <v>21</v>
      </c>
      <c r="F279" s="264" t="s">
        <v>141</v>
      </c>
      <c r="G279" s="262"/>
      <c r="H279" s="265">
        <v>1.21</v>
      </c>
      <c r="I279" s="266"/>
      <c r="J279" s="262"/>
      <c r="K279" s="262"/>
      <c r="L279" s="267"/>
      <c r="M279" s="268"/>
      <c r="N279" s="269"/>
      <c r="O279" s="269"/>
      <c r="P279" s="269"/>
      <c r="Q279" s="269"/>
      <c r="R279" s="269"/>
      <c r="S279" s="269"/>
      <c r="T279" s="270"/>
      <c r="AT279" s="271" t="s">
        <v>139</v>
      </c>
      <c r="AU279" s="271" t="s">
        <v>80</v>
      </c>
      <c r="AV279" s="13" t="s">
        <v>142</v>
      </c>
      <c r="AW279" s="13" t="s">
        <v>35</v>
      </c>
      <c r="AX279" s="13" t="s">
        <v>78</v>
      </c>
      <c r="AY279" s="271" t="s">
        <v>128</v>
      </c>
    </row>
    <row r="280" s="1" customFormat="1" ht="16.5" customHeight="1">
      <c r="B280" s="46"/>
      <c r="C280" s="235" t="s">
        <v>422</v>
      </c>
      <c r="D280" s="235" t="s">
        <v>131</v>
      </c>
      <c r="E280" s="236" t="s">
        <v>423</v>
      </c>
      <c r="F280" s="237" t="s">
        <v>424</v>
      </c>
      <c r="G280" s="238" t="s">
        <v>213</v>
      </c>
      <c r="H280" s="239">
        <v>6.048</v>
      </c>
      <c r="I280" s="240"/>
      <c r="J280" s="241">
        <f>ROUND(I280*H280,2)</f>
        <v>0</v>
      </c>
      <c r="K280" s="237" t="s">
        <v>135</v>
      </c>
      <c r="L280" s="72"/>
      <c r="M280" s="242" t="s">
        <v>21</v>
      </c>
      <c r="N280" s="243" t="s">
        <v>43</v>
      </c>
      <c r="O280" s="47"/>
      <c r="P280" s="244">
        <f>O280*H280</f>
        <v>0</v>
      </c>
      <c r="Q280" s="244">
        <v>0.0026900000000000001</v>
      </c>
      <c r="R280" s="244">
        <f>Q280*H280</f>
        <v>0.016269120000000001</v>
      </c>
      <c r="S280" s="244">
        <v>0</v>
      </c>
      <c r="T280" s="245">
        <f>S280*H280</f>
        <v>0</v>
      </c>
      <c r="AR280" s="24" t="s">
        <v>142</v>
      </c>
      <c r="AT280" s="24" t="s">
        <v>131</v>
      </c>
      <c r="AU280" s="24" t="s">
        <v>80</v>
      </c>
      <c r="AY280" s="24" t="s">
        <v>128</v>
      </c>
      <c r="BE280" s="246">
        <f>IF(N280="základní",J280,0)</f>
        <v>0</v>
      </c>
      <c r="BF280" s="246">
        <f>IF(N280="snížená",J280,0)</f>
        <v>0</v>
      </c>
      <c r="BG280" s="246">
        <f>IF(N280="zákl. přenesená",J280,0)</f>
        <v>0</v>
      </c>
      <c r="BH280" s="246">
        <f>IF(N280="sníž. přenesená",J280,0)</f>
        <v>0</v>
      </c>
      <c r="BI280" s="246">
        <f>IF(N280="nulová",J280,0)</f>
        <v>0</v>
      </c>
      <c r="BJ280" s="24" t="s">
        <v>78</v>
      </c>
      <c r="BK280" s="246">
        <f>ROUND(I280*H280,2)</f>
        <v>0</v>
      </c>
      <c r="BL280" s="24" t="s">
        <v>142</v>
      </c>
      <c r="BM280" s="24" t="s">
        <v>425</v>
      </c>
    </row>
    <row r="281" s="1" customFormat="1">
      <c r="B281" s="46"/>
      <c r="C281" s="74"/>
      <c r="D281" s="247" t="s">
        <v>138</v>
      </c>
      <c r="E281" s="74"/>
      <c r="F281" s="248" t="s">
        <v>426</v>
      </c>
      <c r="G281" s="74"/>
      <c r="H281" s="74"/>
      <c r="I281" s="203"/>
      <c r="J281" s="74"/>
      <c r="K281" s="74"/>
      <c r="L281" s="72"/>
      <c r="M281" s="249"/>
      <c r="N281" s="47"/>
      <c r="O281" s="47"/>
      <c r="P281" s="47"/>
      <c r="Q281" s="47"/>
      <c r="R281" s="47"/>
      <c r="S281" s="47"/>
      <c r="T281" s="95"/>
      <c r="AT281" s="24" t="s">
        <v>138</v>
      </c>
      <c r="AU281" s="24" t="s">
        <v>80</v>
      </c>
    </row>
    <row r="282" s="1" customFormat="1">
      <c r="B282" s="46"/>
      <c r="C282" s="74"/>
      <c r="D282" s="247" t="s">
        <v>216</v>
      </c>
      <c r="E282" s="74"/>
      <c r="F282" s="285" t="s">
        <v>427</v>
      </c>
      <c r="G282" s="74"/>
      <c r="H282" s="74"/>
      <c r="I282" s="203"/>
      <c r="J282" s="74"/>
      <c r="K282" s="74"/>
      <c r="L282" s="72"/>
      <c r="M282" s="249"/>
      <c r="N282" s="47"/>
      <c r="O282" s="47"/>
      <c r="P282" s="47"/>
      <c r="Q282" s="47"/>
      <c r="R282" s="47"/>
      <c r="S282" s="47"/>
      <c r="T282" s="95"/>
      <c r="AT282" s="24" t="s">
        <v>216</v>
      </c>
      <c r="AU282" s="24" t="s">
        <v>80</v>
      </c>
    </row>
    <row r="283" s="14" customFormat="1">
      <c r="B283" s="272"/>
      <c r="C283" s="273"/>
      <c r="D283" s="247" t="s">
        <v>139</v>
      </c>
      <c r="E283" s="274" t="s">
        <v>21</v>
      </c>
      <c r="F283" s="275" t="s">
        <v>218</v>
      </c>
      <c r="G283" s="273"/>
      <c r="H283" s="274" t="s">
        <v>21</v>
      </c>
      <c r="I283" s="276"/>
      <c r="J283" s="273"/>
      <c r="K283" s="273"/>
      <c r="L283" s="277"/>
      <c r="M283" s="278"/>
      <c r="N283" s="279"/>
      <c r="O283" s="279"/>
      <c r="P283" s="279"/>
      <c r="Q283" s="279"/>
      <c r="R283" s="279"/>
      <c r="S283" s="279"/>
      <c r="T283" s="280"/>
      <c r="AT283" s="281" t="s">
        <v>139</v>
      </c>
      <c r="AU283" s="281" t="s">
        <v>80</v>
      </c>
      <c r="AV283" s="14" t="s">
        <v>78</v>
      </c>
      <c r="AW283" s="14" t="s">
        <v>35</v>
      </c>
      <c r="AX283" s="14" t="s">
        <v>72</v>
      </c>
      <c r="AY283" s="281" t="s">
        <v>128</v>
      </c>
    </row>
    <row r="284" s="12" customFormat="1">
      <c r="B284" s="250"/>
      <c r="C284" s="251"/>
      <c r="D284" s="247" t="s">
        <v>139</v>
      </c>
      <c r="E284" s="252" t="s">
        <v>21</v>
      </c>
      <c r="F284" s="253" t="s">
        <v>428</v>
      </c>
      <c r="G284" s="251"/>
      <c r="H284" s="254">
        <v>6.048</v>
      </c>
      <c r="I284" s="255"/>
      <c r="J284" s="251"/>
      <c r="K284" s="251"/>
      <c r="L284" s="256"/>
      <c r="M284" s="257"/>
      <c r="N284" s="258"/>
      <c r="O284" s="258"/>
      <c r="P284" s="258"/>
      <c r="Q284" s="258"/>
      <c r="R284" s="258"/>
      <c r="S284" s="258"/>
      <c r="T284" s="259"/>
      <c r="AT284" s="260" t="s">
        <v>139</v>
      </c>
      <c r="AU284" s="260" t="s">
        <v>80</v>
      </c>
      <c r="AV284" s="12" t="s">
        <v>80</v>
      </c>
      <c r="AW284" s="12" t="s">
        <v>35</v>
      </c>
      <c r="AX284" s="12" t="s">
        <v>72</v>
      </c>
      <c r="AY284" s="260" t="s">
        <v>128</v>
      </c>
    </row>
    <row r="285" s="13" customFormat="1">
      <c r="B285" s="261"/>
      <c r="C285" s="262"/>
      <c r="D285" s="247" t="s">
        <v>139</v>
      </c>
      <c r="E285" s="263" t="s">
        <v>21</v>
      </c>
      <c r="F285" s="264" t="s">
        <v>141</v>
      </c>
      <c r="G285" s="262"/>
      <c r="H285" s="265">
        <v>6.048</v>
      </c>
      <c r="I285" s="266"/>
      <c r="J285" s="262"/>
      <c r="K285" s="262"/>
      <c r="L285" s="267"/>
      <c r="M285" s="268"/>
      <c r="N285" s="269"/>
      <c r="O285" s="269"/>
      <c r="P285" s="269"/>
      <c r="Q285" s="269"/>
      <c r="R285" s="269"/>
      <c r="S285" s="269"/>
      <c r="T285" s="270"/>
      <c r="AT285" s="271" t="s">
        <v>139</v>
      </c>
      <c r="AU285" s="271" t="s">
        <v>80</v>
      </c>
      <c r="AV285" s="13" t="s">
        <v>142</v>
      </c>
      <c r="AW285" s="13" t="s">
        <v>35</v>
      </c>
      <c r="AX285" s="13" t="s">
        <v>78</v>
      </c>
      <c r="AY285" s="271" t="s">
        <v>128</v>
      </c>
    </row>
    <row r="286" s="1" customFormat="1" ht="16.5" customHeight="1">
      <c r="B286" s="46"/>
      <c r="C286" s="235" t="s">
        <v>429</v>
      </c>
      <c r="D286" s="235" t="s">
        <v>131</v>
      </c>
      <c r="E286" s="236" t="s">
        <v>430</v>
      </c>
      <c r="F286" s="237" t="s">
        <v>431</v>
      </c>
      <c r="G286" s="238" t="s">
        <v>213</v>
      </c>
      <c r="H286" s="239">
        <v>6.048</v>
      </c>
      <c r="I286" s="240"/>
      <c r="J286" s="241">
        <f>ROUND(I286*H286,2)</f>
        <v>0</v>
      </c>
      <c r="K286" s="237" t="s">
        <v>135</v>
      </c>
      <c r="L286" s="72"/>
      <c r="M286" s="242" t="s">
        <v>21</v>
      </c>
      <c r="N286" s="243" t="s">
        <v>43</v>
      </c>
      <c r="O286" s="47"/>
      <c r="P286" s="244">
        <f>O286*H286</f>
        <v>0</v>
      </c>
      <c r="Q286" s="244">
        <v>0</v>
      </c>
      <c r="R286" s="244">
        <f>Q286*H286</f>
        <v>0</v>
      </c>
      <c r="S286" s="244">
        <v>0</v>
      </c>
      <c r="T286" s="245">
        <f>S286*H286</f>
        <v>0</v>
      </c>
      <c r="AR286" s="24" t="s">
        <v>142</v>
      </c>
      <c r="AT286" s="24" t="s">
        <v>131</v>
      </c>
      <c r="AU286" s="24" t="s">
        <v>80</v>
      </c>
      <c r="AY286" s="24" t="s">
        <v>128</v>
      </c>
      <c r="BE286" s="246">
        <f>IF(N286="základní",J286,0)</f>
        <v>0</v>
      </c>
      <c r="BF286" s="246">
        <f>IF(N286="snížená",J286,0)</f>
        <v>0</v>
      </c>
      <c r="BG286" s="246">
        <f>IF(N286="zákl. přenesená",J286,0)</f>
        <v>0</v>
      </c>
      <c r="BH286" s="246">
        <f>IF(N286="sníž. přenesená",J286,0)</f>
        <v>0</v>
      </c>
      <c r="BI286" s="246">
        <f>IF(N286="nulová",J286,0)</f>
        <v>0</v>
      </c>
      <c r="BJ286" s="24" t="s">
        <v>78</v>
      </c>
      <c r="BK286" s="246">
        <f>ROUND(I286*H286,2)</f>
        <v>0</v>
      </c>
      <c r="BL286" s="24" t="s">
        <v>142</v>
      </c>
      <c r="BM286" s="24" t="s">
        <v>432</v>
      </c>
    </row>
    <row r="287" s="1" customFormat="1">
      <c r="B287" s="46"/>
      <c r="C287" s="74"/>
      <c r="D287" s="247" t="s">
        <v>138</v>
      </c>
      <c r="E287" s="74"/>
      <c r="F287" s="248" t="s">
        <v>433</v>
      </c>
      <c r="G287" s="74"/>
      <c r="H287" s="74"/>
      <c r="I287" s="203"/>
      <c r="J287" s="74"/>
      <c r="K287" s="74"/>
      <c r="L287" s="72"/>
      <c r="M287" s="249"/>
      <c r="N287" s="47"/>
      <c r="O287" s="47"/>
      <c r="P287" s="47"/>
      <c r="Q287" s="47"/>
      <c r="R287" s="47"/>
      <c r="S287" s="47"/>
      <c r="T287" s="95"/>
      <c r="AT287" s="24" t="s">
        <v>138</v>
      </c>
      <c r="AU287" s="24" t="s">
        <v>80</v>
      </c>
    </row>
    <row r="288" s="1" customFormat="1">
      <c r="B288" s="46"/>
      <c r="C288" s="74"/>
      <c r="D288" s="247" t="s">
        <v>216</v>
      </c>
      <c r="E288" s="74"/>
      <c r="F288" s="285" t="s">
        <v>427</v>
      </c>
      <c r="G288" s="74"/>
      <c r="H288" s="74"/>
      <c r="I288" s="203"/>
      <c r="J288" s="74"/>
      <c r="K288" s="74"/>
      <c r="L288" s="72"/>
      <c r="M288" s="249"/>
      <c r="N288" s="47"/>
      <c r="O288" s="47"/>
      <c r="P288" s="47"/>
      <c r="Q288" s="47"/>
      <c r="R288" s="47"/>
      <c r="S288" s="47"/>
      <c r="T288" s="95"/>
      <c r="AT288" s="24" t="s">
        <v>216</v>
      </c>
      <c r="AU288" s="24" t="s">
        <v>80</v>
      </c>
    </row>
    <row r="289" s="14" customFormat="1">
      <c r="B289" s="272"/>
      <c r="C289" s="273"/>
      <c r="D289" s="247" t="s">
        <v>139</v>
      </c>
      <c r="E289" s="274" t="s">
        <v>21</v>
      </c>
      <c r="F289" s="275" t="s">
        <v>218</v>
      </c>
      <c r="G289" s="273"/>
      <c r="H289" s="274" t="s">
        <v>21</v>
      </c>
      <c r="I289" s="276"/>
      <c r="J289" s="273"/>
      <c r="K289" s="273"/>
      <c r="L289" s="277"/>
      <c r="M289" s="278"/>
      <c r="N289" s="279"/>
      <c r="O289" s="279"/>
      <c r="P289" s="279"/>
      <c r="Q289" s="279"/>
      <c r="R289" s="279"/>
      <c r="S289" s="279"/>
      <c r="T289" s="280"/>
      <c r="AT289" s="281" t="s">
        <v>139</v>
      </c>
      <c r="AU289" s="281" t="s">
        <v>80</v>
      </c>
      <c r="AV289" s="14" t="s">
        <v>78</v>
      </c>
      <c r="AW289" s="14" t="s">
        <v>35</v>
      </c>
      <c r="AX289" s="14" t="s">
        <v>72</v>
      </c>
      <c r="AY289" s="281" t="s">
        <v>128</v>
      </c>
    </row>
    <row r="290" s="12" customFormat="1">
      <c r="B290" s="250"/>
      <c r="C290" s="251"/>
      <c r="D290" s="247" t="s">
        <v>139</v>
      </c>
      <c r="E290" s="252" t="s">
        <v>21</v>
      </c>
      <c r="F290" s="253" t="s">
        <v>428</v>
      </c>
      <c r="G290" s="251"/>
      <c r="H290" s="254">
        <v>6.048</v>
      </c>
      <c r="I290" s="255"/>
      <c r="J290" s="251"/>
      <c r="K290" s="251"/>
      <c r="L290" s="256"/>
      <c r="M290" s="257"/>
      <c r="N290" s="258"/>
      <c r="O290" s="258"/>
      <c r="P290" s="258"/>
      <c r="Q290" s="258"/>
      <c r="R290" s="258"/>
      <c r="S290" s="258"/>
      <c r="T290" s="259"/>
      <c r="AT290" s="260" t="s">
        <v>139</v>
      </c>
      <c r="AU290" s="260" t="s">
        <v>80</v>
      </c>
      <c r="AV290" s="12" t="s">
        <v>80</v>
      </c>
      <c r="AW290" s="12" t="s">
        <v>35</v>
      </c>
      <c r="AX290" s="12" t="s">
        <v>72</v>
      </c>
      <c r="AY290" s="260" t="s">
        <v>128</v>
      </c>
    </row>
    <row r="291" s="13" customFormat="1">
      <c r="B291" s="261"/>
      <c r="C291" s="262"/>
      <c r="D291" s="247" t="s">
        <v>139</v>
      </c>
      <c r="E291" s="263" t="s">
        <v>21</v>
      </c>
      <c r="F291" s="264" t="s">
        <v>141</v>
      </c>
      <c r="G291" s="262"/>
      <c r="H291" s="265">
        <v>6.048</v>
      </c>
      <c r="I291" s="266"/>
      <c r="J291" s="262"/>
      <c r="K291" s="262"/>
      <c r="L291" s="267"/>
      <c r="M291" s="268"/>
      <c r="N291" s="269"/>
      <c r="O291" s="269"/>
      <c r="P291" s="269"/>
      <c r="Q291" s="269"/>
      <c r="R291" s="269"/>
      <c r="S291" s="269"/>
      <c r="T291" s="270"/>
      <c r="AT291" s="271" t="s">
        <v>139</v>
      </c>
      <c r="AU291" s="271" t="s">
        <v>80</v>
      </c>
      <c r="AV291" s="13" t="s">
        <v>142</v>
      </c>
      <c r="AW291" s="13" t="s">
        <v>35</v>
      </c>
      <c r="AX291" s="13" t="s">
        <v>78</v>
      </c>
      <c r="AY291" s="271" t="s">
        <v>128</v>
      </c>
    </row>
    <row r="292" s="1" customFormat="1" ht="16.5" customHeight="1">
      <c r="B292" s="46"/>
      <c r="C292" s="235" t="s">
        <v>434</v>
      </c>
      <c r="D292" s="235" t="s">
        <v>131</v>
      </c>
      <c r="E292" s="236" t="s">
        <v>435</v>
      </c>
      <c r="F292" s="237" t="s">
        <v>436</v>
      </c>
      <c r="G292" s="238" t="s">
        <v>342</v>
      </c>
      <c r="H292" s="239">
        <v>0.072999999999999995</v>
      </c>
      <c r="I292" s="240"/>
      <c r="J292" s="241">
        <f>ROUND(I292*H292,2)</f>
        <v>0</v>
      </c>
      <c r="K292" s="237" t="s">
        <v>135</v>
      </c>
      <c r="L292" s="72"/>
      <c r="M292" s="242" t="s">
        <v>21</v>
      </c>
      <c r="N292" s="243" t="s">
        <v>43</v>
      </c>
      <c r="O292" s="47"/>
      <c r="P292" s="244">
        <f>O292*H292</f>
        <v>0</v>
      </c>
      <c r="Q292" s="244">
        <v>1.0601700000000001</v>
      </c>
      <c r="R292" s="244">
        <f>Q292*H292</f>
        <v>0.077392409999999995</v>
      </c>
      <c r="S292" s="244">
        <v>0</v>
      </c>
      <c r="T292" s="245">
        <f>S292*H292</f>
        <v>0</v>
      </c>
      <c r="AR292" s="24" t="s">
        <v>142</v>
      </c>
      <c r="AT292" s="24" t="s">
        <v>131</v>
      </c>
      <c r="AU292" s="24" t="s">
        <v>80</v>
      </c>
      <c r="AY292" s="24" t="s">
        <v>128</v>
      </c>
      <c r="BE292" s="246">
        <f>IF(N292="základní",J292,0)</f>
        <v>0</v>
      </c>
      <c r="BF292" s="246">
        <f>IF(N292="snížená",J292,0)</f>
        <v>0</v>
      </c>
      <c r="BG292" s="246">
        <f>IF(N292="zákl. přenesená",J292,0)</f>
        <v>0</v>
      </c>
      <c r="BH292" s="246">
        <f>IF(N292="sníž. přenesená",J292,0)</f>
        <v>0</v>
      </c>
      <c r="BI292" s="246">
        <f>IF(N292="nulová",J292,0)</f>
        <v>0</v>
      </c>
      <c r="BJ292" s="24" t="s">
        <v>78</v>
      </c>
      <c r="BK292" s="246">
        <f>ROUND(I292*H292,2)</f>
        <v>0</v>
      </c>
      <c r="BL292" s="24" t="s">
        <v>142</v>
      </c>
      <c r="BM292" s="24" t="s">
        <v>437</v>
      </c>
    </row>
    <row r="293" s="1" customFormat="1">
      <c r="B293" s="46"/>
      <c r="C293" s="74"/>
      <c r="D293" s="247" t="s">
        <v>138</v>
      </c>
      <c r="E293" s="74"/>
      <c r="F293" s="248" t="s">
        <v>438</v>
      </c>
      <c r="G293" s="74"/>
      <c r="H293" s="74"/>
      <c r="I293" s="203"/>
      <c r="J293" s="74"/>
      <c r="K293" s="74"/>
      <c r="L293" s="72"/>
      <c r="M293" s="249"/>
      <c r="N293" s="47"/>
      <c r="O293" s="47"/>
      <c r="P293" s="47"/>
      <c r="Q293" s="47"/>
      <c r="R293" s="47"/>
      <c r="S293" s="47"/>
      <c r="T293" s="95"/>
      <c r="AT293" s="24" t="s">
        <v>138</v>
      </c>
      <c r="AU293" s="24" t="s">
        <v>80</v>
      </c>
    </row>
    <row r="294" s="1" customFormat="1">
      <c r="B294" s="46"/>
      <c r="C294" s="74"/>
      <c r="D294" s="247" t="s">
        <v>216</v>
      </c>
      <c r="E294" s="74"/>
      <c r="F294" s="285" t="s">
        <v>439</v>
      </c>
      <c r="G294" s="74"/>
      <c r="H294" s="74"/>
      <c r="I294" s="203"/>
      <c r="J294" s="74"/>
      <c r="K294" s="74"/>
      <c r="L294" s="72"/>
      <c r="M294" s="249"/>
      <c r="N294" s="47"/>
      <c r="O294" s="47"/>
      <c r="P294" s="47"/>
      <c r="Q294" s="47"/>
      <c r="R294" s="47"/>
      <c r="S294" s="47"/>
      <c r="T294" s="95"/>
      <c r="AT294" s="24" t="s">
        <v>216</v>
      </c>
      <c r="AU294" s="24" t="s">
        <v>80</v>
      </c>
    </row>
    <row r="295" s="12" customFormat="1">
      <c r="B295" s="250"/>
      <c r="C295" s="251"/>
      <c r="D295" s="247" t="s">
        <v>139</v>
      </c>
      <c r="E295" s="252" t="s">
        <v>21</v>
      </c>
      <c r="F295" s="253" t="s">
        <v>440</v>
      </c>
      <c r="G295" s="251"/>
      <c r="H295" s="254">
        <v>0.072999999999999995</v>
      </c>
      <c r="I295" s="255"/>
      <c r="J295" s="251"/>
      <c r="K295" s="251"/>
      <c r="L295" s="256"/>
      <c r="M295" s="257"/>
      <c r="N295" s="258"/>
      <c r="O295" s="258"/>
      <c r="P295" s="258"/>
      <c r="Q295" s="258"/>
      <c r="R295" s="258"/>
      <c r="S295" s="258"/>
      <c r="T295" s="259"/>
      <c r="AT295" s="260" t="s">
        <v>139</v>
      </c>
      <c r="AU295" s="260" t="s">
        <v>80</v>
      </c>
      <c r="AV295" s="12" t="s">
        <v>80</v>
      </c>
      <c r="AW295" s="12" t="s">
        <v>35</v>
      </c>
      <c r="AX295" s="12" t="s">
        <v>72</v>
      </c>
      <c r="AY295" s="260" t="s">
        <v>128</v>
      </c>
    </row>
    <row r="296" s="13" customFormat="1">
      <c r="B296" s="261"/>
      <c r="C296" s="262"/>
      <c r="D296" s="247" t="s">
        <v>139</v>
      </c>
      <c r="E296" s="263" t="s">
        <v>21</v>
      </c>
      <c r="F296" s="264" t="s">
        <v>141</v>
      </c>
      <c r="G296" s="262"/>
      <c r="H296" s="265">
        <v>0.072999999999999995</v>
      </c>
      <c r="I296" s="266"/>
      <c r="J296" s="262"/>
      <c r="K296" s="262"/>
      <c r="L296" s="267"/>
      <c r="M296" s="268"/>
      <c r="N296" s="269"/>
      <c r="O296" s="269"/>
      <c r="P296" s="269"/>
      <c r="Q296" s="269"/>
      <c r="R296" s="269"/>
      <c r="S296" s="269"/>
      <c r="T296" s="270"/>
      <c r="AT296" s="271" t="s">
        <v>139</v>
      </c>
      <c r="AU296" s="271" t="s">
        <v>80</v>
      </c>
      <c r="AV296" s="13" t="s">
        <v>142</v>
      </c>
      <c r="AW296" s="13" t="s">
        <v>35</v>
      </c>
      <c r="AX296" s="13" t="s">
        <v>78</v>
      </c>
      <c r="AY296" s="271" t="s">
        <v>128</v>
      </c>
    </row>
    <row r="297" s="1" customFormat="1" ht="16.5" customHeight="1">
      <c r="B297" s="46"/>
      <c r="C297" s="235" t="s">
        <v>441</v>
      </c>
      <c r="D297" s="235" t="s">
        <v>131</v>
      </c>
      <c r="E297" s="236" t="s">
        <v>442</v>
      </c>
      <c r="F297" s="237" t="s">
        <v>443</v>
      </c>
      <c r="G297" s="238" t="s">
        <v>342</v>
      </c>
      <c r="H297" s="239">
        <v>0.072999999999999995</v>
      </c>
      <c r="I297" s="240"/>
      <c r="J297" s="241">
        <f>ROUND(I297*H297,2)</f>
        <v>0</v>
      </c>
      <c r="K297" s="237" t="s">
        <v>135</v>
      </c>
      <c r="L297" s="72"/>
      <c r="M297" s="242" t="s">
        <v>21</v>
      </c>
      <c r="N297" s="243" t="s">
        <v>43</v>
      </c>
      <c r="O297" s="47"/>
      <c r="P297" s="244">
        <f>O297*H297</f>
        <v>0</v>
      </c>
      <c r="Q297" s="244">
        <v>1.06277</v>
      </c>
      <c r="R297" s="244">
        <f>Q297*H297</f>
        <v>0.077582209999999999</v>
      </c>
      <c r="S297" s="244">
        <v>0</v>
      </c>
      <c r="T297" s="245">
        <f>S297*H297</f>
        <v>0</v>
      </c>
      <c r="AR297" s="24" t="s">
        <v>142</v>
      </c>
      <c r="AT297" s="24" t="s">
        <v>131</v>
      </c>
      <c r="AU297" s="24" t="s">
        <v>80</v>
      </c>
      <c r="AY297" s="24" t="s">
        <v>128</v>
      </c>
      <c r="BE297" s="246">
        <f>IF(N297="základní",J297,0)</f>
        <v>0</v>
      </c>
      <c r="BF297" s="246">
        <f>IF(N297="snížená",J297,0)</f>
        <v>0</v>
      </c>
      <c r="BG297" s="246">
        <f>IF(N297="zákl. přenesená",J297,0)</f>
        <v>0</v>
      </c>
      <c r="BH297" s="246">
        <f>IF(N297="sníž. přenesená",J297,0)</f>
        <v>0</v>
      </c>
      <c r="BI297" s="246">
        <f>IF(N297="nulová",J297,0)</f>
        <v>0</v>
      </c>
      <c r="BJ297" s="24" t="s">
        <v>78</v>
      </c>
      <c r="BK297" s="246">
        <f>ROUND(I297*H297,2)</f>
        <v>0</v>
      </c>
      <c r="BL297" s="24" t="s">
        <v>142</v>
      </c>
      <c r="BM297" s="24" t="s">
        <v>444</v>
      </c>
    </row>
    <row r="298" s="1" customFormat="1">
      <c r="B298" s="46"/>
      <c r="C298" s="74"/>
      <c r="D298" s="247" t="s">
        <v>138</v>
      </c>
      <c r="E298" s="74"/>
      <c r="F298" s="248" t="s">
        <v>445</v>
      </c>
      <c r="G298" s="74"/>
      <c r="H298" s="74"/>
      <c r="I298" s="203"/>
      <c r="J298" s="74"/>
      <c r="K298" s="74"/>
      <c r="L298" s="72"/>
      <c r="M298" s="249"/>
      <c r="N298" s="47"/>
      <c r="O298" s="47"/>
      <c r="P298" s="47"/>
      <c r="Q298" s="47"/>
      <c r="R298" s="47"/>
      <c r="S298" s="47"/>
      <c r="T298" s="95"/>
      <c r="AT298" s="24" t="s">
        <v>138</v>
      </c>
      <c r="AU298" s="24" t="s">
        <v>80</v>
      </c>
    </row>
    <row r="299" s="1" customFormat="1">
      <c r="B299" s="46"/>
      <c r="C299" s="74"/>
      <c r="D299" s="247" t="s">
        <v>216</v>
      </c>
      <c r="E299" s="74"/>
      <c r="F299" s="285" t="s">
        <v>439</v>
      </c>
      <c r="G299" s="74"/>
      <c r="H299" s="74"/>
      <c r="I299" s="203"/>
      <c r="J299" s="74"/>
      <c r="K299" s="74"/>
      <c r="L299" s="72"/>
      <c r="M299" s="249"/>
      <c r="N299" s="47"/>
      <c r="O299" s="47"/>
      <c r="P299" s="47"/>
      <c r="Q299" s="47"/>
      <c r="R299" s="47"/>
      <c r="S299" s="47"/>
      <c r="T299" s="95"/>
      <c r="AT299" s="24" t="s">
        <v>216</v>
      </c>
      <c r="AU299" s="24" t="s">
        <v>80</v>
      </c>
    </row>
    <row r="300" s="12" customFormat="1">
      <c r="B300" s="250"/>
      <c r="C300" s="251"/>
      <c r="D300" s="247" t="s">
        <v>139</v>
      </c>
      <c r="E300" s="252" t="s">
        <v>21</v>
      </c>
      <c r="F300" s="253" t="s">
        <v>440</v>
      </c>
      <c r="G300" s="251"/>
      <c r="H300" s="254">
        <v>0.072999999999999995</v>
      </c>
      <c r="I300" s="255"/>
      <c r="J300" s="251"/>
      <c r="K300" s="251"/>
      <c r="L300" s="256"/>
      <c r="M300" s="257"/>
      <c r="N300" s="258"/>
      <c r="O300" s="258"/>
      <c r="P300" s="258"/>
      <c r="Q300" s="258"/>
      <c r="R300" s="258"/>
      <c r="S300" s="258"/>
      <c r="T300" s="259"/>
      <c r="AT300" s="260" t="s">
        <v>139</v>
      </c>
      <c r="AU300" s="260" t="s">
        <v>80</v>
      </c>
      <c r="AV300" s="12" t="s">
        <v>80</v>
      </c>
      <c r="AW300" s="12" t="s">
        <v>35</v>
      </c>
      <c r="AX300" s="12" t="s">
        <v>72</v>
      </c>
      <c r="AY300" s="260" t="s">
        <v>128</v>
      </c>
    </row>
    <row r="301" s="13" customFormat="1">
      <c r="B301" s="261"/>
      <c r="C301" s="262"/>
      <c r="D301" s="247" t="s">
        <v>139</v>
      </c>
      <c r="E301" s="263" t="s">
        <v>21</v>
      </c>
      <c r="F301" s="264" t="s">
        <v>141</v>
      </c>
      <c r="G301" s="262"/>
      <c r="H301" s="265">
        <v>0.072999999999999995</v>
      </c>
      <c r="I301" s="266"/>
      <c r="J301" s="262"/>
      <c r="K301" s="262"/>
      <c r="L301" s="267"/>
      <c r="M301" s="268"/>
      <c r="N301" s="269"/>
      <c r="O301" s="269"/>
      <c r="P301" s="269"/>
      <c r="Q301" s="269"/>
      <c r="R301" s="269"/>
      <c r="S301" s="269"/>
      <c r="T301" s="270"/>
      <c r="AT301" s="271" t="s">
        <v>139</v>
      </c>
      <c r="AU301" s="271" t="s">
        <v>80</v>
      </c>
      <c r="AV301" s="13" t="s">
        <v>142</v>
      </c>
      <c r="AW301" s="13" t="s">
        <v>35</v>
      </c>
      <c r="AX301" s="13" t="s">
        <v>78</v>
      </c>
      <c r="AY301" s="271" t="s">
        <v>128</v>
      </c>
    </row>
    <row r="302" s="1" customFormat="1" ht="25.5" customHeight="1">
      <c r="B302" s="46"/>
      <c r="C302" s="235" t="s">
        <v>446</v>
      </c>
      <c r="D302" s="235" t="s">
        <v>131</v>
      </c>
      <c r="E302" s="236" t="s">
        <v>447</v>
      </c>
      <c r="F302" s="237" t="s">
        <v>448</v>
      </c>
      <c r="G302" s="238" t="s">
        <v>243</v>
      </c>
      <c r="H302" s="239">
        <v>14.569000000000001</v>
      </c>
      <c r="I302" s="240"/>
      <c r="J302" s="241">
        <f>ROUND(I302*H302,2)</f>
        <v>0</v>
      </c>
      <c r="K302" s="237" t="s">
        <v>135</v>
      </c>
      <c r="L302" s="72"/>
      <c r="M302" s="242" t="s">
        <v>21</v>
      </c>
      <c r="N302" s="243" t="s">
        <v>43</v>
      </c>
      <c r="O302" s="47"/>
      <c r="P302" s="244">
        <f>O302*H302</f>
        <v>0</v>
      </c>
      <c r="Q302" s="244">
        <v>2.45329</v>
      </c>
      <c r="R302" s="244">
        <f>Q302*H302</f>
        <v>35.741982010000001</v>
      </c>
      <c r="S302" s="244">
        <v>0</v>
      </c>
      <c r="T302" s="245">
        <f>S302*H302</f>
        <v>0</v>
      </c>
      <c r="AR302" s="24" t="s">
        <v>142</v>
      </c>
      <c r="AT302" s="24" t="s">
        <v>131</v>
      </c>
      <c r="AU302" s="24" t="s">
        <v>80</v>
      </c>
      <c r="AY302" s="24" t="s">
        <v>128</v>
      </c>
      <c r="BE302" s="246">
        <f>IF(N302="základní",J302,0)</f>
        <v>0</v>
      </c>
      <c r="BF302" s="246">
        <f>IF(N302="snížená",J302,0)</f>
        <v>0</v>
      </c>
      <c r="BG302" s="246">
        <f>IF(N302="zákl. přenesená",J302,0)</f>
        <v>0</v>
      </c>
      <c r="BH302" s="246">
        <f>IF(N302="sníž. přenesená",J302,0)</f>
        <v>0</v>
      </c>
      <c r="BI302" s="246">
        <f>IF(N302="nulová",J302,0)</f>
        <v>0</v>
      </c>
      <c r="BJ302" s="24" t="s">
        <v>78</v>
      </c>
      <c r="BK302" s="246">
        <f>ROUND(I302*H302,2)</f>
        <v>0</v>
      </c>
      <c r="BL302" s="24" t="s">
        <v>142</v>
      </c>
      <c r="BM302" s="24" t="s">
        <v>449</v>
      </c>
    </row>
    <row r="303" s="1" customFormat="1">
      <c r="B303" s="46"/>
      <c r="C303" s="74"/>
      <c r="D303" s="247" t="s">
        <v>138</v>
      </c>
      <c r="E303" s="74"/>
      <c r="F303" s="248" t="s">
        <v>450</v>
      </c>
      <c r="G303" s="74"/>
      <c r="H303" s="74"/>
      <c r="I303" s="203"/>
      <c r="J303" s="74"/>
      <c r="K303" s="74"/>
      <c r="L303" s="72"/>
      <c r="M303" s="249"/>
      <c r="N303" s="47"/>
      <c r="O303" s="47"/>
      <c r="P303" s="47"/>
      <c r="Q303" s="47"/>
      <c r="R303" s="47"/>
      <c r="S303" s="47"/>
      <c r="T303" s="95"/>
      <c r="AT303" s="24" t="s">
        <v>138</v>
      </c>
      <c r="AU303" s="24" t="s">
        <v>80</v>
      </c>
    </row>
    <row r="304" s="1" customFormat="1">
      <c r="B304" s="46"/>
      <c r="C304" s="74"/>
      <c r="D304" s="247" t="s">
        <v>216</v>
      </c>
      <c r="E304" s="74"/>
      <c r="F304" s="285" t="s">
        <v>420</v>
      </c>
      <c r="G304" s="74"/>
      <c r="H304" s="74"/>
      <c r="I304" s="203"/>
      <c r="J304" s="74"/>
      <c r="K304" s="74"/>
      <c r="L304" s="72"/>
      <c r="M304" s="249"/>
      <c r="N304" s="47"/>
      <c r="O304" s="47"/>
      <c r="P304" s="47"/>
      <c r="Q304" s="47"/>
      <c r="R304" s="47"/>
      <c r="S304" s="47"/>
      <c r="T304" s="95"/>
      <c r="AT304" s="24" t="s">
        <v>216</v>
      </c>
      <c r="AU304" s="24" t="s">
        <v>80</v>
      </c>
    </row>
    <row r="305" s="14" customFormat="1">
      <c r="B305" s="272"/>
      <c r="C305" s="273"/>
      <c r="D305" s="247" t="s">
        <v>139</v>
      </c>
      <c r="E305" s="274" t="s">
        <v>21</v>
      </c>
      <c r="F305" s="275" t="s">
        <v>218</v>
      </c>
      <c r="G305" s="273"/>
      <c r="H305" s="274" t="s">
        <v>21</v>
      </c>
      <c r="I305" s="276"/>
      <c r="J305" s="273"/>
      <c r="K305" s="273"/>
      <c r="L305" s="277"/>
      <c r="M305" s="278"/>
      <c r="N305" s="279"/>
      <c r="O305" s="279"/>
      <c r="P305" s="279"/>
      <c r="Q305" s="279"/>
      <c r="R305" s="279"/>
      <c r="S305" s="279"/>
      <c r="T305" s="280"/>
      <c r="AT305" s="281" t="s">
        <v>139</v>
      </c>
      <c r="AU305" s="281" t="s">
        <v>80</v>
      </c>
      <c r="AV305" s="14" t="s">
        <v>78</v>
      </c>
      <c r="AW305" s="14" t="s">
        <v>35</v>
      </c>
      <c r="AX305" s="14" t="s">
        <v>72</v>
      </c>
      <c r="AY305" s="281" t="s">
        <v>128</v>
      </c>
    </row>
    <row r="306" s="12" customFormat="1">
      <c r="B306" s="250"/>
      <c r="C306" s="251"/>
      <c r="D306" s="247" t="s">
        <v>139</v>
      </c>
      <c r="E306" s="252" t="s">
        <v>21</v>
      </c>
      <c r="F306" s="253" t="s">
        <v>451</v>
      </c>
      <c r="G306" s="251"/>
      <c r="H306" s="254">
        <v>14.569000000000001</v>
      </c>
      <c r="I306" s="255"/>
      <c r="J306" s="251"/>
      <c r="K306" s="251"/>
      <c r="L306" s="256"/>
      <c r="M306" s="257"/>
      <c r="N306" s="258"/>
      <c r="O306" s="258"/>
      <c r="P306" s="258"/>
      <c r="Q306" s="258"/>
      <c r="R306" s="258"/>
      <c r="S306" s="258"/>
      <c r="T306" s="259"/>
      <c r="AT306" s="260" t="s">
        <v>139</v>
      </c>
      <c r="AU306" s="260" t="s">
        <v>80</v>
      </c>
      <c r="AV306" s="12" t="s">
        <v>80</v>
      </c>
      <c r="AW306" s="12" t="s">
        <v>35</v>
      </c>
      <c r="AX306" s="12" t="s">
        <v>72</v>
      </c>
      <c r="AY306" s="260" t="s">
        <v>128</v>
      </c>
    </row>
    <row r="307" s="13" customFormat="1">
      <c r="B307" s="261"/>
      <c r="C307" s="262"/>
      <c r="D307" s="247" t="s">
        <v>139</v>
      </c>
      <c r="E307" s="263" t="s">
        <v>21</v>
      </c>
      <c r="F307" s="264" t="s">
        <v>141</v>
      </c>
      <c r="G307" s="262"/>
      <c r="H307" s="265">
        <v>14.569000000000001</v>
      </c>
      <c r="I307" s="266"/>
      <c r="J307" s="262"/>
      <c r="K307" s="262"/>
      <c r="L307" s="267"/>
      <c r="M307" s="268"/>
      <c r="N307" s="269"/>
      <c r="O307" s="269"/>
      <c r="P307" s="269"/>
      <c r="Q307" s="269"/>
      <c r="R307" s="269"/>
      <c r="S307" s="269"/>
      <c r="T307" s="270"/>
      <c r="AT307" s="271" t="s">
        <v>139</v>
      </c>
      <c r="AU307" s="271" t="s">
        <v>80</v>
      </c>
      <c r="AV307" s="13" t="s">
        <v>142</v>
      </c>
      <c r="AW307" s="13" t="s">
        <v>35</v>
      </c>
      <c r="AX307" s="13" t="s">
        <v>78</v>
      </c>
      <c r="AY307" s="271" t="s">
        <v>128</v>
      </c>
    </row>
    <row r="308" s="1" customFormat="1" ht="16.5" customHeight="1">
      <c r="B308" s="46"/>
      <c r="C308" s="235" t="s">
        <v>452</v>
      </c>
      <c r="D308" s="235" t="s">
        <v>131</v>
      </c>
      <c r="E308" s="236" t="s">
        <v>453</v>
      </c>
      <c r="F308" s="237" t="s">
        <v>454</v>
      </c>
      <c r="G308" s="238" t="s">
        <v>213</v>
      </c>
      <c r="H308" s="239">
        <v>45.5</v>
      </c>
      <c r="I308" s="240"/>
      <c r="J308" s="241">
        <f>ROUND(I308*H308,2)</f>
        <v>0</v>
      </c>
      <c r="K308" s="237" t="s">
        <v>135</v>
      </c>
      <c r="L308" s="72"/>
      <c r="M308" s="242" t="s">
        <v>21</v>
      </c>
      <c r="N308" s="243" t="s">
        <v>43</v>
      </c>
      <c r="O308" s="47"/>
      <c r="P308" s="244">
        <f>O308*H308</f>
        <v>0</v>
      </c>
      <c r="Q308" s="244">
        <v>0.00264</v>
      </c>
      <c r="R308" s="244">
        <f>Q308*H308</f>
        <v>0.12012000000000001</v>
      </c>
      <c r="S308" s="244">
        <v>0</v>
      </c>
      <c r="T308" s="245">
        <f>S308*H308</f>
        <v>0</v>
      </c>
      <c r="AR308" s="24" t="s">
        <v>142</v>
      </c>
      <c r="AT308" s="24" t="s">
        <v>131</v>
      </c>
      <c r="AU308" s="24" t="s">
        <v>80</v>
      </c>
      <c r="AY308" s="24" t="s">
        <v>128</v>
      </c>
      <c r="BE308" s="246">
        <f>IF(N308="základní",J308,0)</f>
        <v>0</v>
      </c>
      <c r="BF308" s="246">
        <f>IF(N308="snížená",J308,0)</f>
        <v>0</v>
      </c>
      <c r="BG308" s="246">
        <f>IF(N308="zákl. přenesená",J308,0)</f>
        <v>0</v>
      </c>
      <c r="BH308" s="246">
        <f>IF(N308="sníž. přenesená",J308,0)</f>
        <v>0</v>
      </c>
      <c r="BI308" s="246">
        <f>IF(N308="nulová",J308,0)</f>
        <v>0</v>
      </c>
      <c r="BJ308" s="24" t="s">
        <v>78</v>
      </c>
      <c r="BK308" s="246">
        <f>ROUND(I308*H308,2)</f>
        <v>0</v>
      </c>
      <c r="BL308" s="24" t="s">
        <v>142</v>
      </c>
      <c r="BM308" s="24" t="s">
        <v>455</v>
      </c>
    </row>
    <row r="309" s="1" customFormat="1">
      <c r="B309" s="46"/>
      <c r="C309" s="74"/>
      <c r="D309" s="247" t="s">
        <v>138</v>
      </c>
      <c r="E309" s="74"/>
      <c r="F309" s="248" t="s">
        <v>456</v>
      </c>
      <c r="G309" s="74"/>
      <c r="H309" s="74"/>
      <c r="I309" s="203"/>
      <c r="J309" s="74"/>
      <c r="K309" s="74"/>
      <c r="L309" s="72"/>
      <c r="M309" s="249"/>
      <c r="N309" s="47"/>
      <c r="O309" s="47"/>
      <c r="P309" s="47"/>
      <c r="Q309" s="47"/>
      <c r="R309" s="47"/>
      <c r="S309" s="47"/>
      <c r="T309" s="95"/>
      <c r="AT309" s="24" t="s">
        <v>138</v>
      </c>
      <c r="AU309" s="24" t="s">
        <v>80</v>
      </c>
    </row>
    <row r="310" s="1" customFormat="1">
      <c r="B310" s="46"/>
      <c r="C310" s="74"/>
      <c r="D310" s="247" t="s">
        <v>216</v>
      </c>
      <c r="E310" s="74"/>
      <c r="F310" s="285" t="s">
        <v>427</v>
      </c>
      <c r="G310" s="74"/>
      <c r="H310" s="74"/>
      <c r="I310" s="203"/>
      <c r="J310" s="74"/>
      <c r="K310" s="74"/>
      <c r="L310" s="72"/>
      <c r="M310" s="249"/>
      <c r="N310" s="47"/>
      <c r="O310" s="47"/>
      <c r="P310" s="47"/>
      <c r="Q310" s="47"/>
      <c r="R310" s="47"/>
      <c r="S310" s="47"/>
      <c r="T310" s="95"/>
      <c r="AT310" s="24" t="s">
        <v>216</v>
      </c>
      <c r="AU310" s="24" t="s">
        <v>80</v>
      </c>
    </row>
    <row r="311" s="14" customFormat="1">
      <c r="B311" s="272"/>
      <c r="C311" s="273"/>
      <c r="D311" s="247" t="s">
        <v>139</v>
      </c>
      <c r="E311" s="274" t="s">
        <v>21</v>
      </c>
      <c r="F311" s="275" t="s">
        <v>218</v>
      </c>
      <c r="G311" s="273"/>
      <c r="H311" s="274" t="s">
        <v>21</v>
      </c>
      <c r="I311" s="276"/>
      <c r="J311" s="273"/>
      <c r="K311" s="273"/>
      <c r="L311" s="277"/>
      <c r="M311" s="278"/>
      <c r="N311" s="279"/>
      <c r="O311" s="279"/>
      <c r="P311" s="279"/>
      <c r="Q311" s="279"/>
      <c r="R311" s="279"/>
      <c r="S311" s="279"/>
      <c r="T311" s="280"/>
      <c r="AT311" s="281" t="s">
        <v>139</v>
      </c>
      <c r="AU311" s="281" t="s">
        <v>80</v>
      </c>
      <c r="AV311" s="14" t="s">
        <v>78</v>
      </c>
      <c r="AW311" s="14" t="s">
        <v>35</v>
      </c>
      <c r="AX311" s="14" t="s">
        <v>72</v>
      </c>
      <c r="AY311" s="281" t="s">
        <v>128</v>
      </c>
    </row>
    <row r="312" s="12" customFormat="1">
      <c r="B312" s="250"/>
      <c r="C312" s="251"/>
      <c r="D312" s="247" t="s">
        <v>139</v>
      </c>
      <c r="E312" s="252" t="s">
        <v>21</v>
      </c>
      <c r="F312" s="253" t="s">
        <v>457</v>
      </c>
      <c r="G312" s="251"/>
      <c r="H312" s="254">
        <v>45.5</v>
      </c>
      <c r="I312" s="255"/>
      <c r="J312" s="251"/>
      <c r="K312" s="251"/>
      <c r="L312" s="256"/>
      <c r="M312" s="257"/>
      <c r="N312" s="258"/>
      <c r="O312" s="258"/>
      <c r="P312" s="258"/>
      <c r="Q312" s="258"/>
      <c r="R312" s="258"/>
      <c r="S312" s="258"/>
      <c r="T312" s="259"/>
      <c r="AT312" s="260" t="s">
        <v>139</v>
      </c>
      <c r="AU312" s="260" t="s">
        <v>80</v>
      </c>
      <c r="AV312" s="12" t="s">
        <v>80</v>
      </c>
      <c r="AW312" s="12" t="s">
        <v>35</v>
      </c>
      <c r="AX312" s="12" t="s">
        <v>72</v>
      </c>
      <c r="AY312" s="260" t="s">
        <v>128</v>
      </c>
    </row>
    <row r="313" s="13" customFormat="1">
      <c r="B313" s="261"/>
      <c r="C313" s="262"/>
      <c r="D313" s="247" t="s">
        <v>139</v>
      </c>
      <c r="E313" s="263" t="s">
        <v>21</v>
      </c>
      <c r="F313" s="264" t="s">
        <v>141</v>
      </c>
      <c r="G313" s="262"/>
      <c r="H313" s="265">
        <v>45.5</v>
      </c>
      <c r="I313" s="266"/>
      <c r="J313" s="262"/>
      <c r="K313" s="262"/>
      <c r="L313" s="267"/>
      <c r="M313" s="268"/>
      <c r="N313" s="269"/>
      <c r="O313" s="269"/>
      <c r="P313" s="269"/>
      <c r="Q313" s="269"/>
      <c r="R313" s="269"/>
      <c r="S313" s="269"/>
      <c r="T313" s="270"/>
      <c r="AT313" s="271" t="s">
        <v>139</v>
      </c>
      <c r="AU313" s="271" t="s">
        <v>80</v>
      </c>
      <c r="AV313" s="13" t="s">
        <v>142</v>
      </c>
      <c r="AW313" s="13" t="s">
        <v>35</v>
      </c>
      <c r="AX313" s="13" t="s">
        <v>78</v>
      </c>
      <c r="AY313" s="271" t="s">
        <v>128</v>
      </c>
    </row>
    <row r="314" s="1" customFormat="1" ht="16.5" customHeight="1">
      <c r="B314" s="46"/>
      <c r="C314" s="235" t="s">
        <v>458</v>
      </c>
      <c r="D314" s="235" t="s">
        <v>131</v>
      </c>
      <c r="E314" s="236" t="s">
        <v>459</v>
      </c>
      <c r="F314" s="237" t="s">
        <v>460</v>
      </c>
      <c r="G314" s="238" t="s">
        <v>213</v>
      </c>
      <c r="H314" s="239">
        <v>45.5</v>
      </c>
      <c r="I314" s="240"/>
      <c r="J314" s="241">
        <f>ROUND(I314*H314,2)</f>
        <v>0</v>
      </c>
      <c r="K314" s="237" t="s">
        <v>135</v>
      </c>
      <c r="L314" s="72"/>
      <c r="M314" s="242" t="s">
        <v>21</v>
      </c>
      <c r="N314" s="243" t="s">
        <v>43</v>
      </c>
      <c r="O314" s="47"/>
      <c r="P314" s="244">
        <f>O314*H314</f>
        <v>0</v>
      </c>
      <c r="Q314" s="244">
        <v>0</v>
      </c>
      <c r="R314" s="244">
        <f>Q314*H314</f>
        <v>0</v>
      </c>
      <c r="S314" s="244">
        <v>0</v>
      </c>
      <c r="T314" s="245">
        <f>S314*H314</f>
        <v>0</v>
      </c>
      <c r="AR314" s="24" t="s">
        <v>142</v>
      </c>
      <c r="AT314" s="24" t="s">
        <v>131</v>
      </c>
      <c r="AU314" s="24" t="s">
        <v>80</v>
      </c>
      <c r="AY314" s="24" t="s">
        <v>128</v>
      </c>
      <c r="BE314" s="246">
        <f>IF(N314="základní",J314,0)</f>
        <v>0</v>
      </c>
      <c r="BF314" s="246">
        <f>IF(N314="snížená",J314,0)</f>
        <v>0</v>
      </c>
      <c r="BG314" s="246">
        <f>IF(N314="zákl. přenesená",J314,0)</f>
        <v>0</v>
      </c>
      <c r="BH314" s="246">
        <f>IF(N314="sníž. přenesená",J314,0)</f>
        <v>0</v>
      </c>
      <c r="BI314" s="246">
        <f>IF(N314="nulová",J314,0)</f>
        <v>0</v>
      </c>
      <c r="BJ314" s="24" t="s">
        <v>78</v>
      </c>
      <c r="BK314" s="246">
        <f>ROUND(I314*H314,2)</f>
        <v>0</v>
      </c>
      <c r="BL314" s="24" t="s">
        <v>142</v>
      </c>
      <c r="BM314" s="24" t="s">
        <v>461</v>
      </c>
    </row>
    <row r="315" s="1" customFormat="1">
      <c r="B315" s="46"/>
      <c r="C315" s="74"/>
      <c r="D315" s="247" t="s">
        <v>138</v>
      </c>
      <c r="E315" s="74"/>
      <c r="F315" s="248" t="s">
        <v>462</v>
      </c>
      <c r="G315" s="74"/>
      <c r="H315" s="74"/>
      <c r="I315" s="203"/>
      <c r="J315" s="74"/>
      <c r="K315" s="74"/>
      <c r="L315" s="72"/>
      <c r="M315" s="249"/>
      <c r="N315" s="47"/>
      <c r="O315" s="47"/>
      <c r="P315" s="47"/>
      <c r="Q315" s="47"/>
      <c r="R315" s="47"/>
      <c r="S315" s="47"/>
      <c r="T315" s="95"/>
      <c r="AT315" s="24" t="s">
        <v>138</v>
      </c>
      <c r="AU315" s="24" t="s">
        <v>80</v>
      </c>
    </row>
    <row r="316" s="1" customFormat="1">
      <c r="B316" s="46"/>
      <c r="C316" s="74"/>
      <c r="D316" s="247" t="s">
        <v>216</v>
      </c>
      <c r="E316" s="74"/>
      <c r="F316" s="285" t="s">
        <v>427</v>
      </c>
      <c r="G316" s="74"/>
      <c r="H316" s="74"/>
      <c r="I316" s="203"/>
      <c r="J316" s="74"/>
      <c r="K316" s="74"/>
      <c r="L316" s="72"/>
      <c r="M316" s="249"/>
      <c r="N316" s="47"/>
      <c r="O316" s="47"/>
      <c r="P316" s="47"/>
      <c r="Q316" s="47"/>
      <c r="R316" s="47"/>
      <c r="S316" s="47"/>
      <c r="T316" s="95"/>
      <c r="AT316" s="24" t="s">
        <v>216</v>
      </c>
      <c r="AU316" s="24" t="s">
        <v>80</v>
      </c>
    </row>
    <row r="317" s="14" customFormat="1">
      <c r="B317" s="272"/>
      <c r="C317" s="273"/>
      <c r="D317" s="247" t="s">
        <v>139</v>
      </c>
      <c r="E317" s="274" t="s">
        <v>21</v>
      </c>
      <c r="F317" s="275" t="s">
        <v>218</v>
      </c>
      <c r="G317" s="273"/>
      <c r="H317" s="274" t="s">
        <v>21</v>
      </c>
      <c r="I317" s="276"/>
      <c r="J317" s="273"/>
      <c r="K317" s="273"/>
      <c r="L317" s="277"/>
      <c r="M317" s="278"/>
      <c r="N317" s="279"/>
      <c r="O317" s="279"/>
      <c r="P317" s="279"/>
      <c r="Q317" s="279"/>
      <c r="R317" s="279"/>
      <c r="S317" s="279"/>
      <c r="T317" s="280"/>
      <c r="AT317" s="281" t="s">
        <v>139</v>
      </c>
      <c r="AU317" s="281" t="s">
        <v>80</v>
      </c>
      <c r="AV317" s="14" t="s">
        <v>78</v>
      </c>
      <c r="AW317" s="14" t="s">
        <v>35</v>
      </c>
      <c r="AX317" s="14" t="s">
        <v>72</v>
      </c>
      <c r="AY317" s="281" t="s">
        <v>128</v>
      </c>
    </row>
    <row r="318" s="12" customFormat="1">
      <c r="B318" s="250"/>
      <c r="C318" s="251"/>
      <c r="D318" s="247" t="s">
        <v>139</v>
      </c>
      <c r="E318" s="252" t="s">
        <v>21</v>
      </c>
      <c r="F318" s="253" t="s">
        <v>457</v>
      </c>
      <c r="G318" s="251"/>
      <c r="H318" s="254">
        <v>45.5</v>
      </c>
      <c r="I318" s="255"/>
      <c r="J318" s="251"/>
      <c r="K318" s="251"/>
      <c r="L318" s="256"/>
      <c r="M318" s="257"/>
      <c r="N318" s="258"/>
      <c r="O318" s="258"/>
      <c r="P318" s="258"/>
      <c r="Q318" s="258"/>
      <c r="R318" s="258"/>
      <c r="S318" s="258"/>
      <c r="T318" s="259"/>
      <c r="AT318" s="260" t="s">
        <v>139</v>
      </c>
      <c r="AU318" s="260" t="s">
        <v>80</v>
      </c>
      <c r="AV318" s="12" t="s">
        <v>80</v>
      </c>
      <c r="AW318" s="12" t="s">
        <v>35</v>
      </c>
      <c r="AX318" s="12" t="s">
        <v>72</v>
      </c>
      <c r="AY318" s="260" t="s">
        <v>128</v>
      </c>
    </row>
    <row r="319" s="13" customFormat="1">
      <c r="B319" s="261"/>
      <c r="C319" s="262"/>
      <c r="D319" s="247" t="s">
        <v>139</v>
      </c>
      <c r="E319" s="263" t="s">
        <v>21</v>
      </c>
      <c r="F319" s="264" t="s">
        <v>141</v>
      </c>
      <c r="G319" s="262"/>
      <c r="H319" s="265">
        <v>45.5</v>
      </c>
      <c r="I319" s="266"/>
      <c r="J319" s="262"/>
      <c r="K319" s="262"/>
      <c r="L319" s="267"/>
      <c r="M319" s="268"/>
      <c r="N319" s="269"/>
      <c r="O319" s="269"/>
      <c r="P319" s="269"/>
      <c r="Q319" s="269"/>
      <c r="R319" s="269"/>
      <c r="S319" s="269"/>
      <c r="T319" s="270"/>
      <c r="AT319" s="271" t="s">
        <v>139</v>
      </c>
      <c r="AU319" s="271" t="s">
        <v>80</v>
      </c>
      <c r="AV319" s="13" t="s">
        <v>142</v>
      </c>
      <c r="AW319" s="13" t="s">
        <v>35</v>
      </c>
      <c r="AX319" s="13" t="s">
        <v>78</v>
      </c>
      <c r="AY319" s="271" t="s">
        <v>128</v>
      </c>
    </row>
    <row r="320" s="1" customFormat="1" ht="16.5" customHeight="1">
      <c r="B320" s="46"/>
      <c r="C320" s="235" t="s">
        <v>463</v>
      </c>
      <c r="D320" s="235" t="s">
        <v>131</v>
      </c>
      <c r="E320" s="236" t="s">
        <v>464</v>
      </c>
      <c r="F320" s="237" t="s">
        <v>465</v>
      </c>
      <c r="G320" s="238" t="s">
        <v>342</v>
      </c>
      <c r="H320" s="239">
        <v>0.874</v>
      </c>
      <c r="I320" s="240"/>
      <c r="J320" s="241">
        <f>ROUND(I320*H320,2)</f>
        <v>0</v>
      </c>
      <c r="K320" s="237" t="s">
        <v>135</v>
      </c>
      <c r="L320" s="72"/>
      <c r="M320" s="242" t="s">
        <v>21</v>
      </c>
      <c r="N320" s="243" t="s">
        <v>43</v>
      </c>
      <c r="O320" s="47"/>
      <c r="P320" s="244">
        <f>O320*H320</f>
        <v>0</v>
      </c>
      <c r="Q320" s="244">
        <v>1.0601700000000001</v>
      </c>
      <c r="R320" s="244">
        <f>Q320*H320</f>
        <v>0.92658858</v>
      </c>
      <c r="S320" s="244">
        <v>0</v>
      </c>
      <c r="T320" s="245">
        <f>S320*H320</f>
        <v>0</v>
      </c>
      <c r="AR320" s="24" t="s">
        <v>142</v>
      </c>
      <c r="AT320" s="24" t="s">
        <v>131</v>
      </c>
      <c r="AU320" s="24" t="s">
        <v>80</v>
      </c>
      <c r="AY320" s="24" t="s">
        <v>128</v>
      </c>
      <c r="BE320" s="246">
        <f>IF(N320="základní",J320,0)</f>
        <v>0</v>
      </c>
      <c r="BF320" s="246">
        <f>IF(N320="snížená",J320,0)</f>
        <v>0</v>
      </c>
      <c r="BG320" s="246">
        <f>IF(N320="zákl. přenesená",J320,0)</f>
        <v>0</v>
      </c>
      <c r="BH320" s="246">
        <f>IF(N320="sníž. přenesená",J320,0)</f>
        <v>0</v>
      </c>
      <c r="BI320" s="246">
        <f>IF(N320="nulová",J320,0)</f>
        <v>0</v>
      </c>
      <c r="BJ320" s="24" t="s">
        <v>78</v>
      </c>
      <c r="BK320" s="246">
        <f>ROUND(I320*H320,2)</f>
        <v>0</v>
      </c>
      <c r="BL320" s="24" t="s">
        <v>142</v>
      </c>
      <c r="BM320" s="24" t="s">
        <v>466</v>
      </c>
    </row>
    <row r="321" s="1" customFormat="1">
      <c r="B321" s="46"/>
      <c r="C321" s="74"/>
      <c r="D321" s="247" t="s">
        <v>138</v>
      </c>
      <c r="E321" s="74"/>
      <c r="F321" s="248" t="s">
        <v>467</v>
      </c>
      <c r="G321" s="74"/>
      <c r="H321" s="74"/>
      <c r="I321" s="203"/>
      <c r="J321" s="74"/>
      <c r="K321" s="74"/>
      <c r="L321" s="72"/>
      <c r="M321" s="249"/>
      <c r="N321" s="47"/>
      <c r="O321" s="47"/>
      <c r="P321" s="47"/>
      <c r="Q321" s="47"/>
      <c r="R321" s="47"/>
      <c r="S321" s="47"/>
      <c r="T321" s="95"/>
      <c r="AT321" s="24" t="s">
        <v>138</v>
      </c>
      <c r="AU321" s="24" t="s">
        <v>80</v>
      </c>
    </row>
    <row r="322" s="1" customFormat="1">
      <c r="B322" s="46"/>
      <c r="C322" s="74"/>
      <c r="D322" s="247" t="s">
        <v>216</v>
      </c>
      <c r="E322" s="74"/>
      <c r="F322" s="285" t="s">
        <v>439</v>
      </c>
      <c r="G322" s="74"/>
      <c r="H322" s="74"/>
      <c r="I322" s="203"/>
      <c r="J322" s="74"/>
      <c r="K322" s="74"/>
      <c r="L322" s="72"/>
      <c r="M322" s="249"/>
      <c r="N322" s="47"/>
      <c r="O322" s="47"/>
      <c r="P322" s="47"/>
      <c r="Q322" s="47"/>
      <c r="R322" s="47"/>
      <c r="S322" s="47"/>
      <c r="T322" s="95"/>
      <c r="AT322" s="24" t="s">
        <v>216</v>
      </c>
      <c r="AU322" s="24" t="s">
        <v>80</v>
      </c>
    </row>
    <row r="323" s="12" customFormat="1">
      <c r="B323" s="250"/>
      <c r="C323" s="251"/>
      <c r="D323" s="247" t="s">
        <v>139</v>
      </c>
      <c r="E323" s="252" t="s">
        <v>21</v>
      </c>
      <c r="F323" s="253" t="s">
        <v>468</v>
      </c>
      <c r="G323" s="251"/>
      <c r="H323" s="254">
        <v>0.874</v>
      </c>
      <c r="I323" s="255"/>
      <c r="J323" s="251"/>
      <c r="K323" s="251"/>
      <c r="L323" s="256"/>
      <c r="M323" s="257"/>
      <c r="N323" s="258"/>
      <c r="O323" s="258"/>
      <c r="P323" s="258"/>
      <c r="Q323" s="258"/>
      <c r="R323" s="258"/>
      <c r="S323" s="258"/>
      <c r="T323" s="259"/>
      <c r="AT323" s="260" t="s">
        <v>139</v>
      </c>
      <c r="AU323" s="260" t="s">
        <v>80</v>
      </c>
      <c r="AV323" s="12" t="s">
        <v>80</v>
      </c>
      <c r="AW323" s="12" t="s">
        <v>35</v>
      </c>
      <c r="AX323" s="12" t="s">
        <v>72</v>
      </c>
      <c r="AY323" s="260" t="s">
        <v>128</v>
      </c>
    </row>
    <row r="324" s="13" customFormat="1">
      <c r="B324" s="261"/>
      <c r="C324" s="262"/>
      <c r="D324" s="247" t="s">
        <v>139</v>
      </c>
      <c r="E324" s="263" t="s">
        <v>21</v>
      </c>
      <c r="F324" s="264" t="s">
        <v>141</v>
      </c>
      <c r="G324" s="262"/>
      <c r="H324" s="265">
        <v>0.874</v>
      </c>
      <c r="I324" s="266"/>
      <c r="J324" s="262"/>
      <c r="K324" s="262"/>
      <c r="L324" s="267"/>
      <c r="M324" s="268"/>
      <c r="N324" s="269"/>
      <c r="O324" s="269"/>
      <c r="P324" s="269"/>
      <c r="Q324" s="269"/>
      <c r="R324" s="269"/>
      <c r="S324" s="269"/>
      <c r="T324" s="270"/>
      <c r="AT324" s="271" t="s">
        <v>139</v>
      </c>
      <c r="AU324" s="271" t="s">
        <v>80</v>
      </c>
      <c r="AV324" s="13" t="s">
        <v>142</v>
      </c>
      <c r="AW324" s="13" t="s">
        <v>35</v>
      </c>
      <c r="AX324" s="13" t="s">
        <v>78</v>
      </c>
      <c r="AY324" s="271" t="s">
        <v>128</v>
      </c>
    </row>
    <row r="325" s="1" customFormat="1" ht="16.5" customHeight="1">
      <c r="B325" s="46"/>
      <c r="C325" s="235" t="s">
        <v>469</v>
      </c>
      <c r="D325" s="235" t="s">
        <v>131</v>
      </c>
      <c r="E325" s="236" t="s">
        <v>470</v>
      </c>
      <c r="F325" s="237" t="s">
        <v>471</v>
      </c>
      <c r="G325" s="238" t="s">
        <v>342</v>
      </c>
      <c r="H325" s="239">
        <v>0.874</v>
      </c>
      <c r="I325" s="240"/>
      <c r="J325" s="241">
        <f>ROUND(I325*H325,2)</f>
        <v>0</v>
      </c>
      <c r="K325" s="237" t="s">
        <v>135</v>
      </c>
      <c r="L325" s="72"/>
      <c r="M325" s="242" t="s">
        <v>21</v>
      </c>
      <c r="N325" s="243" t="s">
        <v>43</v>
      </c>
      <c r="O325" s="47"/>
      <c r="P325" s="244">
        <f>O325*H325</f>
        <v>0</v>
      </c>
      <c r="Q325" s="244">
        <v>1.06277</v>
      </c>
      <c r="R325" s="244">
        <f>Q325*H325</f>
        <v>0.92886097999999995</v>
      </c>
      <c r="S325" s="244">
        <v>0</v>
      </c>
      <c r="T325" s="245">
        <f>S325*H325</f>
        <v>0</v>
      </c>
      <c r="AR325" s="24" t="s">
        <v>142</v>
      </c>
      <c r="AT325" s="24" t="s">
        <v>131</v>
      </c>
      <c r="AU325" s="24" t="s">
        <v>80</v>
      </c>
      <c r="AY325" s="24" t="s">
        <v>128</v>
      </c>
      <c r="BE325" s="246">
        <f>IF(N325="základní",J325,0)</f>
        <v>0</v>
      </c>
      <c r="BF325" s="246">
        <f>IF(N325="snížená",J325,0)</f>
        <v>0</v>
      </c>
      <c r="BG325" s="246">
        <f>IF(N325="zákl. přenesená",J325,0)</f>
        <v>0</v>
      </c>
      <c r="BH325" s="246">
        <f>IF(N325="sníž. přenesená",J325,0)</f>
        <v>0</v>
      </c>
      <c r="BI325" s="246">
        <f>IF(N325="nulová",J325,0)</f>
        <v>0</v>
      </c>
      <c r="BJ325" s="24" t="s">
        <v>78</v>
      </c>
      <c r="BK325" s="246">
        <f>ROUND(I325*H325,2)</f>
        <v>0</v>
      </c>
      <c r="BL325" s="24" t="s">
        <v>142</v>
      </c>
      <c r="BM325" s="24" t="s">
        <v>472</v>
      </c>
    </row>
    <row r="326" s="1" customFormat="1">
      <c r="B326" s="46"/>
      <c r="C326" s="74"/>
      <c r="D326" s="247" t="s">
        <v>138</v>
      </c>
      <c r="E326" s="74"/>
      <c r="F326" s="248" t="s">
        <v>473</v>
      </c>
      <c r="G326" s="74"/>
      <c r="H326" s="74"/>
      <c r="I326" s="203"/>
      <c r="J326" s="74"/>
      <c r="K326" s="74"/>
      <c r="L326" s="72"/>
      <c r="M326" s="249"/>
      <c r="N326" s="47"/>
      <c r="O326" s="47"/>
      <c r="P326" s="47"/>
      <c r="Q326" s="47"/>
      <c r="R326" s="47"/>
      <c r="S326" s="47"/>
      <c r="T326" s="95"/>
      <c r="AT326" s="24" t="s">
        <v>138</v>
      </c>
      <c r="AU326" s="24" t="s">
        <v>80</v>
      </c>
    </row>
    <row r="327" s="1" customFormat="1">
      <c r="B327" s="46"/>
      <c r="C327" s="74"/>
      <c r="D327" s="247" t="s">
        <v>216</v>
      </c>
      <c r="E327" s="74"/>
      <c r="F327" s="285" t="s">
        <v>439</v>
      </c>
      <c r="G327" s="74"/>
      <c r="H327" s="74"/>
      <c r="I327" s="203"/>
      <c r="J327" s="74"/>
      <c r="K327" s="74"/>
      <c r="L327" s="72"/>
      <c r="M327" s="249"/>
      <c r="N327" s="47"/>
      <c r="O327" s="47"/>
      <c r="P327" s="47"/>
      <c r="Q327" s="47"/>
      <c r="R327" s="47"/>
      <c r="S327" s="47"/>
      <c r="T327" s="95"/>
      <c r="AT327" s="24" t="s">
        <v>216</v>
      </c>
      <c r="AU327" s="24" t="s">
        <v>80</v>
      </c>
    </row>
    <row r="328" s="12" customFormat="1">
      <c r="B328" s="250"/>
      <c r="C328" s="251"/>
      <c r="D328" s="247" t="s">
        <v>139</v>
      </c>
      <c r="E328" s="252" t="s">
        <v>21</v>
      </c>
      <c r="F328" s="253" t="s">
        <v>468</v>
      </c>
      <c r="G328" s="251"/>
      <c r="H328" s="254">
        <v>0.874</v>
      </c>
      <c r="I328" s="255"/>
      <c r="J328" s="251"/>
      <c r="K328" s="251"/>
      <c r="L328" s="256"/>
      <c r="M328" s="257"/>
      <c r="N328" s="258"/>
      <c r="O328" s="258"/>
      <c r="P328" s="258"/>
      <c r="Q328" s="258"/>
      <c r="R328" s="258"/>
      <c r="S328" s="258"/>
      <c r="T328" s="259"/>
      <c r="AT328" s="260" t="s">
        <v>139</v>
      </c>
      <c r="AU328" s="260" t="s">
        <v>80</v>
      </c>
      <c r="AV328" s="12" t="s">
        <v>80</v>
      </c>
      <c r="AW328" s="12" t="s">
        <v>35</v>
      </c>
      <c r="AX328" s="12" t="s">
        <v>72</v>
      </c>
      <c r="AY328" s="260" t="s">
        <v>128</v>
      </c>
    </row>
    <row r="329" s="13" customFormat="1">
      <c r="B329" s="261"/>
      <c r="C329" s="262"/>
      <c r="D329" s="247" t="s">
        <v>139</v>
      </c>
      <c r="E329" s="263" t="s">
        <v>21</v>
      </c>
      <c r="F329" s="264" t="s">
        <v>141</v>
      </c>
      <c r="G329" s="262"/>
      <c r="H329" s="265">
        <v>0.874</v>
      </c>
      <c r="I329" s="266"/>
      <c r="J329" s="262"/>
      <c r="K329" s="262"/>
      <c r="L329" s="267"/>
      <c r="M329" s="268"/>
      <c r="N329" s="269"/>
      <c r="O329" s="269"/>
      <c r="P329" s="269"/>
      <c r="Q329" s="269"/>
      <c r="R329" s="269"/>
      <c r="S329" s="269"/>
      <c r="T329" s="270"/>
      <c r="AT329" s="271" t="s">
        <v>139</v>
      </c>
      <c r="AU329" s="271" t="s">
        <v>80</v>
      </c>
      <c r="AV329" s="13" t="s">
        <v>142</v>
      </c>
      <c r="AW329" s="13" t="s">
        <v>35</v>
      </c>
      <c r="AX329" s="13" t="s">
        <v>78</v>
      </c>
      <c r="AY329" s="271" t="s">
        <v>128</v>
      </c>
    </row>
    <row r="330" s="11" customFormat="1" ht="29.88" customHeight="1">
      <c r="B330" s="219"/>
      <c r="C330" s="220"/>
      <c r="D330" s="221" t="s">
        <v>71</v>
      </c>
      <c r="E330" s="233" t="s">
        <v>142</v>
      </c>
      <c r="F330" s="233" t="s">
        <v>474</v>
      </c>
      <c r="G330" s="220"/>
      <c r="H330" s="220"/>
      <c r="I330" s="223"/>
      <c r="J330" s="234">
        <f>BK330</f>
        <v>0</v>
      </c>
      <c r="K330" s="220"/>
      <c r="L330" s="225"/>
      <c r="M330" s="226"/>
      <c r="N330" s="227"/>
      <c r="O330" s="227"/>
      <c r="P330" s="228">
        <f>SUM(P331:P342)</f>
        <v>0</v>
      </c>
      <c r="Q330" s="227"/>
      <c r="R330" s="228">
        <f>SUM(R331:R342)</f>
        <v>0</v>
      </c>
      <c r="S330" s="227"/>
      <c r="T330" s="229">
        <f>SUM(T331:T342)</f>
        <v>0</v>
      </c>
      <c r="AR330" s="230" t="s">
        <v>78</v>
      </c>
      <c r="AT330" s="231" t="s">
        <v>71</v>
      </c>
      <c r="AU330" s="231" t="s">
        <v>78</v>
      </c>
      <c r="AY330" s="230" t="s">
        <v>128</v>
      </c>
      <c r="BK330" s="232">
        <f>SUM(BK331:BK342)</f>
        <v>0</v>
      </c>
    </row>
    <row r="331" s="1" customFormat="1" ht="16.5" customHeight="1">
      <c r="B331" s="46"/>
      <c r="C331" s="235" t="s">
        <v>475</v>
      </c>
      <c r="D331" s="235" t="s">
        <v>131</v>
      </c>
      <c r="E331" s="236" t="s">
        <v>476</v>
      </c>
      <c r="F331" s="237" t="s">
        <v>477</v>
      </c>
      <c r="G331" s="238" t="s">
        <v>243</v>
      </c>
      <c r="H331" s="239">
        <v>1.6000000000000001</v>
      </c>
      <c r="I331" s="240"/>
      <c r="J331" s="241">
        <f>ROUND(I331*H331,2)</f>
        <v>0</v>
      </c>
      <c r="K331" s="237" t="s">
        <v>135</v>
      </c>
      <c r="L331" s="72"/>
      <c r="M331" s="242" t="s">
        <v>21</v>
      </c>
      <c r="N331" s="243" t="s">
        <v>43</v>
      </c>
      <c r="O331" s="47"/>
      <c r="P331" s="244">
        <f>O331*H331</f>
        <v>0</v>
      </c>
      <c r="Q331" s="244">
        <v>0</v>
      </c>
      <c r="R331" s="244">
        <f>Q331*H331</f>
        <v>0</v>
      </c>
      <c r="S331" s="244">
        <v>0</v>
      </c>
      <c r="T331" s="245">
        <f>S331*H331</f>
        <v>0</v>
      </c>
      <c r="AR331" s="24" t="s">
        <v>142</v>
      </c>
      <c r="AT331" s="24" t="s">
        <v>131</v>
      </c>
      <c r="AU331" s="24" t="s">
        <v>80</v>
      </c>
      <c r="AY331" s="24" t="s">
        <v>128</v>
      </c>
      <c r="BE331" s="246">
        <f>IF(N331="základní",J331,0)</f>
        <v>0</v>
      </c>
      <c r="BF331" s="246">
        <f>IF(N331="snížená",J331,0)</f>
        <v>0</v>
      </c>
      <c r="BG331" s="246">
        <f>IF(N331="zákl. přenesená",J331,0)</f>
        <v>0</v>
      </c>
      <c r="BH331" s="246">
        <f>IF(N331="sníž. přenesená",J331,0)</f>
        <v>0</v>
      </c>
      <c r="BI331" s="246">
        <f>IF(N331="nulová",J331,0)</f>
        <v>0</v>
      </c>
      <c r="BJ331" s="24" t="s">
        <v>78</v>
      </c>
      <c r="BK331" s="246">
        <f>ROUND(I331*H331,2)</f>
        <v>0</v>
      </c>
      <c r="BL331" s="24" t="s">
        <v>142</v>
      </c>
      <c r="BM331" s="24" t="s">
        <v>478</v>
      </c>
    </row>
    <row r="332" s="1" customFormat="1">
      <c r="B332" s="46"/>
      <c r="C332" s="74"/>
      <c r="D332" s="247" t="s">
        <v>138</v>
      </c>
      <c r="E332" s="74"/>
      <c r="F332" s="248" t="s">
        <v>479</v>
      </c>
      <c r="G332" s="74"/>
      <c r="H332" s="74"/>
      <c r="I332" s="203"/>
      <c r="J332" s="74"/>
      <c r="K332" s="74"/>
      <c r="L332" s="72"/>
      <c r="M332" s="249"/>
      <c r="N332" s="47"/>
      <c r="O332" s="47"/>
      <c r="P332" s="47"/>
      <c r="Q332" s="47"/>
      <c r="R332" s="47"/>
      <c r="S332" s="47"/>
      <c r="T332" s="95"/>
      <c r="AT332" s="24" t="s">
        <v>138</v>
      </c>
      <c r="AU332" s="24" t="s">
        <v>80</v>
      </c>
    </row>
    <row r="333" s="1" customFormat="1">
      <c r="B333" s="46"/>
      <c r="C333" s="74"/>
      <c r="D333" s="247" t="s">
        <v>216</v>
      </c>
      <c r="E333" s="74"/>
      <c r="F333" s="285" t="s">
        <v>480</v>
      </c>
      <c r="G333" s="74"/>
      <c r="H333" s="74"/>
      <c r="I333" s="203"/>
      <c r="J333" s="74"/>
      <c r="K333" s="74"/>
      <c r="L333" s="72"/>
      <c r="M333" s="249"/>
      <c r="N333" s="47"/>
      <c r="O333" s="47"/>
      <c r="P333" s="47"/>
      <c r="Q333" s="47"/>
      <c r="R333" s="47"/>
      <c r="S333" s="47"/>
      <c r="T333" s="95"/>
      <c r="AT333" s="24" t="s">
        <v>216</v>
      </c>
      <c r="AU333" s="24" t="s">
        <v>80</v>
      </c>
    </row>
    <row r="334" s="14" customFormat="1">
      <c r="B334" s="272"/>
      <c r="C334" s="273"/>
      <c r="D334" s="247" t="s">
        <v>139</v>
      </c>
      <c r="E334" s="274" t="s">
        <v>21</v>
      </c>
      <c r="F334" s="275" t="s">
        <v>265</v>
      </c>
      <c r="G334" s="273"/>
      <c r="H334" s="274" t="s">
        <v>21</v>
      </c>
      <c r="I334" s="276"/>
      <c r="J334" s="273"/>
      <c r="K334" s="273"/>
      <c r="L334" s="277"/>
      <c r="M334" s="278"/>
      <c r="N334" s="279"/>
      <c r="O334" s="279"/>
      <c r="P334" s="279"/>
      <c r="Q334" s="279"/>
      <c r="R334" s="279"/>
      <c r="S334" s="279"/>
      <c r="T334" s="280"/>
      <c r="AT334" s="281" t="s">
        <v>139</v>
      </c>
      <c r="AU334" s="281" t="s">
        <v>80</v>
      </c>
      <c r="AV334" s="14" t="s">
        <v>78</v>
      </c>
      <c r="AW334" s="14" t="s">
        <v>35</v>
      </c>
      <c r="AX334" s="14" t="s">
        <v>72</v>
      </c>
      <c r="AY334" s="281" t="s">
        <v>128</v>
      </c>
    </row>
    <row r="335" s="12" customFormat="1">
      <c r="B335" s="250"/>
      <c r="C335" s="251"/>
      <c r="D335" s="247" t="s">
        <v>139</v>
      </c>
      <c r="E335" s="252" t="s">
        <v>21</v>
      </c>
      <c r="F335" s="253" t="s">
        <v>481</v>
      </c>
      <c r="G335" s="251"/>
      <c r="H335" s="254">
        <v>1.6000000000000001</v>
      </c>
      <c r="I335" s="255"/>
      <c r="J335" s="251"/>
      <c r="K335" s="251"/>
      <c r="L335" s="256"/>
      <c r="M335" s="257"/>
      <c r="N335" s="258"/>
      <c r="O335" s="258"/>
      <c r="P335" s="258"/>
      <c r="Q335" s="258"/>
      <c r="R335" s="258"/>
      <c r="S335" s="258"/>
      <c r="T335" s="259"/>
      <c r="AT335" s="260" t="s">
        <v>139</v>
      </c>
      <c r="AU335" s="260" t="s">
        <v>80</v>
      </c>
      <c r="AV335" s="12" t="s">
        <v>80</v>
      </c>
      <c r="AW335" s="12" t="s">
        <v>35</v>
      </c>
      <c r="AX335" s="12" t="s">
        <v>72</v>
      </c>
      <c r="AY335" s="260" t="s">
        <v>128</v>
      </c>
    </row>
    <row r="336" s="13" customFormat="1">
      <c r="B336" s="261"/>
      <c r="C336" s="262"/>
      <c r="D336" s="247" t="s">
        <v>139</v>
      </c>
      <c r="E336" s="263" t="s">
        <v>21</v>
      </c>
      <c r="F336" s="264" t="s">
        <v>141</v>
      </c>
      <c r="G336" s="262"/>
      <c r="H336" s="265">
        <v>1.6000000000000001</v>
      </c>
      <c r="I336" s="266"/>
      <c r="J336" s="262"/>
      <c r="K336" s="262"/>
      <c r="L336" s="267"/>
      <c r="M336" s="268"/>
      <c r="N336" s="269"/>
      <c r="O336" s="269"/>
      <c r="P336" s="269"/>
      <c r="Q336" s="269"/>
      <c r="R336" s="269"/>
      <c r="S336" s="269"/>
      <c r="T336" s="270"/>
      <c r="AT336" s="271" t="s">
        <v>139</v>
      </c>
      <c r="AU336" s="271" t="s">
        <v>80</v>
      </c>
      <c r="AV336" s="13" t="s">
        <v>142</v>
      </c>
      <c r="AW336" s="13" t="s">
        <v>35</v>
      </c>
      <c r="AX336" s="13" t="s">
        <v>78</v>
      </c>
      <c r="AY336" s="271" t="s">
        <v>128</v>
      </c>
    </row>
    <row r="337" s="1" customFormat="1" ht="16.5" customHeight="1">
      <c r="B337" s="46"/>
      <c r="C337" s="235" t="s">
        <v>482</v>
      </c>
      <c r="D337" s="235" t="s">
        <v>131</v>
      </c>
      <c r="E337" s="236" t="s">
        <v>483</v>
      </c>
      <c r="F337" s="237" t="s">
        <v>484</v>
      </c>
      <c r="G337" s="238" t="s">
        <v>243</v>
      </c>
      <c r="H337" s="239">
        <v>0.80000000000000004</v>
      </c>
      <c r="I337" s="240"/>
      <c r="J337" s="241">
        <f>ROUND(I337*H337,2)</f>
        <v>0</v>
      </c>
      <c r="K337" s="237" t="s">
        <v>135</v>
      </c>
      <c r="L337" s="72"/>
      <c r="M337" s="242" t="s">
        <v>21</v>
      </c>
      <c r="N337" s="243" t="s">
        <v>43</v>
      </c>
      <c r="O337" s="47"/>
      <c r="P337" s="244">
        <f>O337*H337</f>
        <v>0</v>
      </c>
      <c r="Q337" s="244">
        <v>0</v>
      </c>
      <c r="R337" s="244">
        <f>Q337*H337</f>
        <v>0</v>
      </c>
      <c r="S337" s="244">
        <v>0</v>
      </c>
      <c r="T337" s="245">
        <f>S337*H337</f>
        <v>0</v>
      </c>
      <c r="AR337" s="24" t="s">
        <v>142</v>
      </c>
      <c r="AT337" s="24" t="s">
        <v>131</v>
      </c>
      <c r="AU337" s="24" t="s">
        <v>80</v>
      </c>
      <c r="AY337" s="24" t="s">
        <v>128</v>
      </c>
      <c r="BE337" s="246">
        <f>IF(N337="základní",J337,0)</f>
        <v>0</v>
      </c>
      <c r="BF337" s="246">
        <f>IF(N337="snížená",J337,0)</f>
        <v>0</v>
      </c>
      <c r="BG337" s="246">
        <f>IF(N337="zákl. přenesená",J337,0)</f>
        <v>0</v>
      </c>
      <c r="BH337" s="246">
        <f>IF(N337="sníž. přenesená",J337,0)</f>
        <v>0</v>
      </c>
      <c r="BI337" s="246">
        <f>IF(N337="nulová",J337,0)</f>
        <v>0</v>
      </c>
      <c r="BJ337" s="24" t="s">
        <v>78</v>
      </c>
      <c r="BK337" s="246">
        <f>ROUND(I337*H337,2)</f>
        <v>0</v>
      </c>
      <c r="BL337" s="24" t="s">
        <v>142</v>
      </c>
      <c r="BM337" s="24" t="s">
        <v>485</v>
      </c>
    </row>
    <row r="338" s="1" customFormat="1">
      <c r="B338" s="46"/>
      <c r="C338" s="74"/>
      <c r="D338" s="247" t="s">
        <v>138</v>
      </c>
      <c r="E338" s="74"/>
      <c r="F338" s="248" t="s">
        <v>486</v>
      </c>
      <c r="G338" s="74"/>
      <c r="H338" s="74"/>
      <c r="I338" s="203"/>
      <c r="J338" s="74"/>
      <c r="K338" s="74"/>
      <c r="L338" s="72"/>
      <c r="M338" s="249"/>
      <c r="N338" s="47"/>
      <c r="O338" s="47"/>
      <c r="P338" s="47"/>
      <c r="Q338" s="47"/>
      <c r="R338" s="47"/>
      <c r="S338" s="47"/>
      <c r="T338" s="95"/>
      <c r="AT338" s="24" t="s">
        <v>138</v>
      </c>
      <c r="AU338" s="24" t="s">
        <v>80</v>
      </c>
    </row>
    <row r="339" s="1" customFormat="1">
      <c r="B339" s="46"/>
      <c r="C339" s="74"/>
      <c r="D339" s="247" t="s">
        <v>216</v>
      </c>
      <c r="E339" s="74"/>
      <c r="F339" s="285" t="s">
        <v>480</v>
      </c>
      <c r="G339" s="74"/>
      <c r="H339" s="74"/>
      <c r="I339" s="203"/>
      <c r="J339" s="74"/>
      <c r="K339" s="74"/>
      <c r="L339" s="72"/>
      <c r="M339" s="249"/>
      <c r="N339" s="47"/>
      <c r="O339" s="47"/>
      <c r="P339" s="47"/>
      <c r="Q339" s="47"/>
      <c r="R339" s="47"/>
      <c r="S339" s="47"/>
      <c r="T339" s="95"/>
      <c r="AT339" s="24" t="s">
        <v>216</v>
      </c>
      <c r="AU339" s="24" t="s">
        <v>80</v>
      </c>
    </row>
    <row r="340" s="14" customFormat="1">
      <c r="B340" s="272"/>
      <c r="C340" s="273"/>
      <c r="D340" s="247" t="s">
        <v>139</v>
      </c>
      <c r="E340" s="274" t="s">
        <v>21</v>
      </c>
      <c r="F340" s="275" t="s">
        <v>265</v>
      </c>
      <c r="G340" s="273"/>
      <c r="H340" s="274" t="s">
        <v>21</v>
      </c>
      <c r="I340" s="276"/>
      <c r="J340" s="273"/>
      <c r="K340" s="273"/>
      <c r="L340" s="277"/>
      <c r="M340" s="278"/>
      <c r="N340" s="279"/>
      <c r="O340" s="279"/>
      <c r="P340" s="279"/>
      <c r="Q340" s="279"/>
      <c r="R340" s="279"/>
      <c r="S340" s="279"/>
      <c r="T340" s="280"/>
      <c r="AT340" s="281" t="s">
        <v>139</v>
      </c>
      <c r="AU340" s="281" t="s">
        <v>80</v>
      </c>
      <c r="AV340" s="14" t="s">
        <v>78</v>
      </c>
      <c r="AW340" s="14" t="s">
        <v>35</v>
      </c>
      <c r="AX340" s="14" t="s">
        <v>72</v>
      </c>
      <c r="AY340" s="281" t="s">
        <v>128</v>
      </c>
    </row>
    <row r="341" s="12" customFormat="1">
      <c r="B341" s="250"/>
      <c r="C341" s="251"/>
      <c r="D341" s="247" t="s">
        <v>139</v>
      </c>
      <c r="E341" s="252" t="s">
        <v>21</v>
      </c>
      <c r="F341" s="253" t="s">
        <v>487</v>
      </c>
      <c r="G341" s="251"/>
      <c r="H341" s="254">
        <v>0.80000000000000004</v>
      </c>
      <c r="I341" s="255"/>
      <c r="J341" s="251"/>
      <c r="K341" s="251"/>
      <c r="L341" s="256"/>
      <c r="M341" s="257"/>
      <c r="N341" s="258"/>
      <c r="O341" s="258"/>
      <c r="P341" s="258"/>
      <c r="Q341" s="258"/>
      <c r="R341" s="258"/>
      <c r="S341" s="258"/>
      <c r="T341" s="259"/>
      <c r="AT341" s="260" t="s">
        <v>139</v>
      </c>
      <c r="AU341" s="260" t="s">
        <v>80</v>
      </c>
      <c r="AV341" s="12" t="s">
        <v>80</v>
      </c>
      <c r="AW341" s="12" t="s">
        <v>35</v>
      </c>
      <c r="AX341" s="12" t="s">
        <v>72</v>
      </c>
      <c r="AY341" s="260" t="s">
        <v>128</v>
      </c>
    </row>
    <row r="342" s="13" customFormat="1">
      <c r="B342" s="261"/>
      <c r="C342" s="262"/>
      <c r="D342" s="247" t="s">
        <v>139</v>
      </c>
      <c r="E342" s="263" t="s">
        <v>21</v>
      </c>
      <c r="F342" s="264" t="s">
        <v>141</v>
      </c>
      <c r="G342" s="262"/>
      <c r="H342" s="265">
        <v>0.80000000000000004</v>
      </c>
      <c r="I342" s="266"/>
      <c r="J342" s="262"/>
      <c r="K342" s="262"/>
      <c r="L342" s="267"/>
      <c r="M342" s="268"/>
      <c r="N342" s="269"/>
      <c r="O342" s="269"/>
      <c r="P342" s="269"/>
      <c r="Q342" s="269"/>
      <c r="R342" s="269"/>
      <c r="S342" s="269"/>
      <c r="T342" s="270"/>
      <c r="AT342" s="271" t="s">
        <v>139</v>
      </c>
      <c r="AU342" s="271" t="s">
        <v>80</v>
      </c>
      <c r="AV342" s="13" t="s">
        <v>142</v>
      </c>
      <c r="AW342" s="13" t="s">
        <v>35</v>
      </c>
      <c r="AX342" s="13" t="s">
        <v>78</v>
      </c>
      <c r="AY342" s="271" t="s">
        <v>128</v>
      </c>
    </row>
    <row r="343" s="11" customFormat="1" ht="29.88" customHeight="1">
      <c r="B343" s="219"/>
      <c r="C343" s="220"/>
      <c r="D343" s="221" t="s">
        <v>71</v>
      </c>
      <c r="E343" s="233" t="s">
        <v>127</v>
      </c>
      <c r="F343" s="233" t="s">
        <v>488</v>
      </c>
      <c r="G343" s="220"/>
      <c r="H343" s="220"/>
      <c r="I343" s="223"/>
      <c r="J343" s="234">
        <f>BK343</f>
        <v>0</v>
      </c>
      <c r="K343" s="220"/>
      <c r="L343" s="225"/>
      <c r="M343" s="226"/>
      <c r="N343" s="227"/>
      <c r="O343" s="227"/>
      <c r="P343" s="228">
        <f>SUM(P344:P397)</f>
        <v>0</v>
      </c>
      <c r="Q343" s="227"/>
      <c r="R343" s="228">
        <f>SUM(R344:R397)</f>
        <v>23.689799999999998</v>
      </c>
      <c r="S343" s="227"/>
      <c r="T343" s="229">
        <f>SUM(T344:T397)</f>
        <v>0</v>
      </c>
      <c r="AR343" s="230" t="s">
        <v>78</v>
      </c>
      <c r="AT343" s="231" t="s">
        <v>71</v>
      </c>
      <c r="AU343" s="231" t="s">
        <v>78</v>
      </c>
      <c r="AY343" s="230" t="s">
        <v>128</v>
      </c>
      <c r="BK343" s="232">
        <f>SUM(BK344:BK397)</f>
        <v>0</v>
      </c>
    </row>
    <row r="344" s="1" customFormat="1" ht="16.5" customHeight="1">
      <c r="B344" s="46"/>
      <c r="C344" s="235" t="s">
        <v>489</v>
      </c>
      <c r="D344" s="235" t="s">
        <v>131</v>
      </c>
      <c r="E344" s="236" t="s">
        <v>490</v>
      </c>
      <c r="F344" s="237" t="s">
        <v>491</v>
      </c>
      <c r="G344" s="238" t="s">
        <v>213</v>
      </c>
      <c r="H344" s="239">
        <v>90</v>
      </c>
      <c r="I344" s="240"/>
      <c r="J344" s="241">
        <f>ROUND(I344*H344,2)</f>
        <v>0</v>
      </c>
      <c r="K344" s="237" t="s">
        <v>135</v>
      </c>
      <c r="L344" s="72"/>
      <c r="M344" s="242" t="s">
        <v>21</v>
      </c>
      <c r="N344" s="243" t="s">
        <v>43</v>
      </c>
      <c r="O344" s="47"/>
      <c r="P344" s="244">
        <f>O344*H344</f>
        <v>0</v>
      </c>
      <c r="Q344" s="244">
        <v>0</v>
      </c>
      <c r="R344" s="244">
        <f>Q344*H344</f>
        <v>0</v>
      </c>
      <c r="S344" s="244">
        <v>0</v>
      </c>
      <c r="T344" s="245">
        <f>S344*H344</f>
        <v>0</v>
      </c>
      <c r="AR344" s="24" t="s">
        <v>142</v>
      </c>
      <c r="AT344" s="24" t="s">
        <v>131</v>
      </c>
      <c r="AU344" s="24" t="s">
        <v>80</v>
      </c>
      <c r="AY344" s="24" t="s">
        <v>128</v>
      </c>
      <c r="BE344" s="246">
        <f>IF(N344="základní",J344,0)</f>
        <v>0</v>
      </c>
      <c r="BF344" s="246">
        <f>IF(N344="snížená",J344,0)</f>
        <v>0</v>
      </c>
      <c r="BG344" s="246">
        <f>IF(N344="zákl. přenesená",J344,0)</f>
        <v>0</v>
      </c>
      <c r="BH344" s="246">
        <f>IF(N344="sníž. přenesená",J344,0)</f>
        <v>0</v>
      </c>
      <c r="BI344" s="246">
        <f>IF(N344="nulová",J344,0)</f>
        <v>0</v>
      </c>
      <c r="BJ344" s="24" t="s">
        <v>78</v>
      </c>
      <c r="BK344" s="246">
        <f>ROUND(I344*H344,2)</f>
        <v>0</v>
      </c>
      <c r="BL344" s="24" t="s">
        <v>142</v>
      </c>
      <c r="BM344" s="24" t="s">
        <v>492</v>
      </c>
    </row>
    <row r="345" s="1" customFormat="1">
      <c r="B345" s="46"/>
      <c r="C345" s="74"/>
      <c r="D345" s="247" t="s">
        <v>138</v>
      </c>
      <c r="E345" s="74"/>
      <c r="F345" s="248" t="s">
        <v>493</v>
      </c>
      <c r="G345" s="74"/>
      <c r="H345" s="74"/>
      <c r="I345" s="203"/>
      <c r="J345" s="74"/>
      <c r="K345" s="74"/>
      <c r="L345" s="72"/>
      <c r="M345" s="249"/>
      <c r="N345" s="47"/>
      <c r="O345" s="47"/>
      <c r="P345" s="47"/>
      <c r="Q345" s="47"/>
      <c r="R345" s="47"/>
      <c r="S345" s="47"/>
      <c r="T345" s="95"/>
      <c r="AT345" s="24" t="s">
        <v>138</v>
      </c>
      <c r="AU345" s="24" t="s">
        <v>80</v>
      </c>
    </row>
    <row r="346" s="14" customFormat="1">
      <c r="B346" s="272"/>
      <c r="C346" s="273"/>
      <c r="D346" s="247" t="s">
        <v>139</v>
      </c>
      <c r="E346" s="274" t="s">
        <v>21</v>
      </c>
      <c r="F346" s="275" t="s">
        <v>218</v>
      </c>
      <c r="G346" s="273"/>
      <c r="H346" s="274" t="s">
        <v>21</v>
      </c>
      <c r="I346" s="276"/>
      <c r="J346" s="273"/>
      <c r="K346" s="273"/>
      <c r="L346" s="277"/>
      <c r="M346" s="278"/>
      <c r="N346" s="279"/>
      <c r="O346" s="279"/>
      <c r="P346" s="279"/>
      <c r="Q346" s="279"/>
      <c r="R346" s="279"/>
      <c r="S346" s="279"/>
      <c r="T346" s="280"/>
      <c r="AT346" s="281" t="s">
        <v>139</v>
      </c>
      <c r="AU346" s="281" t="s">
        <v>80</v>
      </c>
      <c r="AV346" s="14" t="s">
        <v>78</v>
      </c>
      <c r="AW346" s="14" t="s">
        <v>35</v>
      </c>
      <c r="AX346" s="14" t="s">
        <v>72</v>
      </c>
      <c r="AY346" s="281" t="s">
        <v>128</v>
      </c>
    </row>
    <row r="347" s="12" customFormat="1">
      <c r="B347" s="250"/>
      <c r="C347" s="251"/>
      <c r="D347" s="247" t="s">
        <v>139</v>
      </c>
      <c r="E347" s="252" t="s">
        <v>21</v>
      </c>
      <c r="F347" s="253" t="s">
        <v>494</v>
      </c>
      <c r="G347" s="251"/>
      <c r="H347" s="254">
        <v>90</v>
      </c>
      <c r="I347" s="255"/>
      <c r="J347" s="251"/>
      <c r="K347" s="251"/>
      <c r="L347" s="256"/>
      <c r="M347" s="257"/>
      <c r="N347" s="258"/>
      <c r="O347" s="258"/>
      <c r="P347" s="258"/>
      <c r="Q347" s="258"/>
      <c r="R347" s="258"/>
      <c r="S347" s="258"/>
      <c r="T347" s="259"/>
      <c r="AT347" s="260" t="s">
        <v>139</v>
      </c>
      <c r="AU347" s="260" t="s">
        <v>80</v>
      </c>
      <c r="AV347" s="12" t="s">
        <v>80</v>
      </c>
      <c r="AW347" s="12" t="s">
        <v>35</v>
      </c>
      <c r="AX347" s="12" t="s">
        <v>72</v>
      </c>
      <c r="AY347" s="260" t="s">
        <v>128</v>
      </c>
    </row>
    <row r="348" s="13" customFormat="1">
      <c r="B348" s="261"/>
      <c r="C348" s="262"/>
      <c r="D348" s="247" t="s">
        <v>139</v>
      </c>
      <c r="E348" s="263" t="s">
        <v>21</v>
      </c>
      <c r="F348" s="264" t="s">
        <v>141</v>
      </c>
      <c r="G348" s="262"/>
      <c r="H348" s="265">
        <v>90</v>
      </c>
      <c r="I348" s="266"/>
      <c r="J348" s="262"/>
      <c r="K348" s="262"/>
      <c r="L348" s="267"/>
      <c r="M348" s="268"/>
      <c r="N348" s="269"/>
      <c r="O348" s="269"/>
      <c r="P348" s="269"/>
      <c r="Q348" s="269"/>
      <c r="R348" s="269"/>
      <c r="S348" s="269"/>
      <c r="T348" s="270"/>
      <c r="AT348" s="271" t="s">
        <v>139</v>
      </c>
      <c r="AU348" s="271" t="s">
        <v>80</v>
      </c>
      <c r="AV348" s="13" t="s">
        <v>142</v>
      </c>
      <c r="AW348" s="13" t="s">
        <v>35</v>
      </c>
      <c r="AX348" s="13" t="s">
        <v>78</v>
      </c>
      <c r="AY348" s="271" t="s">
        <v>128</v>
      </c>
    </row>
    <row r="349" s="1" customFormat="1" ht="16.5" customHeight="1">
      <c r="B349" s="46"/>
      <c r="C349" s="235" t="s">
        <v>495</v>
      </c>
      <c r="D349" s="235" t="s">
        <v>131</v>
      </c>
      <c r="E349" s="236" t="s">
        <v>496</v>
      </c>
      <c r="F349" s="237" t="s">
        <v>497</v>
      </c>
      <c r="G349" s="238" t="s">
        <v>213</v>
      </c>
      <c r="H349" s="239">
        <v>90</v>
      </c>
      <c r="I349" s="240"/>
      <c r="J349" s="241">
        <f>ROUND(I349*H349,2)</f>
        <v>0</v>
      </c>
      <c r="K349" s="237" t="s">
        <v>135</v>
      </c>
      <c r="L349" s="72"/>
      <c r="M349" s="242" t="s">
        <v>21</v>
      </c>
      <c r="N349" s="243" t="s">
        <v>43</v>
      </c>
      <c r="O349" s="47"/>
      <c r="P349" s="244">
        <f>O349*H349</f>
        <v>0</v>
      </c>
      <c r="Q349" s="244">
        <v>0</v>
      </c>
      <c r="R349" s="244">
        <f>Q349*H349</f>
        <v>0</v>
      </c>
      <c r="S349" s="244">
        <v>0</v>
      </c>
      <c r="T349" s="245">
        <f>S349*H349</f>
        <v>0</v>
      </c>
      <c r="AR349" s="24" t="s">
        <v>142</v>
      </c>
      <c r="AT349" s="24" t="s">
        <v>131</v>
      </c>
      <c r="AU349" s="24" t="s">
        <v>80</v>
      </c>
      <c r="AY349" s="24" t="s">
        <v>128</v>
      </c>
      <c r="BE349" s="246">
        <f>IF(N349="základní",J349,0)</f>
        <v>0</v>
      </c>
      <c r="BF349" s="246">
        <f>IF(N349="snížená",J349,0)</f>
        <v>0</v>
      </c>
      <c r="BG349" s="246">
        <f>IF(N349="zákl. přenesená",J349,0)</f>
        <v>0</v>
      </c>
      <c r="BH349" s="246">
        <f>IF(N349="sníž. přenesená",J349,0)</f>
        <v>0</v>
      </c>
      <c r="BI349" s="246">
        <f>IF(N349="nulová",J349,0)</f>
        <v>0</v>
      </c>
      <c r="BJ349" s="24" t="s">
        <v>78</v>
      </c>
      <c r="BK349" s="246">
        <f>ROUND(I349*H349,2)</f>
        <v>0</v>
      </c>
      <c r="BL349" s="24" t="s">
        <v>142</v>
      </c>
      <c r="BM349" s="24" t="s">
        <v>498</v>
      </c>
    </row>
    <row r="350" s="1" customFormat="1">
      <c r="B350" s="46"/>
      <c r="C350" s="74"/>
      <c r="D350" s="247" t="s">
        <v>138</v>
      </c>
      <c r="E350" s="74"/>
      <c r="F350" s="248" t="s">
        <v>499</v>
      </c>
      <c r="G350" s="74"/>
      <c r="H350" s="74"/>
      <c r="I350" s="203"/>
      <c r="J350" s="74"/>
      <c r="K350" s="74"/>
      <c r="L350" s="72"/>
      <c r="M350" s="249"/>
      <c r="N350" s="47"/>
      <c r="O350" s="47"/>
      <c r="P350" s="47"/>
      <c r="Q350" s="47"/>
      <c r="R350" s="47"/>
      <c r="S350" s="47"/>
      <c r="T350" s="95"/>
      <c r="AT350" s="24" t="s">
        <v>138</v>
      </c>
      <c r="AU350" s="24" t="s">
        <v>80</v>
      </c>
    </row>
    <row r="351" s="14" customFormat="1">
      <c r="B351" s="272"/>
      <c r="C351" s="273"/>
      <c r="D351" s="247" t="s">
        <v>139</v>
      </c>
      <c r="E351" s="274" t="s">
        <v>21</v>
      </c>
      <c r="F351" s="275" t="s">
        <v>218</v>
      </c>
      <c r="G351" s="273"/>
      <c r="H351" s="274" t="s">
        <v>21</v>
      </c>
      <c r="I351" s="276"/>
      <c r="J351" s="273"/>
      <c r="K351" s="273"/>
      <c r="L351" s="277"/>
      <c r="M351" s="278"/>
      <c r="N351" s="279"/>
      <c r="O351" s="279"/>
      <c r="P351" s="279"/>
      <c r="Q351" s="279"/>
      <c r="R351" s="279"/>
      <c r="S351" s="279"/>
      <c r="T351" s="280"/>
      <c r="AT351" s="281" t="s">
        <v>139</v>
      </c>
      <c r="AU351" s="281" t="s">
        <v>80</v>
      </c>
      <c r="AV351" s="14" t="s">
        <v>78</v>
      </c>
      <c r="AW351" s="14" t="s">
        <v>35</v>
      </c>
      <c r="AX351" s="14" t="s">
        <v>72</v>
      </c>
      <c r="AY351" s="281" t="s">
        <v>128</v>
      </c>
    </row>
    <row r="352" s="12" customFormat="1">
      <c r="B352" s="250"/>
      <c r="C352" s="251"/>
      <c r="D352" s="247" t="s">
        <v>139</v>
      </c>
      <c r="E352" s="252" t="s">
        <v>21</v>
      </c>
      <c r="F352" s="253" t="s">
        <v>494</v>
      </c>
      <c r="G352" s="251"/>
      <c r="H352" s="254">
        <v>90</v>
      </c>
      <c r="I352" s="255"/>
      <c r="J352" s="251"/>
      <c r="K352" s="251"/>
      <c r="L352" s="256"/>
      <c r="M352" s="257"/>
      <c r="N352" s="258"/>
      <c r="O352" s="258"/>
      <c r="P352" s="258"/>
      <c r="Q352" s="258"/>
      <c r="R352" s="258"/>
      <c r="S352" s="258"/>
      <c r="T352" s="259"/>
      <c r="AT352" s="260" t="s">
        <v>139</v>
      </c>
      <c r="AU352" s="260" t="s">
        <v>80</v>
      </c>
      <c r="AV352" s="12" t="s">
        <v>80</v>
      </c>
      <c r="AW352" s="12" t="s">
        <v>35</v>
      </c>
      <c r="AX352" s="12" t="s">
        <v>72</v>
      </c>
      <c r="AY352" s="260" t="s">
        <v>128</v>
      </c>
    </row>
    <row r="353" s="13" customFormat="1">
      <c r="B353" s="261"/>
      <c r="C353" s="262"/>
      <c r="D353" s="247" t="s">
        <v>139</v>
      </c>
      <c r="E353" s="263" t="s">
        <v>21</v>
      </c>
      <c r="F353" s="264" t="s">
        <v>141</v>
      </c>
      <c r="G353" s="262"/>
      <c r="H353" s="265">
        <v>90</v>
      </c>
      <c r="I353" s="266"/>
      <c r="J353" s="262"/>
      <c r="K353" s="262"/>
      <c r="L353" s="267"/>
      <c r="M353" s="268"/>
      <c r="N353" s="269"/>
      <c r="O353" s="269"/>
      <c r="P353" s="269"/>
      <c r="Q353" s="269"/>
      <c r="R353" s="269"/>
      <c r="S353" s="269"/>
      <c r="T353" s="270"/>
      <c r="AT353" s="271" t="s">
        <v>139</v>
      </c>
      <c r="AU353" s="271" t="s">
        <v>80</v>
      </c>
      <c r="AV353" s="13" t="s">
        <v>142</v>
      </c>
      <c r="AW353" s="13" t="s">
        <v>35</v>
      </c>
      <c r="AX353" s="13" t="s">
        <v>78</v>
      </c>
      <c r="AY353" s="271" t="s">
        <v>128</v>
      </c>
    </row>
    <row r="354" s="1" customFormat="1" ht="16.5" customHeight="1">
      <c r="B354" s="46"/>
      <c r="C354" s="235" t="s">
        <v>500</v>
      </c>
      <c r="D354" s="235" t="s">
        <v>131</v>
      </c>
      <c r="E354" s="236" t="s">
        <v>501</v>
      </c>
      <c r="F354" s="237" t="s">
        <v>502</v>
      </c>
      <c r="G354" s="238" t="s">
        <v>213</v>
      </c>
      <c r="H354" s="239">
        <v>105</v>
      </c>
      <c r="I354" s="240"/>
      <c r="J354" s="241">
        <f>ROUND(I354*H354,2)</f>
        <v>0</v>
      </c>
      <c r="K354" s="237" t="s">
        <v>135</v>
      </c>
      <c r="L354" s="72"/>
      <c r="M354" s="242" t="s">
        <v>21</v>
      </c>
      <c r="N354" s="243" t="s">
        <v>43</v>
      </c>
      <c r="O354" s="47"/>
      <c r="P354" s="244">
        <f>O354*H354</f>
        <v>0</v>
      </c>
      <c r="Q354" s="244">
        <v>0</v>
      </c>
      <c r="R354" s="244">
        <f>Q354*H354</f>
        <v>0</v>
      </c>
      <c r="S354" s="244">
        <v>0</v>
      </c>
      <c r="T354" s="245">
        <f>S354*H354</f>
        <v>0</v>
      </c>
      <c r="AR354" s="24" t="s">
        <v>142</v>
      </c>
      <c r="AT354" s="24" t="s">
        <v>131</v>
      </c>
      <c r="AU354" s="24" t="s">
        <v>80</v>
      </c>
      <c r="AY354" s="24" t="s">
        <v>128</v>
      </c>
      <c r="BE354" s="246">
        <f>IF(N354="základní",J354,0)</f>
        <v>0</v>
      </c>
      <c r="BF354" s="246">
        <f>IF(N354="snížená",J354,0)</f>
        <v>0</v>
      </c>
      <c r="BG354" s="246">
        <f>IF(N354="zákl. přenesená",J354,0)</f>
        <v>0</v>
      </c>
      <c r="BH354" s="246">
        <f>IF(N354="sníž. přenesená",J354,0)</f>
        <v>0</v>
      </c>
      <c r="BI354" s="246">
        <f>IF(N354="nulová",J354,0)</f>
        <v>0</v>
      </c>
      <c r="BJ354" s="24" t="s">
        <v>78</v>
      </c>
      <c r="BK354" s="246">
        <f>ROUND(I354*H354,2)</f>
        <v>0</v>
      </c>
      <c r="BL354" s="24" t="s">
        <v>142</v>
      </c>
      <c r="BM354" s="24" t="s">
        <v>503</v>
      </c>
    </row>
    <row r="355" s="1" customFormat="1">
      <c r="B355" s="46"/>
      <c r="C355" s="74"/>
      <c r="D355" s="247" t="s">
        <v>138</v>
      </c>
      <c r="E355" s="74"/>
      <c r="F355" s="248" t="s">
        <v>504</v>
      </c>
      <c r="G355" s="74"/>
      <c r="H355" s="74"/>
      <c r="I355" s="203"/>
      <c r="J355" s="74"/>
      <c r="K355" s="74"/>
      <c r="L355" s="72"/>
      <c r="M355" s="249"/>
      <c r="N355" s="47"/>
      <c r="O355" s="47"/>
      <c r="P355" s="47"/>
      <c r="Q355" s="47"/>
      <c r="R355" s="47"/>
      <c r="S355" s="47"/>
      <c r="T355" s="95"/>
      <c r="AT355" s="24" t="s">
        <v>138</v>
      </c>
      <c r="AU355" s="24" t="s">
        <v>80</v>
      </c>
    </row>
    <row r="356" s="14" customFormat="1">
      <c r="B356" s="272"/>
      <c r="C356" s="273"/>
      <c r="D356" s="247" t="s">
        <v>139</v>
      </c>
      <c r="E356" s="274" t="s">
        <v>21</v>
      </c>
      <c r="F356" s="275" t="s">
        <v>218</v>
      </c>
      <c r="G356" s="273"/>
      <c r="H356" s="274" t="s">
        <v>21</v>
      </c>
      <c r="I356" s="276"/>
      <c r="J356" s="273"/>
      <c r="K356" s="273"/>
      <c r="L356" s="277"/>
      <c r="M356" s="278"/>
      <c r="N356" s="279"/>
      <c r="O356" s="279"/>
      <c r="P356" s="279"/>
      <c r="Q356" s="279"/>
      <c r="R356" s="279"/>
      <c r="S356" s="279"/>
      <c r="T356" s="280"/>
      <c r="AT356" s="281" t="s">
        <v>139</v>
      </c>
      <c r="AU356" s="281" t="s">
        <v>80</v>
      </c>
      <c r="AV356" s="14" t="s">
        <v>78</v>
      </c>
      <c r="AW356" s="14" t="s">
        <v>35</v>
      </c>
      <c r="AX356" s="14" t="s">
        <v>72</v>
      </c>
      <c r="AY356" s="281" t="s">
        <v>128</v>
      </c>
    </row>
    <row r="357" s="12" customFormat="1">
      <c r="B357" s="250"/>
      <c r="C357" s="251"/>
      <c r="D357" s="247" t="s">
        <v>139</v>
      </c>
      <c r="E357" s="252" t="s">
        <v>21</v>
      </c>
      <c r="F357" s="253" t="s">
        <v>494</v>
      </c>
      <c r="G357" s="251"/>
      <c r="H357" s="254">
        <v>90</v>
      </c>
      <c r="I357" s="255"/>
      <c r="J357" s="251"/>
      <c r="K357" s="251"/>
      <c r="L357" s="256"/>
      <c r="M357" s="257"/>
      <c r="N357" s="258"/>
      <c r="O357" s="258"/>
      <c r="P357" s="258"/>
      <c r="Q357" s="258"/>
      <c r="R357" s="258"/>
      <c r="S357" s="258"/>
      <c r="T357" s="259"/>
      <c r="AT357" s="260" t="s">
        <v>139</v>
      </c>
      <c r="AU357" s="260" t="s">
        <v>80</v>
      </c>
      <c r="AV357" s="12" t="s">
        <v>80</v>
      </c>
      <c r="AW357" s="12" t="s">
        <v>35</v>
      </c>
      <c r="AX357" s="12" t="s">
        <v>72</v>
      </c>
      <c r="AY357" s="260" t="s">
        <v>128</v>
      </c>
    </row>
    <row r="358" s="12" customFormat="1">
      <c r="B358" s="250"/>
      <c r="C358" s="251"/>
      <c r="D358" s="247" t="s">
        <v>139</v>
      </c>
      <c r="E358" s="252" t="s">
        <v>21</v>
      </c>
      <c r="F358" s="253" t="s">
        <v>505</v>
      </c>
      <c r="G358" s="251"/>
      <c r="H358" s="254">
        <v>15</v>
      </c>
      <c r="I358" s="255"/>
      <c r="J358" s="251"/>
      <c r="K358" s="251"/>
      <c r="L358" s="256"/>
      <c r="M358" s="257"/>
      <c r="N358" s="258"/>
      <c r="O358" s="258"/>
      <c r="P358" s="258"/>
      <c r="Q358" s="258"/>
      <c r="R358" s="258"/>
      <c r="S358" s="258"/>
      <c r="T358" s="259"/>
      <c r="AT358" s="260" t="s">
        <v>139</v>
      </c>
      <c r="AU358" s="260" t="s">
        <v>80</v>
      </c>
      <c r="AV358" s="12" t="s">
        <v>80</v>
      </c>
      <c r="AW358" s="12" t="s">
        <v>35</v>
      </c>
      <c r="AX358" s="12" t="s">
        <v>72</v>
      </c>
      <c r="AY358" s="260" t="s">
        <v>128</v>
      </c>
    </row>
    <row r="359" s="13" customFormat="1">
      <c r="B359" s="261"/>
      <c r="C359" s="262"/>
      <c r="D359" s="247" t="s">
        <v>139</v>
      </c>
      <c r="E359" s="263" t="s">
        <v>21</v>
      </c>
      <c r="F359" s="264" t="s">
        <v>141</v>
      </c>
      <c r="G359" s="262"/>
      <c r="H359" s="265">
        <v>105</v>
      </c>
      <c r="I359" s="266"/>
      <c r="J359" s="262"/>
      <c r="K359" s="262"/>
      <c r="L359" s="267"/>
      <c r="M359" s="268"/>
      <c r="N359" s="269"/>
      <c r="O359" s="269"/>
      <c r="P359" s="269"/>
      <c r="Q359" s="269"/>
      <c r="R359" s="269"/>
      <c r="S359" s="269"/>
      <c r="T359" s="270"/>
      <c r="AT359" s="271" t="s">
        <v>139</v>
      </c>
      <c r="AU359" s="271" t="s">
        <v>80</v>
      </c>
      <c r="AV359" s="13" t="s">
        <v>142</v>
      </c>
      <c r="AW359" s="13" t="s">
        <v>35</v>
      </c>
      <c r="AX359" s="13" t="s">
        <v>78</v>
      </c>
      <c r="AY359" s="271" t="s">
        <v>128</v>
      </c>
    </row>
    <row r="360" s="1" customFormat="1" ht="25.5" customHeight="1">
      <c r="B360" s="46"/>
      <c r="C360" s="235" t="s">
        <v>506</v>
      </c>
      <c r="D360" s="235" t="s">
        <v>131</v>
      </c>
      <c r="E360" s="236" t="s">
        <v>507</v>
      </c>
      <c r="F360" s="237" t="s">
        <v>508</v>
      </c>
      <c r="G360" s="238" t="s">
        <v>213</v>
      </c>
      <c r="H360" s="239">
        <v>15</v>
      </c>
      <c r="I360" s="240"/>
      <c r="J360" s="241">
        <f>ROUND(I360*H360,2)</f>
        <v>0</v>
      </c>
      <c r="K360" s="237" t="s">
        <v>135</v>
      </c>
      <c r="L360" s="72"/>
      <c r="M360" s="242" t="s">
        <v>21</v>
      </c>
      <c r="N360" s="243" t="s">
        <v>43</v>
      </c>
      <c r="O360" s="47"/>
      <c r="P360" s="244">
        <f>O360*H360</f>
        <v>0</v>
      </c>
      <c r="Q360" s="244">
        <v>0</v>
      </c>
      <c r="R360" s="244">
        <f>Q360*H360</f>
        <v>0</v>
      </c>
      <c r="S360" s="244">
        <v>0</v>
      </c>
      <c r="T360" s="245">
        <f>S360*H360</f>
        <v>0</v>
      </c>
      <c r="AR360" s="24" t="s">
        <v>142</v>
      </c>
      <c r="AT360" s="24" t="s">
        <v>131</v>
      </c>
      <c r="AU360" s="24" t="s">
        <v>80</v>
      </c>
      <c r="AY360" s="24" t="s">
        <v>128</v>
      </c>
      <c r="BE360" s="246">
        <f>IF(N360="základní",J360,0)</f>
        <v>0</v>
      </c>
      <c r="BF360" s="246">
        <f>IF(N360="snížená",J360,0)</f>
        <v>0</v>
      </c>
      <c r="BG360" s="246">
        <f>IF(N360="zákl. přenesená",J360,0)</f>
        <v>0</v>
      </c>
      <c r="BH360" s="246">
        <f>IF(N360="sníž. přenesená",J360,0)</f>
        <v>0</v>
      </c>
      <c r="BI360" s="246">
        <f>IF(N360="nulová",J360,0)</f>
        <v>0</v>
      </c>
      <c r="BJ360" s="24" t="s">
        <v>78</v>
      </c>
      <c r="BK360" s="246">
        <f>ROUND(I360*H360,2)</f>
        <v>0</v>
      </c>
      <c r="BL360" s="24" t="s">
        <v>142</v>
      </c>
      <c r="BM360" s="24" t="s">
        <v>509</v>
      </c>
    </row>
    <row r="361" s="1" customFormat="1">
      <c r="B361" s="46"/>
      <c r="C361" s="74"/>
      <c r="D361" s="247" t="s">
        <v>138</v>
      </c>
      <c r="E361" s="74"/>
      <c r="F361" s="248" t="s">
        <v>510</v>
      </c>
      <c r="G361" s="74"/>
      <c r="H361" s="74"/>
      <c r="I361" s="203"/>
      <c r="J361" s="74"/>
      <c r="K361" s="74"/>
      <c r="L361" s="72"/>
      <c r="M361" s="249"/>
      <c r="N361" s="47"/>
      <c r="O361" s="47"/>
      <c r="P361" s="47"/>
      <c r="Q361" s="47"/>
      <c r="R361" s="47"/>
      <c r="S361" s="47"/>
      <c r="T361" s="95"/>
      <c r="AT361" s="24" t="s">
        <v>138</v>
      </c>
      <c r="AU361" s="24" t="s">
        <v>80</v>
      </c>
    </row>
    <row r="362" s="1" customFormat="1">
      <c r="B362" s="46"/>
      <c r="C362" s="74"/>
      <c r="D362" s="247" t="s">
        <v>216</v>
      </c>
      <c r="E362" s="74"/>
      <c r="F362" s="285" t="s">
        <v>511</v>
      </c>
      <c r="G362" s="74"/>
      <c r="H362" s="74"/>
      <c r="I362" s="203"/>
      <c r="J362" s="74"/>
      <c r="K362" s="74"/>
      <c r="L362" s="72"/>
      <c r="M362" s="249"/>
      <c r="N362" s="47"/>
      <c r="O362" s="47"/>
      <c r="P362" s="47"/>
      <c r="Q362" s="47"/>
      <c r="R362" s="47"/>
      <c r="S362" s="47"/>
      <c r="T362" s="95"/>
      <c r="AT362" s="24" t="s">
        <v>216</v>
      </c>
      <c r="AU362" s="24" t="s">
        <v>80</v>
      </c>
    </row>
    <row r="363" s="14" customFormat="1">
      <c r="B363" s="272"/>
      <c r="C363" s="273"/>
      <c r="D363" s="247" t="s">
        <v>139</v>
      </c>
      <c r="E363" s="274" t="s">
        <v>21</v>
      </c>
      <c r="F363" s="275" t="s">
        <v>218</v>
      </c>
      <c r="G363" s="273"/>
      <c r="H363" s="274" t="s">
        <v>21</v>
      </c>
      <c r="I363" s="276"/>
      <c r="J363" s="273"/>
      <c r="K363" s="273"/>
      <c r="L363" s="277"/>
      <c r="M363" s="278"/>
      <c r="N363" s="279"/>
      <c r="O363" s="279"/>
      <c r="P363" s="279"/>
      <c r="Q363" s="279"/>
      <c r="R363" s="279"/>
      <c r="S363" s="279"/>
      <c r="T363" s="280"/>
      <c r="AT363" s="281" t="s">
        <v>139</v>
      </c>
      <c r="AU363" s="281" t="s">
        <v>80</v>
      </c>
      <c r="AV363" s="14" t="s">
        <v>78</v>
      </c>
      <c r="AW363" s="14" t="s">
        <v>35</v>
      </c>
      <c r="AX363" s="14" t="s">
        <v>72</v>
      </c>
      <c r="AY363" s="281" t="s">
        <v>128</v>
      </c>
    </row>
    <row r="364" s="12" customFormat="1">
      <c r="B364" s="250"/>
      <c r="C364" s="251"/>
      <c r="D364" s="247" t="s">
        <v>139</v>
      </c>
      <c r="E364" s="252" t="s">
        <v>21</v>
      </c>
      <c r="F364" s="253" t="s">
        <v>505</v>
      </c>
      <c r="G364" s="251"/>
      <c r="H364" s="254">
        <v>15</v>
      </c>
      <c r="I364" s="255"/>
      <c r="J364" s="251"/>
      <c r="K364" s="251"/>
      <c r="L364" s="256"/>
      <c r="M364" s="257"/>
      <c r="N364" s="258"/>
      <c r="O364" s="258"/>
      <c r="P364" s="258"/>
      <c r="Q364" s="258"/>
      <c r="R364" s="258"/>
      <c r="S364" s="258"/>
      <c r="T364" s="259"/>
      <c r="AT364" s="260" t="s">
        <v>139</v>
      </c>
      <c r="AU364" s="260" t="s">
        <v>80</v>
      </c>
      <c r="AV364" s="12" t="s">
        <v>80</v>
      </c>
      <c r="AW364" s="12" t="s">
        <v>35</v>
      </c>
      <c r="AX364" s="12" t="s">
        <v>72</v>
      </c>
      <c r="AY364" s="260" t="s">
        <v>128</v>
      </c>
    </row>
    <row r="365" s="13" customFormat="1">
      <c r="B365" s="261"/>
      <c r="C365" s="262"/>
      <c r="D365" s="247" t="s">
        <v>139</v>
      </c>
      <c r="E365" s="263" t="s">
        <v>21</v>
      </c>
      <c r="F365" s="264" t="s">
        <v>141</v>
      </c>
      <c r="G365" s="262"/>
      <c r="H365" s="265">
        <v>15</v>
      </c>
      <c r="I365" s="266"/>
      <c r="J365" s="262"/>
      <c r="K365" s="262"/>
      <c r="L365" s="267"/>
      <c r="M365" s="268"/>
      <c r="N365" s="269"/>
      <c r="O365" s="269"/>
      <c r="P365" s="269"/>
      <c r="Q365" s="269"/>
      <c r="R365" s="269"/>
      <c r="S365" s="269"/>
      <c r="T365" s="270"/>
      <c r="AT365" s="271" t="s">
        <v>139</v>
      </c>
      <c r="AU365" s="271" t="s">
        <v>80</v>
      </c>
      <c r="AV365" s="13" t="s">
        <v>142</v>
      </c>
      <c r="AW365" s="13" t="s">
        <v>35</v>
      </c>
      <c r="AX365" s="13" t="s">
        <v>78</v>
      </c>
      <c r="AY365" s="271" t="s">
        <v>128</v>
      </c>
    </row>
    <row r="366" s="1" customFormat="1" ht="16.5" customHeight="1">
      <c r="B366" s="46"/>
      <c r="C366" s="235" t="s">
        <v>512</v>
      </c>
      <c r="D366" s="235" t="s">
        <v>131</v>
      </c>
      <c r="E366" s="236" t="s">
        <v>513</v>
      </c>
      <c r="F366" s="237" t="s">
        <v>514</v>
      </c>
      <c r="G366" s="238" t="s">
        <v>213</v>
      </c>
      <c r="H366" s="239">
        <v>15</v>
      </c>
      <c r="I366" s="240"/>
      <c r="J366" s="241">
        <f>ROUND(I366*H366,2)</f>
        <v>0</v>
      </c>
      <c r="K366" s="237" t="s">
        <v>135</v>
      </c>
      <c r="L366" s="72"/>
      <c r="M366" s="242" t="s">
        <v>21</v>
      </c>
      <c r="N366" s="243" t="s">
        <v>43</v>
      </c>
      <c r="O366" s="47"/>
      <c r="P366" s="244">
        <f>O366*H366</f>
        <v>0</v>
      </c>
      <c r="Q366" s="244">
        <v>0</v>
      </c>
      <c r="R366" s="244">
        <f>Q366*H366</f>
        <v>0</v>
      </c>
      <c r="S366" s="244">
        <v>0</v>
      </c>
      <c r="T366" s="245">
        <f>S366*H366</f>
        <v>0</v>
      </c>
      <c r="AR366" s="24" t="s">
        <v>142</v>
      </c>
      <c r="AT366" s="24" t="s">
        <v>131</v>
      </c>
      <c r="AU366" s="24" t="s">
        <v>80</v>
      </c>
      <c r="AY366" s="24" t="s">
        <v>128</v>
      </c>
      <c r="BE366" s="246">
        <f>IF(N366="základní",J366,0)</f>
        <v>0</v>
      </c>
      <c r="BF366" s="246">
        <f>IF(N366="snížená",J366,0)</f>
        <v>0</v>
      </c>
      <c r="BG366" s="246">
        <f>IF(N366="zákl. přenesená",J366,0)</f>
        <v>0</v>
      </c>
      <c r="BH366" s="246">
        <f>IF(N366="sníž. přenesená",J366,0)</f>
        <v>0</v>
      </c>
      <c r="BI366" s="246">
        <f>IF(N366="nulová",J366,0)</f>
        <v>0</v>
      </c>
      <c r="BJ366" s="24" t="s">
        <v>78</v>
      </c>
      <c r="BK366" s="246">
        <f>ROUND(I366*H366,2)</f>
        <v>0</v>
      </c>
      <c r="BL366" s="24" t="s">
        <v>142</v>
      </c>
      <c r="BM366" s="24" t="s">
        <v>515</v>
      </c>
    </row>
    <row r="367" s="1" customFormat="1">
      <c r="B367" s="46"/>
      <c r="C367" s="74"/>
      <c r="D367" s="247" t="s">
        <v>138</v>
      </c>
      <c r="E367" s="74"/>
      <c r="F367" s="248" t="s">
        <v>516</v>
      </c>
      <c r="G367" s="74"/>
      <c r="H367" s="74"/>
      <c r="I367" s="203"/>
      <c r="J367" s="74"/>
      <c r="K367" s="74"/>
      <c r="L367" s="72"/>
      <c r="M367" s="249"/>
      <c r="N367" s="47"/>
      <c r="O367" s="47"/>
      <c r="P367" s="47"/>
      <c r="Q367" s="47"/>
      <c r="R367" s="47"/>
      <c r="S367" s="47"/>
      <c r="T367" s="95"/>
      <c r="AT367" s="24" t="s">
        <v>138</v>
      </c>
      <c r="AU367" s="24" t="s">
        <v>80</v>
      </c>
    </row>
    <row r="368" s="1" customFormat="1">
      <c r="B368" s="46"/>
      <c r="C368" s="74"/>
      <c r="D368" s="247" t="s">
        <v>216</v>
      </c>
      <c r="E368" s="74"/>
      <c r="F368" s="285" t="s">
        <v>517</v>
      </c>
      <c r="G368" s="74"/>
      <c r="H368" s="74"/>
      <c r="I368" s="203"/>
      <c r="J368" s="74"/>
      <c r="K368" s="74"/>
      <c r="L368" s="72"/>
      <c r="M368" s="249"/>
      <c r="N368" s="47"/>
      <c r="O368" s="47"/>
      <c r="P368" s="47"/>
      <c r="Q368" s="47"/>
      <c r="R368" s="47"/>
      <c r="S368" s="47"/>
      <c r="T368" s="95"/>
      <c r="AT368" s="24" t="s">
        <v>216</v>
      </c>
      <c r="AU368" s="24" t="s">
        <v>80</v>
      </c>
    </row>
    <row r="369" s="14" customFormat="1">
      <c r="B369" s="272"/>
      <c r="C369" s="273"/>
      <c r="D369" s="247" t="s">
        <v>139</v>
      </c>
      <c r="E369" s="274" t="s">
        <v>21</v>
      </c>
      <c r="F369" s="275" t="s">
        <v>218</v>
      </c>
      <c r="G369" s="273"/>
      <c r="H369" s="274" t="s">
        <v>21</v>
      </c>
      <c r="I369" s="276"/>
      <c r="J369" s="273"/>
      <c r="K369" s="273"/>
      <c r="L369" s="277"/>
      <c r="M369" s="278"/>
      <c r="N369" s="279"/>
      <c r="O369" s="279"/>
      <c r="P369" s="279"/>
      <c r="Q369" s="279"/>
      <c r="R369" s="279"/>
      <c r="S369" s="279"/>
      <c r="T369" s="280"/>
      <c r="AT369" s="281" t="s">
        <v>139</v>
      </c>
      <c r="AU369" s="281" t="s">
        <v>80</v>
      </c>
      <c r="AV369" s="14" t="s">
        <v>78</v>
      </c>
      <c r="AW369" s="14" t="s">
        <v>35</v>
      </c>
      <c r="AX369" s="14" t="s">
        <v>72</v>
      </c>
      <c r="AY369" s="281" t="s">
        <v>128</v>
      </c>
    </row>
    <row r="370" s="12" customFormat="1">
      <c r="B370" s="250"/>
      <c r="C370" s="251"/>
      <c r="D370" s="247" t="s">
        <v>139</v>
      </c>
      <c r="E370" s="252" t="s">
        <v>21</v>
      </c>
      <c r="F370" s="253" t="s">
        <v>505</v>
      </c>
      <c r="G370" s="251"/>
      <c r="H370" s="254">
        <v>15</v>
      </c>
      <c r="I370" s="255"/>
      <c r="J370" s="251"/>
      <c r="K370" s="251"/>
      <c r="L370" s="256"/>
      <c r="M370" s="257"/>
      <c r="N370" s="258"/>
      <c r="O370" s="258"/>
      <c r="P370" s="258"/>
      <c r="Q370" s="258"/>
      <c r="R370" s="258"/>
      <c r="S370" s="258"/>
      <c r="T370" s="259"/>
      <c r="AT370" s="260" t="s">
        <v>139</v>
      </c>
      <c r="AU370" s="260" t="s">
        <v>80</v>
      </c>
      <c r="AV370" s="12" t="s">
        <v>80</v>
      </c>
      <c r="AW370" s="12" t="s">
        <v>35</v>
      </c>
      <c r="AX370" s="12" t="s">
        <v>72</v>
      </c>
      <c r="AY370" s="260" t="s">
        <v>128</v>
      </c>
    </row>
    <row r="371" s="13" customFormat="1">
      <c r="B371" s="261"/>
      <c r="C371" s="262"/>
      <c r="D371" s="247" t="s">
        <v>139</v>
      </c>
      <c r="E371" s="263" t="s">
        <v>21</v>
      </c>
      <c r="F371" s="264" t="s">
        <v>141</v>
      </c>
      <c r="G371" s="262"/>
      <c r="H371" s="265">
        <v>15</v>
      </c>
      <c r="I371" s="266"/>
      <c r="J371" s="262"/>
      <c r="K371" s="262"/>
      <c r="L371" s="267"/>
      <c r="M371" s="268"/>
      <c r="N371" s="269"/>
      <c r="O371" s="269"/>
      <c r="P371" s="269"/>
      <c r="Q371" s="269"/>
      <c r="R371" s="269"/>
      <c r="S371" s="269"/>
      <c r="T371" s="270"/>
      <c r="AT371" s="271" t="s">
        <v>139</v>
      </c>
      <c r="AU371" s="271" t="s">
        <v>80</v>
      </c>
      <c r="AV371" s="13" t="s">
        <v>142</v>
      </c>
      <c r="AW371" s="13" t="s">
        <v>35</v>
      </c>
      <c r="AX371" s="13" t="s">
        <v>78</v>
      </c>
      <c r="AY371" s="271" t="s">
        <v>128</v>
      </c>
    </row>
    <row r="372" s="1" customFormat="1" ht="16.5" customHeight="1">
      <c r="B372" s="46"/>
      <c r="C372" s="235" t="s">
        <v>518</v>
      </c>
      <c r="D372" s="235" t="s">
        <v>131</v>
      </c>
      <c r="E372" s="236" t="s">
        <v>519</v>
      </c>
      <c r="F372" s="237" t="s">
        <v>520</v>
      </c>
      <c r="G372" s="238" t="s">
        <v>213</v>
      </c>
      <c r="H372" s="239">
        <v>15</v>
      </c>
      <c r="I372" s="240"/>
      <c r="J372" s="241">
        <f>ROUND(I372*H372,2)</f>
        <v>0</v>
      </c>
      <c r="K372" s="237" t="s">
        <v>135</v>
      </c>
      <c r="L372" s="72"/>
      <c r="M372" s="242" t="s">
        <v>21</v>
      </c>
      <c r="N372" s="243" t="s">
        <v>43</v>
      </c>
      <c r="O372" s="47"/>
      <c r="P372" s="244">
        <f>O372*H372</f>
        <v>0</v>
      </c>
      <c r="Q372" s="244">
        <v>0</v>
      </c>
      <c r="R372" s="244">
        <f>Q372*H372</f>
        <v>0</v>
      </c>
      <c r="S372" s="244">
        <v>0</v>
      </c>
      <c r="T372" s="245">
        <f>S372*H372</f>
        <v>0</v>
      </c>
      <c r="AR372" s="24" t="s">
        <v>142</v>
      </c>
      <c r="AT372" s="24" t="s">
        <v>131</v>
      </c>
      <c r="AU372" s="24" t="s">
        <v>80</v>
      </c>
      <c r="AY372" s="24" t="s">
        <v>128</v>
      </c>
      <c r="BE372" s="246">
        <f>IF(N372="základní",J372,0)</f>
        <v>0</v>
      </c>
      <c r="BF372" s="246">
        <f>IF(N372="snížená",J372,0)</f>
        <v>0</v>
      </c>
      <c r="BG372" s="246">
        <f>IF(N372="zákl. přenesená",J372,0)</f>
        <v>0</v>
      </c>
      <c r="BH372" s="246">
        <f>IF(N372="sníž. přenesená",J372,0)</f>
        <v>0</v>
      </c>
      <c r="BI372" s="246">
        <f>IF(N372="nulová",J372,0)</f>
        <v>0</v>
      </c>
      <c r="BJ372" s="24" t="s">
        <v>78</v>
      </c>
      <c r="BK372" s="246">
        <f>ROUND(I372*H372,2)</f>
        <v>0</v>
      </c>
      <c r="BL372" s="24" t="s">
        <v>142</v>
      </c>
      <c r="BM372" s="24" t="s">
        <v>521</v>
      </c>
    </row>
    <row r="373" s="1" customFormat="1">
      <c r="B373" s="46"/>
      <c r="C373" s="74"/>
      <c r="D373" s="247" t="s">
        <v>138</v>
      </c>
      <c r="E373" s="74"/>
      <c r="F373" s="248" t="s">
        <v>522</v>
      </c>
      <c r="G373" s="74"/>
      <c r="H373" s="74"/>
      <c r="I373" s="203"/>
      <c r="J373" s="74"/>
      <c r="K373" s="74"/>
      <c r="L373" s="72"/>
      <c r="M373" s="249"/>
      <c r="N373" s="47"/>
      <c r="O373" s="47"/>
      <c r="P373" s="47"/>
      <c r="Q373" s="47"/>
      <c r="R373" s="47"/>
      <c r="S373" s="47"/>
      <c r="T373" s="95"/>
      <c r="AT373" s="24" t="s">
        <v>138</v>
      </c>
      <c r="AU373" s="24" t="s">
        <v>80</v>
      </c>
    </row>
    <row r="374" s="14" customFormat="1">
      <c r="B374" s="272"/>
      <c r="C374" s="273"/>
      <c r="D374" s="247" t="s">
        <v>139</v>
      </c>
      <c r="E374" s="274" t="s">
        <v>21</v>
      </c>
      <c r="F374" s="275" t="s">
        <v>218</v>
      </c>
      <c r="G374" s="273"/>
      <c r="H374" s="274" t="s">
        <v>21</v>
      </c>
      <c r="I374" s="276"/>
      <c r="J374" s="273"/>
      <c r="K374" s="273"/>
      <c r="L374" s="277"/>
      <c r="M374" s="278"/>
      <c r="N374" s="279"/>
      <c r="O374" s="279"/>
      <c r="P374" s="279"/>
      <c r="Q374" s="279"/>
      <c r="R374" s="279"/>
      <c r="S374" s="279"/>
      <c r="T374" s="280"/>
      <c r="AT374" s="281" t="s">
        <v>139</v>
      </c>
      <c r="AU374" s="281" t="s">
        <v>80</v>
      </c>
      <c r="AV374" s="14" t="s">
        <v>78</v>
      </c>
      <c r="AW374" s="14" t="s">
        <v>35</v>
      </c>
      <c r="AX374" s="14" t="s">
        <v>72</v>
      </c>
      <c r="AY374" s="281" t="s">
        <v>128</v>
      </c>
    </row>
    <row r="375" s="12" customFormat="1">
      <c r="B375" s="250"/>
      <c r="C375" s="251"/>
      <c r="D375" s="247" t="s">
        <v>139</v>
      </c>
      <c r="E375" s="252" t="s">
        <v>21</v>
      </c>
      <c r="F375" s="253" t="s">
        <v>505</v>
      </c>
      <c r="G375" s="251"/>
      <c r="H375" s="254">
        <v>15</v>
      </c>
      <c r="I375" s="255"/>
      <c r="J375" s="251"/>
      <c r="K375" s="251"/>
      <c r="L375" s="256"/>
      <c r="M375" s="257"/>
      <c r="N375" s="258"/>
      <c r="O375" s="258"/>
      <c r="P375" s="258"/>
      <c r="Q375" s="258"/>
      <c r="R375" s="258"/>
      <c r="S375" s="258"/>
      <c r="T375" s="259"/>
      <c r="AT375" s="260" t="s">
        <v>139</v>
      </c>
      <c r="AU375" s="260" t="s">
        <v>80</v>
      </c>
      <c r="AV375" s="12" t="s">
        <v>80</v>
      </c>
      <c r="AW375" s="12" t="s">
        <v>35</v>
      </c>
      <c r="AX375" s="12" t="s">
        <v>72</v>
      </c>
      <c r="AY375" s="260" t="s">
        <v>128</v>
      </c>
    </row>
    <row r="376" s="13" customFormat="1">
      <c r="B376" s="261"/>
      <c r="C376" s="262"/>
      <c r="D376" s="247" t="s">
        <v>139</v>
      </c>
      <c r="E376" s="263" t="s">
        <v>21</v>
      </c>
      <c r="F376" s="264" t="s">
        <v>141</v>
      </c>
      <c r="G376" s="262"/>
      <c r="H376" s="265">
        <v>15</v>
      </c>
      <c r="I376" s="266"/>
      <c r="J376" s="262"/>
      <c r="K376" s="262"/>
      <c r="L376" s="267"/>
      <c r="M376" s="268"/>
      <c r="N376" s="269"/>
      <c r="O376" s="269"/>
      <c r="P376" s="269"/>
      <c r="Q376" s="269"/>
      <c r="R376" s="269"/>
      <c r="S376" s="269"/>
      <c r="T376" s="270"/>
      <c r="AT376" s="271" t="s">
        <v>139</v>
      </c>
      <c r="AU376" s="271" t="s">
        <v>80</v>
      </c>
      <c r="AV376" s="13" t="s">
        <v>142</v>
      </c>
      <c r="AW376" s="13" t="s">
        <v>35</v>
      </c>
      <c r="AX376" s="13" t="s">
        <v>78</v>
      </c>
      <c r="AY376" s="271" t="s">
        <v>128</v>
      </c>
    </row>
    <row r="377" s="1" customFormat="1" ht="25.5" customHeight="1">
      <c r="B377" s="46"/>
      <c r="C377" s="235" t="s">
        <v>523</v>
      </c>
      <c r="D377" s="235" t="s">
        <v>131</v>
      </c>
      <c r="E377" s="236" t="s">
        <v>524</v>
      </c>
      <c r="F377" s="237" t="s">
        <v>525</v>
      </c>
      <c r="G377" s="238" t="s">
        <v>213</v>
      </c>
      <c r="H377" s="239">
        <v>15</v>
      </c>
      <c r="I377" s="240"/>
      <c r="J377" s="241">
        <f>ROUND(I377*H377,2)</f>
        <v>0</v>
      </c>
      <c r="K377" s="237" t="s">
        <v>135</v>
      </c>
      <c r="L377" s="72"/>
      <c r="M377" s="242" t="s">
        <v>21</v>
      </c>
      <c r="N377" s="243" t="s">
        <v>43</v>
      </c>
      <c r="O377" s="47"/>
      <c r="P377" s="244">
        <f>O377*H377</f>
        <v>0</v>
      </c>
      <c r="Q377" s="244">
        <v>0</v>
      </c>
      <c r="R377" s="244">
        <f>Q377*H377</f>
        <v>0</v>
      </c>
      <c r="S377" s="244">
        <v>0</v>
      </c>
      <c r="T377" s="245">
        <f>S377*H377</f>
        <v>0</v>
      </c>
      <c r="AR377" s="24" t="s">
        <v>142</v>
      </c>
      <c r="AT377" s="24" t="s">
        <v>131</v>
      </c>
      <c r="AU377" s="24" t="s">
        <v>80</v>
      </c>
      <c r="AY377" s="24" t="s">
        <v>128</v>
      </c>
      <c r="BE377" s="246">
        <f>IF(N377="základní",J377,0)</f>
        <v>0</v>
      </c>
      <c r="BF377" s="246">
        <f>IF(N377="snížená",J377,0)</f>
        <v>0</v>
      </c>
      <c r="BG377" s="246">
        <f>IF(N377="zákl. přenesená",J377,0)</f>
        <v>0</v>
      </c>
      <c r="BH377" s="246">
        <f>IF(N377="sníž. přenesená",J377,0)</f>
        <v>0</v>
      </c>
      <c r="BI377" s="246">
        <f>IF(N377="nulová",J377,0)</f>
        <v>0</v>
      </c>
      <c r="BJ377" s="24" t="s">
        <v>78</v>
      </c>
      <c r="BK377" s="246">
        <f>ROUND(I377*H377,2)</f>
        <v>0</v>
      </c>
      <c r="BL377" s="24" t="s">
        <v>142</v>
      </c>
      <c r="BM377" s="24" t="s">
        <v>526</v>
      </c>
    </row>
    <row r="378" s="1" customFormat="1">
      <c r="B378" s="46"/>
      <c r="C378" s="74"/>
      <c r="D378" s="247" t="s">
        <v>138</v>
      </c>
      <c r="E378" s="74"/>
      <c r="F378" s="248" t="s">
        <v>527</v>
      </c>
      <c r="G378" s="74"/>
      <c r="H378" s="74"/>
      <c r="I378" s="203"/>
      <c r="J378" s="74"/>
      <c r="K378" s="74"/>
      <c r="L378" s="72"/>
      <c r="M378" s="249"/>
      <c r="N378" s="47"/>
      <c r="O378" s="47"/>
      <c r="P378" s="47"/>
      <c r="Q378" s="47"/>
      <c r="R378" s="47"/>
      <c r="S378" s="47"/>
      <c r="T378" s="95"/>
      <c r="AT378" s="24" t="s">
        <v>138</v>
      </c>
      <c r="AU378" s="24" t="s">
        <v>80</v>
      </c>
    </row>
    <row r="379" s="1" customFormat="1">
      <c r="B379" s="46"/>
      <c r="C379" s="74"/>
      <c r="D379" s="247" t="s">
        <v>216</v>
      </c>
      <c r="E379" s="74"/>
      <c r="F379" s="285" t="s">
        <v>528</v>
      </c>
      <c r="G379" s="74"/>
      <c r="H379" s="74"/>
      <c r="I379" s="203"/>
      <c r="J379" s="74"/>
      <c r="K379" s="74"/>
      <c r="L379" s="72"/>
      <c r="M379" s="249"/>
      <c r="N379" s="47"/>
      <c r="O379" s="47"/>
      <c r="P379" s="47"/>
      <c r="Q379" s="47"/>
      <c r="R379" s="47"/>
      <c r="S379" s="47"/>
      <c r="T379" s="95"/>
      <c r="AT379" s="24" t="s">
        <v>216</v>
      </c>
      <c r="AU379" s="24" t="s">
        <v>80</v>
      </c>
    </row>
    <row r="380" s="14" customFormat="1">
      <c r="B380" s="272"/>
      <c r="C380" s="273"/>
      <c r="D380" s="247" t="s">
        <v>139</v>
      </c>
      <c r="E380" s="274" t="s">
        <v>21</v>
      </c>
      <c r="F380" s="275" t="s">
        <v>218</v>
      </c>
      <c r="G380" s="273"/>
      <c r="H380" s="274" t="s">
        <v>21</v>
      </c>
      <c r="I380" s="276"/>
      <c r="J380" s="273"/>
      <c r="K380" s="273"/>
      <c r="L380" s="277"/>
      <c r="M380" s="278"/>
      <c r="N380" s="279"/>
      <c r="O380" s="279"/>
      <c r="P380" s="279"/>
      <c r="Q380" s="279"/>
      <c r="R380" s="279"/>
      <c r="S380" s="279"/>
      <c r="T380" s="280"/>
      <c r="AT380" s="281" t="s">
        <v>139</v>
      </c>
      <c r="AU380" s="281" t="s">
        <v>80</v>
      </c>
      <c r="AV380" s="14" t="s">
        <v>78</v>
      </c>
      <c r="AW380" s="14" t="s">
        <v>35</v>
      </c>
      <c r="AX380" s="14" t="s">
        <v>72</v>
      </c>
      <c r="AY380" s="281" t="s">
        <v>128</v>
      </c>
    </row>
    <row r="381" s="12" customFormat="1">
      <c r="B381" s="250"/>
      <c r="C381" s="251"/>
      <c r="D381" s="247" t="s">
        <v>139</v>
      </c>
      <c r="E381" s="252" t="s">
        <v>21</v>
      </c>
      <c r="F381" s="253" t="s">
        <v>505</v>
      </c>
      <c r="G381" s="251"/>
      <c r="H381" s="254">
        <v>15</v>
      </c>
      <c r="I381" s="255"/>
      <c r="J381" s="251"/>
      <c r="K381" s="251"/>
      <c r="L381" s="256"/>
      <c r="M381" s="257"/>
      <c r="N381" s="258"/>
      <c r="O381" s="258"/>
      <c r="P381" s="258"/>
      <c r="Q381" s="258"/>
      <c r="R381" s="258"/>
      <c r="S381" s="258"/>
      <c r="T381" s="259"/>
      <c r="AT381" s="260" t="s">
        <v>139</v>
      </c>
      <c r="AU381" s="260" t="s">
        <v>80</v>
      </c>
      <c r="AV381" s="12" t="s">
        <v>80</v>
      </c>
      <c r="AW381" s="12" t="s">
        <v>35</v>
      </c>
      <c r="AX381" s="12" t="s">
        <v>72</v>
      </c>
      <c r="AY381" s="260" t="s">
        <v>128</v>
      </c>
    </row>
    <row r="382" s="13" customFormat="1">
      <c r="B382" s="261"/>
      <c r="C382" s="262"/>
      <c r="D382" s="247" t="s">
        <v>139</v>
      </c>
      <c r="E382" s="263" t="s">
        <v>21</v>
      </c>
      <c r="F382" s="264" t="s">
        <v>141</v>
      </c>
      <c r="G382" s="262"/>
      <c r="H382" s="265">
        <v>15</v>
      </c>
      <c r="I382" s="266"/>
      <c r="J382" s="262"/>
      <c r="K382" s="262"/>
      <c r="L382" s="267"/>
      <c r="M382" s="268"/>
      <c r="N382" s="269"/>
      <c r="O382" s="269"/>
      <c r="P382" s="269"/>
      <c r="Q382" s="269"/>
      <c r="R382" s="269"/>
      <c r="S382" s="269"/>
      <c r="T382" s="270"/>
      <c r="AT382" s="271" t="s">
        <v>139</v>
      </c>
      <c r="AU382" s="271" t="s">
        <v>80</v>
      </c>
      <c r="AV382" s="13" t="s">
        <v>142</v>
      </c>
      <c r="AW382" s="13" t="s">
        <v>35</v>
      </c>
      <c r="AX382" s="13" t="s">
        <v>78</v>
      </c>
      <c r="AY382" s="271" t="s">
        <v>128</v>
      </c>
    </row>
    <row r="383" s="1" customFormat="1" ht="16.5" customHeight="1">
      <c r="B383" s="46"/>
      <c r="C383" s="235" t="s">
        <v>529</v>
      </c>
      <c r="D383" s="235" t="s">
        <v>131</v>
      </c>
      <c r="E383" s="236" t="s">
        <v>530</v>
      </c>
      <c r="F383" s="237" t="s">
        <v>531</v>
      </c>
      <c r="G383" s="238" t="s">
        <v>532</v>
      </c>
      <c r="H383" s="239">
        <v>6</v>
      </c>
      <c r="I383" s="240"/>
      <c r="J383" s="241">
        <f>ROUND(I383*H383,2)</f>
        <v>0</v>
      </c>
      <c r="K383" s="237" t="s">
        <v>21</v>
      </c>
      <c r="L383" s="72"/>
      <c r="M383" s="242" t="s">
        <v>21</v>
      </c>
      <c r="N383" s="243" t="s">
        <v>43</v>
      </c>
      <c r="O383" s="47"/>
      <c r="P383" s="244">
        <f>O383*H383</f>
        <v>0</v>
      </c>
      <c r="Q383" s="244">
        <v>0</v>
      </c>
      <c r="R383" s="244">
        <f>Q383*H383</f>
        <v>0</v>
      </c>
      <c r="S383" s="244">
        <v>0</v>
      </c>
      <c r="T383" s="245">
        <f>S383*H383</f>
        <v>0</v>
      </c>
      <c r="AR383" s="24" t="s">
        <v>142</v>
      </c>
      <c r="AT383" s="24" t="s">
        <v>131</v>
      </c>
      <c r="AU383" s="24" t="s">
        <v>80</v>
      </c>
      <c r="AY383" s="24" t="s">
        <v>128</v>
      </c>
      <c r="BE383" s="246">
        <f>IF(N383="základní",J383,0)</f>
        <v>0</v>
      </c>
      <c r="BF383" s="246">
        <f>IF(N383="snížená",J383,0)</f>
        <v>0</v>
      </c>
      <c r="BG383" s="246">
        <f>IF(N383="zákl. přenesená",J383,0)</f>
        <v>0</v>
      </c>
      <c r="BH383" s="246">
        <f>IF(N383="sníž. přenesená",J383,0)</f>
        <v>0</v>
      </c>
      <c r="BI383" s="246">
        <f>IF(N383="nulová",J383,0)</f>
        <v>0</v>
      </c>
      <c r="BJ383" s="24" t="s">
        <v>78</v>
      </c>
      <c r="BK383" s="246">
        <f>ROUND(I383*H383,2)</f>
        <v>0</v>
      </c>
      <c r="BL383" s="24" t="s">
        <v>142</v>
      </c>
      <c r="BM383" s="24" t="s">
        <v>533</v>
      </c>
    </row>
    <row r="384" s="1" customFormat="1">
      <c r="B384" s="46"/>
      <c r="C384" s="74"/>
      <c r="D384" s="247" t="s">
        <v>138</v>
      </c>
      <c r="E384" s="74"/>
      <c r="F384" s="248" t="s">
        <v>531</v>
      </c>
      <c r="G384" s="74"/>
      <c r="H384" s="74"/>
      <c r="I384" s="203"/>
      <c r="J384" s="74"/>
      <c r="K384" s="74"/>
      <c r="L384" s="72"/>
      <c r="M384" s="249"/>
      <c r="N384" s="47"/>
      <c r="O384" s="47"/>
      <c r="P384" s="47"/>
      <c r="Q384" s="47"/>
      <c r="R384" s="47"/>
      <c r="S384" s="47"/>
      <c r="T384" s="95"/>
      <c r="AT384" s="24" t="s">
        <v>138</v>
      </c>
      <c r="AU384" s="24" t="s">
        <v>80</v>
      </c>
    </row>
    <row r="385" s="14" customFormat="1">
      <c r="B385" s="272"/>
      <c r="C385" s="273"/>
      <c r="D385" s="247" t="s">
        <v>139</v>
      </c>
      <c r="E385" s="274" t="s">
        <v>21</v>
      </c>
      <c r="F385" s="275" t="s">
        <v>534</v>
      </c>
      <c r="G385" s="273"/>
      <c r="H385" s="274" t="s">
        <v>21</v>
      </c>
      <c r="I385" s="276"/>
      <c r="J385" s="273"/>
      <c r="K385" s="273"/>
      <c r="L385" s="277"/>
      <c r="M385" s="278"/>
      <c r="N385" s="279"/>
      <c r="O385" s="279"/>
      <c r="P385" s="279"/>
      <c r="Q385" s="279"/>
      <c r="R385" s="279"/>
      <c r="S385" s="279"/>
      <c r="T385" s="280"/>
      <c r="AT385" s="281" t="s">
        <v>139</v>
      </c>
      <c r="AU385" s="281" t="s">
        <v>80</v>
      </c>
      <c r="AV385" s="14" t="s">
        <v>78</v>
      </c>
      <c r="AW385" s="14" t="s">
        <v>35</v>
      </c>
      <c r="AX385" s="14" t="s">
        <v>72</v>
      </c>
      <c r="AY385" s="281" t="s">
        <v>128</v>
      </c>
    </row>
    <row r="386" s="12" customFormat="1">
      <c r="B386" s="250"/>
      <c r="C386" s="251"/>
      <c r="D386" s="247" t="s">
        <v>139</v>
      </c>
      <c r="E386" s="252" t="s">
        <v>21</v>
      </c>
      <c r="F386" s="253" t="s">
        <v>535</v>
      </c>
      <c r="G386" s="251"/>
      <c r="H386" s="254">
        <v>6</v>
      </c>
      <c r="I386" s="255"/>
      <c r="J386" s="251"/>
      <c r="K386" s="251"/>
      <c r="L386" s="256"/>
      <c r="M386" s="257"/>
      <c r="N386" s="258"/>
      <c r="O386" s="258"/>
      <c r="P386" s="258"/>
      <c r="Q386" s="258"/>
      <c r="R386" s="258"/>
      <c r="S386" s="258"/>
      <c r="T386" s="259"/>
      <c r="AT386" s="260" t="s">
        <v>139</v>
      </c>
      <c r="AU386" s="260" t="s">
        <v>80</v>
      </c>
      <c r="AV386" s="12" t="s">
        <v>80</v>
      </c>
      <c r="AW386" s="12" t="s">
        <v>35</v>
      </c>
      <c r="AX386" s="12" t="s">
        <v>72</v>
      </c>
      <c r="AY386" s="260" t="s">
        <v>128</v>
      </c>
    </row>
    <row r="387" s="13" customFormat="1">
      <c r="B387" s="261"/>
      <c r="C387" s="262"/>
      <c r="D387" s="247" t="s">
        <v>139</v>
      </c>
      <c r="E387" s="263" t="s">
        <v>21</v>
      </c>
      <c r="F387" s="264" t="s">
        <v>141</v>
      </c>
      <c r="G387" s="262"/>
      <c r="H387" s="265">
        <v>6</v>
      </c>
      <c r="I387" s="266"/>
      <c r="J387" s="262"/>
      <c r="K387" s="262"/>
      <c r="L387" s="267"/>
      <c r="M387" s="268"/>
      <c r="N387" s="269"/>
      <c r="O387" s="269"/>
      <c r="P387" s="269"/>
      <c r="Q387" s="269"/>
      <c r="R387" s="269"/>
      <c r="S387" s="269"/>
      <c r="T387" s="270"/>
      <c r="AT387" s="271" t="s">
        <v>139</v>
      </c>
      <c r="AU387" s="271" t="s">
        <v>80</v>
      </c>
      <c r="AV387" s="13" t="s">
        <v>142</v>
      </c>
      <c r="AW387" s="13" t="s">
        <v>35</v>
      </c>
      <c r="AX387" s="13" t="s">
        <v>78</v>
      </c>
      <c r="AY387" s="271" t="s">
        <v>128</v>
      </c>
    </row>
    <row r="388" s="1" customFormat="1" ht="25.5" customHeight="1">
      <c r="B388" s="46"/>
      <c r="C388" s="235" t="s">
        <v>536</v>
      </c>
      <c r="D388" s="235" t="s">
        <v>131</v>
      </c>
      <c r="E388" s="236" t="s">
        <v>537</v>
      </c>
      <c r="F388" s="237" t="s">
        <v>538</v>
      </c>
      <c r="G388" s="238" t="s">
        <v>213</v>
      </c>
      <c r="H388" s="239">
        <v>90</v>
      </c>
      <c r="I388" s="240"/>
      <c r="J388" s="241">
        <f>ROUND(I388*H388,2)</f>
        <v>0</v>
      </c>
      <c r="K388" s="237" t="s">
        <v>135</v>
      </c>
      <c r="L388" s="72"/>
      <c r="M388" s="242" t="s">
        <v>21</v>
      </c>
      <c r="N388" s="243" t="s">
        <v>43</v>
      </c>
      <c r="O388" s="47"/>
      <c r="P388" s="244">
        <f>O388*H388</f>
        <v>0</v>
      </c>
      <c r="Q388" s="244">
        <v>0.10362</v>
      </c>
      <c r="R388" s="244">
        <f>Q388*H388</f>
        <v>9.325800000000001</v>
      </c>
      <c r="S388" s="244">
        <v>0</v>
      </c>
      <c r="T388" s="245">
        <f>S388*H388</f>
        <v>0</v>
      </c>
      <c r="AR388" s="24" t="s">
        <v>142</v>
      </c>
      <c r="AT388" s="24" t="s">
        <v>131</v>
      </c>
      <c r="AU388" s="24" t="s">
        <v>80</v>
      </c>
      <c r="AY388" s="24" t="s">
        <v>128</v>
      </c>
      <c r="BE388" s="246">
        <f>IF(N388="základní",J388,0)</f>
        <v>0</v>
      </c>
      <c r="BF388" s="246">
        <f>IF(N388="snížená",J388,0)</f>
        <v>0</v>
      </c>
      <c r="BG388" s="246">
        <f>IF(N388="zákl. přenesená",J388,0)</f>
        <v>0</v>
      </c>
      <c r="BH388" s="246">
        <f>IF(N388="sníž. přenesená",J388,0)</f>
        <v>0</v>
      </c>
      <c r="BI388" s="246">
        <f>IF(N388="nulová",J388,0)</f>
        <v>0</v>
      </c>
      <c r="BJ388" s="24" t="s">
        <v>78</v>
      </c>
      <c r="BK388" s="246">
        <f>ROUND(I388*H388,2)</f>
        <v>0</v>
      </c>
      <c r="BL388" s="24" t="s">
        <v>142</v>
      </c>
      <c r="BM388" s="24" t="s">
        <v>539</v>
      </c>
    </row>
    <row r="389" s="1" customFormat="1">
      <c r="B389" s="46"/>
      <c r="C389" s="74"/>
      <c r="D389" s="247" t="s">
        <v>138</v>
      </c>
      <c r="E389" s="74"/>
      <c r="F389" s="248" t="s">
        <v>540</v>
      </c>
      <c r="G389" s="74"/>
      <c r="H389" s="74"/>
      <c r="I389" s="203"/>
      <c r="J389" s="74"/>
      <c r="K389" s="74"/>
      <c r="L389" s="72"/>
      <c r="M389" s="249"/>
      <c r="N389" s="47"/>
      <c r="O389" s="47"/>
      <c r="P389" s="47"/>
      <c r="Q389" s="47"/>
      <c r="R389" s="47"/>
      <c r="S389" s="47"/>
      <c r="T389" s="95"/>
      <c r="AT389" s="24" t="s">
        <v>138</v>
      </c>
      <c r="AU389" s="24" t="s">
        <v>80</v>
      </c>
    </row>
    <row r="390" s="1" customFormat="1">
      <c r="B390" s="46"/>
      <c r="C390" s="74"/>
      <c r="D390" s="247" t="s">
        <v>216</v>
      </c>
      <c r="E390" s="74"/>
      <c r="F390" s="285" t="s">
        <v>541</v>
      </c>
      <c r="G390" s="74"/>
      <c r="H390" s="74"/>
      <c r="I390" s="203"/>
      <c r="J390" s="74"/>
      <c r="K390" s="74"/>
      <c r="L390" s="72"/>
      <c r="M390" s="249"/>
      <c r="N390" s="47"/>
      <c r="O390" s="47"/>
      <c r="P390" s="47"/>
      <c r="Q390" s="47"/>
      <c r="R390" s="47"/>
      <c r="S390" s="47"/>
      <c r="T390" s="95"/>
      <c r="AT390" s="24" t="s">
        <v>216</v>
      </c>
      <c r="AU390" s="24" t="s">
        <v>80</v>
      </c>
    </row>
    <row r="391" s="14" customFormat="1">
      <c r="B391" s="272"/>
      <c r="C391" s="273"/>
      <c r="D391" s="247" t="s">
        <v>139</v>
      </c>
      <c r="E391" s="274" t="s">
        <v>21</v>
      </c>
      <c r="F391" s="275" t="s">
        <v>218</v>
      </c>
      <c r="G391" s="273"/>
      <c r="H391" s="274" t="s">
        <v>21</v>
      </c>
      <c r="I391" s="276"/>
      <c r="J391" s="273"/>
      <c r="K391" s="273"/>
      <c r="L391" s="277"/>
      <c r="M391" s="278"/>
      <c r="N391" s="279"/>
      <c r="O391" s="279"/>
      <c r="P391" s="279"/>
      <c r="Q391" s="279"/>
      <c r="R391" s="279"/>
      <c r="S391" s="279"/>
      <c r="T391" s="280"/>
      <c r="AT391" s="281" t="s">
        <v>139</v>
      </c>
      <c r="AU391" s="281" t="s">
        <v>80</v>
      </c>
      <c r="AV391" s="14" t="s">
        <v>78</v>
      </c>
      <c r="AW391" s="14" t="s">
        <v>35</v>
      </c>
      <c r="AX391" s="14" t="s">
        <v>72</v>
      </c>
      <c r="AY391" s="281" t="s">
        <v>128</v>
      </c>
    </row>
    <row r="392" s="12" customFormat="1">
      <c r="B392" s="250"/>
      <c r="C392" s="251"/>
      <c r="D392" s="247" t="s">
        <v>139</v>
      </c>
      <c r="E392" s="252" t="s">
        <v>21</v>
      </c>
      <c r="F392" s="253" t="s">
        <v>494</v>
      </c>
      <c r="G392" s="251"/>
      <c r="H392" s="254">
        <v>90</v>
      </c>
      <c r="I392" s="255"/>
      <c r="J392" s="251"/>
      <c r="K392" s="251"/>
      <c r="L392" s="256"/>
      <c r="M392" s="257"/>
      <c r="N392" s="258"/>
      <c r="O392" s="258"/>
      <c r="P392" s="258"/>
      <c r="Q392" s="258"/>
      <c r="R392" s="258"/>
      <c r="S392" s="258"/>
      <c r="T392" s="259"/>
      <c r="AT392" s="260" t="s">
        <v>139</v>
      </c>
      <c r="AU392" s="260" t="s">
        <v>80</v>
      </c>
      <c r="AV392" s="12" t="s">
        <v>80</v>
      </c>
      <c r="AW392" s="12" t="s">
        <v>35</v>
      </c>
      <c r="AX392" s="12" t="s">
        <v>72</v>
      </c>
      <c r="AY392" s="260" t="s">
        <v>128</v>
      </c>
    </row>
    <row r="393" s="13" customFormat="1">
      <c r="B393" s="261"/>
      <c r="C393" s="262"/>
      <c r="D393" s="247" t="s">
        <v>139</v>
      </c>
      <c r="E393" s="263" t="s">
        <v>21</v>
      </c>
      <c r="F393" s="264" t="s">
        <v>141</v>
      </c>
      <c r="G393" s="262"/>
      <c r="H393" s="265">
        <v>90</v>
      </c>
      <c r="I393" s="266"/>
      <c r="J393" s="262"/>
      <c r="K393" s="262"/>
      <c r="L393" s="267"/>
      <c r="M393" s="268"/>
      <c r="N393" s="269"/>
      <c r="O393" s="269"/>
      <c r="P393" s="269"/>
      <c r="Q393" s="269"/>
      <c r="R393" s="269"/>
      <c r="S393" s="269"/>
      <c r="T393" s="270"/>
      <c r="AT393" s="271" t="s">
        <v>139</v>
      </c>
      <c r="AU393" s="271" t="s">
        <v>80</v>
      </c>
      <c r="AV393" s="13" t="s">
        <v>142</v>
      </c>
      <c r="AW393" s="13" t="s">
        <v>35</v>
      </c>
      <c r="AX393" s="13" t="s">
        <v>78</v>
      </c>
      <c r="AY393" s="271" t="s">
        <v>128</v>
      </c>
    </row>
    <row r="394" s="1" customFormat="1" ht="16.5" customHeight="1">
      <c r="B394" s="46"/>
      <c r="C394" s="286" t="s">
        <v>542</v>
      </c>
      <c r="D394" s="286" t="s">
        <v>369</v>
      </c>
      <c r="E394" s="287" t="s">
        <v>543</v>
      </c>
      <c r="F394" s="288" t="s">
        <v>544</v>
      </c>
      <c r="G394" s="289" t="s">
        <v>213</v>
      </c>
      <c r="H394" s="290">
        <v>94.5</v>
      </c>
      <c r="I394" s="291"/>
      <c r="J394" s="292">
        <f>ROUND(I394*H394,2)</f>
        <v>0</v>
      </c>
      <c r="K394" s="288" t="s">
        <v>135</v>
      </c>
      <c r="L394" s="293"/>
      <c r="M394" s="294" t="s">
        <v>21</v>
      </c>
      <c r="N394" s="295" t="s">
        <v>43</v>
      </c>
      <c r="O394" s="47"/>
      <c r="P394" s="244">
        <f>O394*H394</f>
        <v>0</v>
      </c>
      <c r="Q394" s="244">
        <v>0.152</v>
      </c>
      <c r="R394" s="244">
        <f>Q394*H394</f>
        <v>14.363999999999999</v>
      </c>
      <c r="S394" s="244">
        <v>0</v>
      </c>
      <c r="T394" s="245">
        <f>S394*H394</f>
        <v>0</v>
      </c>
      <c r="AR394" s="24" t="s">
        <v>173</v>
      </c>
      <c r="AT394" s="24" t="s">
        <v>369</v>
      </c>
      <c r="AU394" s="24" t="s">
        <v>80</v>
      </c>
      <c r="AY394" s="24" t="s">
        <v>128</v>
      </c>
      <c r="BE394" s="246">
        <f>IF(N394="základní",J394,0)</f>
        <v>0</v>
      </c>
      <c r="BF394" s="246">
        <f>IF(N394="snížená",J394,0)</f>
        <v>0</v>
      </c>
      <c r="BG394" s="246">
        <f>IF(N394="zákl. přenesená",J394,0)</f>
        <v>0</v>
      </c>
      <c r="BH394" s="246">
        <f>IF(N394="sníž. přenesená",J394,0)</f>
        <v>0</v>
      </c>
      <c r="BI394" s="246">
        <f>IF(N394="nulová",J394,0)</f>
        <v>0</v>
      </c>
      <c r="BJ394" s="24" t="s">
        <v>78</v>
      </c>
      <c r="BK394" s="246">
        <f>ROUND(I394*H394,2)</f>
        <v>0</v>
      </c>
      <c r="BL394" s="24" t="s">
        <v>142</v>
      </c>
      <c r="BM394" s="24" t="s">
        <v>545</v>
      </c>
    </row>
    <row r="395" s="1" customFormat="1">
      <c r="B395" s="46"/>
      <c r="C395" s="74"/>
      <c r="D395" s="247" t="s">
        <v>138</v>
      </c>
      <c r="E395" s="74"/>
      <c r="F395" s="248" t="s">
        <v>544</v>
      </c>
      <c r="G395" s="74"/>
      <c r="H395" s="74"/>
      <c r="I395" s="203"/>
      <c r="J395" s="74"/>
      <c r="K395" s="74"/>
      <c r="L395" s="72"/>
      <c r="M395" s="249"/>
      <c r="N395" s="47"/>
      <c r="O395" s="47"/>
      <c r="P395" s="47"/>
      <c r="Q395" s="47"/>
      <c r="R395" s="47"/>
      <c r="S395" s="47"/>
      <c r="T395" s="95"/>
      <c r="AT395" s="24" t="s">
        <v>138</v>
      </c>
      <c r="AU395" s="24" t="s">
        <v>80</v>
      </c>
    </row>
    <row r="396" s="12" customFormat="1">
      <c r="B396" s="250"/>
      <c r="C396" s="251"/>
      <c r="D396" s="247" t="s">
        <v>139</v>
      </c>
      <c r="E396" s="252" t="s">
        <v>21</v>
      </c>
      <c r="F396" s="253" t="s">
        <v>546</v>
      </c>
      <c r="G396" s="251"/>
      <c r="H396" s="254">
        <v>94.5</v>
      </c>
      <c r="I396" s="255"/>
      <c r="J396" s="251"/>
      <c r="K396" s="251"/>
      <c r="L396" s="256"/>
      <c r="M396" s="257"/>
      <c r="N396" s="258"/>
      <c r="O396" s="258"/>
      <c r="P396" s="258"/>
      <c r="Q396" s="258"/>
      <c r="R396" s="258"/>
      <c r="S396" s="258"/>
      <c r="T396" s="259"/>
      <c r="AT396" s="260" t="s">
        <v>139</v>
      </c>
      <c r="AU396" s="260" t="s">
        <v>80</v>
      </c>
      <c r="AV396" s="12" t="s">
        <v>80</v>
      </c>
      <c r="AW396" s="12" t="s">
        <v>35</v>
      </c>
      <c r="AX396" s="12" t="s">
        <v>72</v>
      </c>
      <c r="AY396" s="260" t="s">
        <v>128</v>
      </c>
    </row>
    <row r="397" s="13" customFormat="1">
      <c r="B397" s="261"/>
      <c r="C397" s="262"/>
      <c r="D397" s="247" t="s">
        <v>139</v>
      </c>
      <c r="E397" s="263" t="s">
        <v>21</v>
      </c>
      <c r="F397" s="264" t="s">
        <v>141</v>
      </c>
      <c r="G397" s="262"/>
      <c r="H397" s="265">
        <v>94.5</v>
      </c>
      <c r="I397" s="266"/>
      <c r="J397" s="262"/>
      <c r="K397" s="262"/>
      <c r="L397" s="267"/>
      <c r="M397" s="268"/>
      <c r="N397" s="269"/>
      <c r="O397" s="269"/>
      <c r="P397" s="269"/>
      <c r="Q397" s="269"/>
      <c r="R397" s="269"/>
      <c r="S397" s="269"/>
      <c r="T397" s="270"/>
      <c r="AT397" s="271" t="s">
        <v>139</v>
      </c>
      <c r="AU397" s="271" t="s">
        <v>80</v>
      </c>
      <c r="AV397" s="13" t="s">
        <v>142</v>
      </c>
      <c r="AW397" s="13" t="s">
        <v>35</v>
      </c>
      <c r="AX397" s="13" t="s">
        <v>78</v>
      </c>
      <c r="AY397" s="271" t="s">
        <v>128</v>
      </c>
    </row>
    <row r="398" s="11" customFormat="1" ht="29.88" customHeight="1">
      <c r="B398" s="219"/>
      <c r="C398" s="220"/>
      <c r="D398" s="221" t="s">
        <v>71</v>
      </c>
      <c r="E398" s="233" t="s">
        <v>162</v>
      </c>
      <c r="F398" s="233" t="s">
        <v>547</v>
      </c>
      <c r="G398" s="220"/>
      <c r="H398" s="220"/>
      <c r="I398" s="223"/>
      <c r="J398" s="234">
        <f>BK398</f>
        <v>0</v>
      </c>
      <c r="K398" s="220"/>
      <c r="L398" s="225"/>
      <c r="M398" s="226"/>
      <c r="N398" s="227"/>
      <c r="O398" s="227"/>
      <c r="P398" s="228">
        <f>SUM(P399:P404)</f>
        <v>0</v>
      </c>
      <c r="Q398" s="227"/>
      <c r="R398" s="228">
        <f>SUM(R399:R404)</f>
        <v>4.896257799999999</v>
      </c>
      <c r="S398" s="227"/>
      <c r="T398" s="229">
        <f>SUM(T399:T404)</f>
        <v>0</v>
      </c>
      <c r="AR398" s="230" t="s">
        <v>78</v>
      </c>
      <c r="AT398" s="231" t="s">
        <v>71</v>
      </c>
      <c r="AU398" s="231" t="s">
        <v>78</v>
      </c>
      <c r="AY398" s="230" t="s">
        <v>128</v>
      </c>
      <c r="BK398" s="232">
        <f>SUM(BK399:BK404)</f>
        <v>0</v>
      </c>
    </row>
    <row r="399" s="1" customFormat="1" ht="25.5" customHeight="1">
      <c r="B399" s="46"/>
      <c r="C399" s="235" t="s">
        <v>548</v>
      </c>
      <c r="D399" s="235" t="s">
        <v>131</v>
      </c>
      <c r="E399" s="236" t="s">
        <v>549</v>
      </c>
      <c r="F399" s="237" t="s">
        <v>550</v>
      </c>
      <c r="G399" s="238" t="s">
        <v>243</v>
      </c>
      <c r="H399" s="239">
        <v>2.1699999999999999</v>
      </c>
      <c r="I399" s="240"/>
      <c r="J399" s="241">
        <f>ROUND(I399*H399,2)</f>
        <v>0</v>
      </c>
      <c r="K399" s="237" t="s">
        <v>135</v>
      </c>
      <c r="L399" s="72"/>
      <c r="M399" s="242" t="s">
        <v>21</v>
      </c>
      <c r="N399" s="243" t="s">
        <v>43</v>
      </c>
      <c r="O399" s="47"/>
      <c r="P399" s="244">
        <f>O399*H399</f>
        <v>0</v>
      </c>
      <c r="Q399" s="244">
        <v>2.2563399999999998</v>
      </c>
      <c r="R399" s="244">
        <f>Q399*H399</f>
        <v>4.896257799999999</v>
      </c>
      <c r="S399" s="244">
        <v>0</v>
      </c>
      <c r="T399" s="245">
        <f>S399*H399</f>
        <v>0</v>
      </c>
      <c r="AR399" s="24" t="s">
        <v>142</v>
      </c>
      <c r="AT399" s="24" t="s">
        <v>131</v>
      </c>
      <c r="AU399" s="24" t="s">
        <v>80</v>
      </c>
      <c r="AY399" s="24" t="s">
        <v>128</v>
      </c>
      <c r="BE399" s="246">
        <f>IF(N399="základní",J399,0)</f>
        <v>0</v>
      </c>
      <c r="BF399" s="246">
        <f>IF(N399="snížená",J399,0)</f>
        <v>0</v>
      </c>
      <c r="BG399" s="246">
        <f>IF(N399="zákl. přenesená",J399,0)</f>
        <v>0</v>
      </c>
      <c r="BH399" s="246">
        <f>IF(N399="sníž. přenesená",J399,0)</f>
        <v>0</v>
      </c>
      <c r="BI399" s="246">
        <f>IF(N399="nulová",J399,0)</f>
        <v>0</v>
      </c>
      <c r="BJ399" s="24" t="s">
        <v>78</v>
      </c>
      <c r="BK399" s="246">
        <f>ROUND(I399*H399,2)</f>
        <v>0</v>
      </c>
      <c r="BL399" s="24" t="s">
        <v>142</v>
      </c>
      <c r="BM399" s="24" t="s">
        <v>551</v>
      </c>
    </row>
    <row r="400" s="1" customFormat="1">
      <c r="B400" s="46"/>
      <c r="C400" s="74"/>
      <c r="D400" s="247" t="s">
        <v>138</v>
      </c>
      <c r="E400" s="74"/>
      <c r="F400" s="248" t="s">
        <v>552</v>
      </c>
      <c r="G400" s="74"/>
      <c r="H400" s="74"/>
      <c r="I400" s="203"/>
      <c r="J400" s="74"/>
      <c r="K400" s="74"/>
      <c r="L400" s="72"/>
      <c r="M400" s="249"/>
      <c r="N400" s="47"/>
      <c r="O400" s="47"/>
      <c r="P400" s="47"/>
      <c r="Q400" s="47"/>
      <c r="R400" s="47"/>
      <c r="S400" s="47"/>
      <c r="T400" s="95"/>
      <c r="AT400" s="24" t="s">
        <v>138</v>
      </c>
      <c r="AU400" s="24" t="s">
        <v>80</v>
      </c>
    </row>
    <row r="401" s="1" customFormat="1">
      <c r="B401" s="46"/>
      <c r="C401" s="74"/>
      <c r="D401" s="247" t="s">
        <v>216</v>
      </c>
      <c r="E401" s="74"/>
      <c r="F401" s="285" t="s">
        <v>553</v>
      </c>
      <c r="G401" s="74"/>
      <c r="H401" s="74"/>
      <c r="I401" s="203"/>
      <c r="J401" s="74"/>
      <c r="K401" s="74"/>
      <c r="L401" s="72"/>
      <c r="M401" s="249"/>
      <c r="N401" s="47"/>
      <c r="O401" s="47"/>
      <c r="P401" s="47"/>
      <c r="Q401" s="47"/>
      <c r="R401" s="47"/>
      <c r="S401" s="47"/>
      <c r="T401" s="95"/>
      <c r="AT401" s="24" t="s">
        <v>216</v>
      </c>
      <c r="AU401" s="24" t="s">
        <v>80</v>
      </c>
    </row>
    <row r="402" s="14" customFormat="1">
      <c r="B402" s="272"/>
      <c r="C402" s="273"/>
      <c r="D402" s="247" t="s">
        <v>139</v>
      </c>
      <c r="E402" s="274" t="s">
        <v>21</v>
      </c>
      <c r="F402" s="275" t="s">
        <v>218</v>
      </c>
      <c r="G402" s="273"/>
      <c r="H402" s="274" t="s">
        <v>21</v>
      </c>
      <c r="I402" s="276"/>
      <c r="J402" s="273"/>
      <c r="K402" s="273"/>
      <c r="L402" s="277"/>
      <c r="M402" s="278"/>
      <c r="N402" s="279"/>
      <c r="O402" s="279"/>
      <c r="P402" s="279"/>
      <c r="Q402" s="279"/>
      <c r="R402" s="279"/>
      <c r="S402" s="279"/>
      <c r="T402" s="280"/>
      <c r="AT402" s="281" t="s">
        <v>139</v>
      </c>
      <c r="AU402" s="281" t="s">
        <v>80</v>
      </c>
      <c r="AV402" s="14" t="s">
        <v>78</v>
      </c>
      <c r="AW402" s="14" t="s">
        <v>35</v>
      </c>
      <c r="AX402" s="14" t="s">
        <v>72</v>
      </c>
      <c r="AY402" s="281" t="s">
        <v>128</v>
      </c>
    </row>
    <row r="403" s="12" customFormat="1">
      <c r="B403" s="250"/>
      <c r="C403" s="251"/>
      <c r="D403" s="247" t="s">
        <v>139</v>
      </c>
      <c r="E403" s="252" t="s">
        <v>21</v>
      </c>
      <c r="F403" s="253" t="s">
        <v>554</v>
      </c>
      <c r="G403" s="251"/>
      <c r="H403" s="254">
        <v>2.1699999999999999</v>
      </c>
      <c r="I403" s="255"/>
      <c r="J403" s="251"/>
      <c r="K403" s="251"/>
      <c r="L403" s="256"/>
      <c r="M403" s="257"/>
      <c r="N403" s="258"/>
      <c r="O403" s="258"/>
      <c r="P403" s="258"/>
      <c r="Q403" s="258"/>
      <c r="R403" s="258"/>
      <c r="S403" s="258"/>
      <c r="T403" s="259"/>
      <c r="AT403" s="260" t="s">
        <v>139</v>
      </c>
      <c r="AU403" s="260" t="s">
        <v>80</v>
      </c>
      <c r="AV403" s="12" t="s">
        <v>80</v>
      </c>
      <c r="AW403" s="12" t="s">
        <v>35</v>
      </c>
      <c r="AX403" s="12" t="s">
        <v>72</v>
      </c>
      <c r="AY403" s="260" t="s">
        <v>128</v>
      </c>
    </row>
    <row r="404" s="13" customFormat="1">
      <c r="B404" s="261"/>
      <c r="C404" s="262"/>
      <c r="D404" s="247" t="s">
        <v>139</v>
      </c>
      <c r="E404" s="263" t="s">
        <v>21</v>
      </c>
      <c r="F404" s="264" t="s">
        <v>141</v>
      </c>
      <c r="G404" s="262"/>
      <c r="H404" s="265">
        <v>2.1699999999999999</v>
      </c>
      <c r="I404" s="266"/>
      <c r="J404" s="262"/>
      <c r="K404" s="262"/>
      <c r="L404" s="267"/>
      <c r="M404" s="268"/>
      <c r="N404" s="269"/>
      <c r="O404" s="269"/>
      <c r="P404" s="269"/>
      <c r="Q404" s="269"/>
      <c r="R404" s="269"/>
      <c r="S404" s="269"/>
      <c r="T404" s="270"/>
      <c r="AT404" s="271" t="s">
        <v>139</v>
      </c>
      <c r="AU404" s="271" t="s">
        <v>80</v>
      </c>
      <c r="AV404" s="13" t="s">
        <v>142</v>
      </c>
      <c r="AW404" s="13" t="s">
        <v>35</v>
      </c>
      <c r="AX404" s="13" t="s">
        <v>78</v>
      </c>
      <c r="AY404" s="271" t="s">
        <v>128</v>
      </c>
    </row>
    <row r="405" s="11" customFormat="1" ht="29.88" customHeight="1">
      <c r="B405" s="219"/>
      <c r="C405" s="220"/>
      <c r="D405" s="221" t="s">
        <v>71</v>
      </c>
      <c r="E405" s="233" t="s">
        <v>173</v>
      </c>
      <c r="F405" s="233" t="s">
        <v>555</v>
      </c>
      <c r="G405" s="220"/>
      <c r="H405" s="220"/>
      <c r="I405" s="223"/>
      <c r="J405" s="234">
        <f>BK405</f>
        <v>0</v>
      </c>
      <c r="K405" s="220"/>
      <c r="L405" s="225"/>
      <c r="M405" s="226"/>
      <c r="N405" s="227"/>
      <c r="O405" s="227"/>
      <c r="P405" s="228">
        <f>SUM(P406:P434)</f>
        <v>0</v>
      </c>
      <c r="Q405" s="227"/>
      <c r="R405" s="228">
        <f>SUM(R406:R434)</f>
        <v>0.48576999999999998</v>
      </c>
      <c r="S405" s="227"/>
      <c r="T405" s="229">
        <f>SUM(T406:T434)</f>
        <v>0</v>
      </c>
      <c r="AR405" s="230" t="s">
        <v>78</v>
      </c>
      <c r="AT405" s="231" t="s">
        <v>71</v>
      </c>
      <c r="AU405" s="231" t="s">
        <v>78</v>
      </c>
      <c r="AY405" s="230" t="s">
        <v>128</v>
      </c>
      <c r="BK405" s="232">
        <f>SUM(BK406:BK434)</f>
        <v>0</v>
      </c>
    </row>
    <row r="406" s="1" customFormat="1" ht="16.5" customHeight="1">
      <c r="B406" s="46"/>
      <c r="C406" s="235" t="s">
        <v>556</v>
      </c>
      <c r="D406" s="235" t="s">
        <v>131</v>
      </c>
      <c r="E406" s="236" t="s">
        <v>557</v>
      </c>
      <c r="F406" s="237" t="s">
        <v>558</v>
      </c>
      <c r="G406" s="238" t="s">
        <v>236</v>
      </c>
      <c r="H406" s="239">
        <v>9</v>
      </c>
      <c r="I406" s="240"/>
      <c r="J406" s="241">
        <f>ROUND(I406*H406,2)</f>
        <v>0</v>
      </c>
      <c r="K406" s="237" t="s">
        <v>135</v>
      </c>
      <c r="L406" s="72"/>
      <c r="M406" s="242" t="s">
        <v>21</v>
      </c>
      <c r="N406" s="243" t="s">
        <v>43</v>
      </c>
      <c r="O406" s="47"/>
      <c r="P406" s="244">
        <f>O406*H406</f>
        <v>0</v>
      </c>
      <c r="Q406" s="244">
        <v>0.0026800000000000001</v>
      </c>
      <c r="R406" s="244">
        <f>Q406*H406</f>
        <v>0.024120000000000003</v>
      </c>
      <c r="S406" s="244">
        <v>0</v>
      </c>
      <c r="T406" s="245">
        <f>S406*H406</f>
        <v>0</v>
      </c>
      <c r="AR406" s="24" t="s">
        <v>142</v>
      </c>
      <c r="AT406" s="24" t="s">
        <v>131</v>
      </c>
      <c r="AU406" s="24" t="s">
        <v>80</v>
      </c>
      <c r="AY406" s="24" t="s">
        <v>128</v>
      </c>
      <c r="BE406" s="246">
        <f>IF(N406="základní",J406,0)</f>
        <v>0</v>
      </c>
      <c r="BF406" s="246">
        <f>IF(N406="snížená",J406,0)</f>
        <v>0</v>
      </c>
      <c r="BG406" s="246">
        <f>IF(N406="zákl. přenesená",J406,0)</f>
        <v>0</v>
      </c>
      <c r="BH406" s="246">
        <f>IF(N406="sníž. přenesená",J406,0)</f>
        <v>0</v>
      </c>
      <c r="BI406" s="246">
        <f>IF(N406="nulová",J406,0)</f>
        <v>0</v>
      </c>
      <c r="BJ406" s="24" t="s">
        <v>78</v>
      </c>
      <c r="BK406" s="246">
        <f>ROUND(I406*H406,2)</f>
        <v>0</v>
      </c>
      <c r="BL406" s="24" t="s">
        <v>142</v>
      </c>
      <c r="BM406" s="24" t="s">
        <v>559</v>
      </c>
    </row>
    <row r="407" s="1" customFormat="1">
      <c r="B407" s="46"/>
      <c r="C407" s="74"/>
      <c r="D407" s="247" t="s">
        <v>138</v>
      </c>
      <c r="E407" s="74"/>
      <c r="F407" s="248" t="s">
        <v>560</v>
      </c>
      <c r="G407" s="74"/>
      <c r="H407" s="74"/>
      <c r="I407" s="203"/>
      <c r="J407" s="74"/>
      <c r="K407" s="74"/>
      <c r="L407" s="72"/>
      <c r="M407" s="249"/>
      <c r="N407" s="47"/>
      <c r="O407" s="47"/>
      <c r="P407" s="47"/>
      <c r="Q407" s="47"/>
      <c r="R407" s="47"/>
      <c r="S407" s="47"/>
      <c r="T407" s="95"/>
      <c r="AT407" s="24" t="s">
        <v>138</v>
      </c>
      <c r="AU407" s="24" t="s">
        <v>80</v>
      </c>
    </row>
    <row r="408" s="1" customFormat="1">
      <c r="B408" s="46"/>
      <c r="C408" s="74"/>
      <c r="D408" s="247" t="s">
        <v>216</v>
      </c>
      <c r="E408" s="74"/>
      <c r="F408" s="285" t="s">
        <v>561</v>
      </c>
      <c r="G408" s="74"/>
      <c r="H408" s="74"/>
      <c r="I408" s="203"/>
      <c r="J408" s="74"/>
      <c r="K408" s="74"/>
      <c r="L408" s="72"/>
      <c r="M408" s="249"/>
      <c r="N408" s="47"/>
      <c r="O408" s="47"/>
      <c r="P408" s="47"/>
      <c r="Q408" s="47"/>
      <c r="R408" s="47"/>
      <c r="S408" s="47"/>
      <c r="T408" s="95"/>
      <c r="AT408" s="24" t="s">
        <v>216</v>
      </c>
      <c r="AU408" s="24" t="s">
        <v>80</v>
      </c>
    </row>
    <row r="409" s="14" customFormat="1">
      <c r="B409" s="272"/>
      <c r="C409" s="273"/>
      <c r="D409" s="247" t="s">
        <v>139</v>
      </c>
      <c r="E409" s="274" t="s">
        <v>21</v>
      </c>
      <c r="F409" s="275" t="s">
        <v>265</v>
      </c>
      <c r="G409" s="273"/>
      <c r="H409" s="274" t="s">
        <v>21</v>
      </c>
      <c r="I409" s="276"/>
      <c r="J409" s="273"/>
      <c r="K409" s="273"/>
      <c r="L409" s="277"/>
      <c r="M409" s="278"/>
      <c r="N409" s="279"/>
      <c r="O409" s="279"/>
      <c r="P409" s="279"/>
      <c r="Q409" s="279"/>
      <c r="R409" s="279"/>
      <c r="S409" s="279"/>
      <c r="T409" s="280"/>
      <c r="AT409" s="281" t="s">
        <v>139</v>
      </c>
      <c r="AU409" s="281" t="s">
        <v>80</v>
      </c>
      <c r="AV409" s="14" t="s">
        <v>78</v>
      </c>
      <c r="AW409" s="14" t="s">
        <v>35</v>
      </c>
      <c r="AX409" s="14" t="s">
        <v>72</v>
      </c>
      <c r="AY409" s="281" t="s">
        <v>128</v>
      </c>
    </row>
    <row r="410" s="12" customFormat="1">
      <c r="B410" s="250"/>
      <c r="C410" s="251"/>
      <c r="D410" s="247" t="s">
        <v>139</v>
      </c>
      <c r="E410" s="252" t="s">
        <v>21</v>
      </c>
      <c r="F410" s="253" t="s">
        <v>178</v>
      </c>
      <c r="G410" s="251"/>
      <c r="H410" s="254">
        <v>9</v>
      </c>
      <c r="I410" s="255"/>
      <c r="J410" s="251"/>
      <c r="K410" s="251"/>
      <c r="L410" s="256"/>
      <c r="M410" s="257"/>
      <c r="N410" s="258"/>
      <c r="O410" s="258"/>
      <c r="P410" s="258"/>
      <c r="Q410" s="258"/>
      <c r="R410" s="258"/>
      <c r="S410" s="258"/>
      <c r="T410" s="259"/>
      <c r="AT410" s="260" t="s">
        <v>139</v>
      </c>
      <c r="AU410" s="260" t="s">
        <v>80</v>
      </c>
      <c r="AV410" s="12" t="s">
        <v>80</v>
      </c>
      <c r="AW410" s="12" t="s">
        <v>35</v>
      </c>
      <c r="AX410" s="12" t="s">
        <v>72</v>
      </c>
      <c r="AY410" s="260" t="s">
        <v>128</v>
      </c>
    </row>
    <row r="411" s="13" customFormat="1">
      <c r="B411" s="261"/>
      <c r="C411" s="262"/>
      <c r="D411" s="247" t="s">
        <v>139</v>
      </c>
      <c r="E411" s="263" t="s">
        <v>21</v>
      </c>
      <c r="F411" s="264" t="s">
        <v>141</v>
      </c>
      <c r="G411" s="262"/>
      <c r="H411" s="265">
        <v>9</v>
      </c>
      <c r="I411" s="266"/>
      <c r="J411" s="262"/>
      <c r="K411" s="262"/>
      <c r="L411" s="267"/>
      <c r="M411" s="268"/>
      <c r="N411" s="269"/>
      <c r="O411" s="269"/>
      <c r="P411" s="269"/>
      <c r="Q411" s="269"/>
      <c r="R411" s="269"/>
      <c r="S411" s="269"/>
      <c r="T411" s="270"/>
      <c r="AT411" s="271" t="s">
        <v>139</v>
      </c>
      <c r="AU411" s="271" t="s">
        <v>80</v>
      </c>
      <c r="AV411" s="13" t="s">
        <v>142</v>
      </c>
      <c r="AW411" s="13" t="s">
        <v>35</v>
      </c>
      <c r="AX411" s="13" t="s">
        <v>78</v>
      </c>
      <c r="AY411" s="271" t="s">
        <v>128</v>
      </c>
    </row>
    <row r="412" s="1" customFormat="1" ht="16.5" customHeight="1">
      <c r="B412" s="46"/>
      <c r="C412" s="235" t="s">
        <v>562</v>
      </c>
      <c r="D412" s="235" t="s">
        <v>131</v>
      </c>
      <c r="E412" s="236" t="s">
        <v>563</v>
      </c>
      <c r="F412" s="237" t="s">
        <v>564</v>
      </c>
      <c r="G412" s="238" t="s">
        <v>532</v>
      </c>
      <c r="H412" s="239">
        <v>1</v>
      </c>
      <c r="I412" s="240"/>
      <c r="J412" s="241">
        <f>ROUND(I412*H412,2)</f>
        <v>0</v>
      </c>
      <c r="K412" s="237" t="s">
        <v>135</v>
      </c>
      <c r="L412" s="72"/>
      <c r="M412" s="242" t="s">
        <v>21</v>
      </c>
      <c r="N412" s="243" t="s">
        <v>43</v>
      </c>
      <c r="O412" s="47"/>
      <c r="P412" s="244">
        <f>O412*H412</f>
        <v>0</v>
      </c>
      <c r="Q412" s="244">
        <v>8.0000000000000007E-05</v>
      </c>
      <c r="R412" s="244">
        <f>Q412*H412</f>
        <v>8.0000000000000007E-05</v>
      </c>
      <c r="S412" s="244">
        <v>0</v>
      </c>
      <c r="T412" s="245">
        <f>S412*H412</f>
        <v>0</v>
      </c>
      <c r="AR412" s="24" t="s">
        <v>142</v>
      </c>
      <c r="AT412" s="24" t="s">
        <v>131</v>
      </c>
      <c r="AU412" s="24" t="s">
        <v>80</v>
      </c>
      <c r="AY412" s="24" t="s">
        <v>128</v>
      </c>
      <c r="BE412" s="246">
        <f>IF(N412="základní",J412,0)</f>
        <v>0</v>
      </c>
      <c r="BF412" s="246">
        <f>IF(N412="snížená",J412,0)</f>
        <v>0</v>
      </c>
      <c r="BG412" s="246">
        <f>IF(N412="zákl. přenesená",J412,0)</f>
        <v>0</v>
      </c>
      <c r="BH412" s="246">
        <f>IF(N412="sníž. přenesená",J412,0)</f>
        <v>0</v>
      </c>
      <c r="BI412" s="246">
        <f>IF(N412="nulová",J412,0)</f>
        <v>0</v>
      </c>
      <c r="BJ412" s="24" t="s">
        <v>78</v>
      </c>
      <c r="BK412" s="246">
        <f>ROUND(I412*H412,2)</f>
        <v>0</v>
      </c>
      <c r="BL412" s="24" t="s">
        <v>142</v>
      </c>
      <c r="BM412" s="24" t="s">
        <v>565</v>
      </c>
    </row>
    <row r="413" s="1" customFormat="1">
      <c r="B413" s="46"/>
      <c r="C413" s="74"/>
      <c r="D413" s="247" t="s">
        <v>138</v>
      </c>
      <c r="E413" s="74"/>
      <c r="F413" s="248" t="s">
        <v>566</v>
      </c>
      <c r="G413" s="74"/>
      <c r="H413" s="74"/>
      <c r="I413" s="203"/>
      <c r="J413" s="74"/>
      <c r="K413" s="74"/>
      <c r="L413" s="72"/>
      <c r="M413" s="249"/>
      <c r="N413" s="47"/>
      <c r="O413" s="47"/>
      <c r="P413" s="47"/>
      <c r="Q413" s="47"/>
      <c r="R413" s="47"/>
      <c r="S413" s="47"/>
      <c r="T413" s="95"/>
      <c r="AT413" s="24" t="s">
        <v>138</v>
      </c>
      <c r="AU413" s="24" t="s">
        <v>80</v>
      </c>
    </row>
    <row r="414" s="1" customFormat="1">
      <c r="B414" s="46"/>
      <c r="C414" s="74"/>
      <c r="D414" s="247" t="s">
        <v>216</v>
      </c>
      <c r="E414" s="74"/>
      <c r="F414" s="285" t="s">
        <v>567</v>
      </c>
      <c r="G414" s="74"/>
      <c r="H414" s="74"/>
      <c r="I414" s="203"/>
      <c r="J414" s="74"/>
      <c r="K414" s="74"/>
      <c r="L414" s="72"/>
      <c r="M414" s="249"/>
      <c r="N414" s="47"/>
      <c r="O414" s="47"/>
      <c r="P414" s="47"/>
      <c r="Q414" s="47"/>
      <c r="R414" s="47"/>
      <c r="S414" s="47"/>
      <c r="T414" s="95"/>
      <c r="AT414" s="24" t="s">
        <v>216</v>
      </c>
      <c r="AU414" s="24" t="s">
        <v>80</v>
      </c>
    </row>
    <row r="415" s="14" customFormat="1">
      <c r="B415" s="272"/>
      <c r="C415" s="273"/>
      <c r="D415" s="247" t="s">
        <v>139</v>
      </c>
      <c r="E415" s="274" t="s">
        <v>21</v>
      </c>
      <c r="F415" s="275" t="s">
        <v>265</v>
      </c>
      <c r="G415" s="273"/>
      <c r="H415" s="274" t="s">
        <v>21</v>
      </c>
      <c r="I415" s="276"/>
      <c r="J415" s="273"/>
      <c r="K415" s="273"/>
      <c r="L415" s="277"/>
      <c r="M415" s="278"/>
      <c r="N415" s="279"/>
      <c r="O415" s="279"/>
      <c r="P415" s="279"/>
      <c r="Q415" s="279"/>
      <c r="R415" s="279"/>
      <c r="S415" s="279"/>
      <c r="T415" s="280"/>
      <c r="AT415" s="281" t="s">
        <v>139</v>
      </c>
      <c r="AU415" s="281" t="s">
        <v>80</v>
      </c>
      <c r="AV415" s="14" t="s">
        <v>78</v>
      </c>
      <c r="AW415" s="14" t="s">
        <v>35</v>
      </c>
      <c r="AX415" s="14" t="s">
        <v>72</v>
      </c>
      <c r="AY415" s="281" t="s">
        <v>128</v>
      </c>
    </row>
    <row r="416" s="12" customFormat="1">
      <c r="B416" s="250"/>
      <c r="C416" s="251"/>
      <c r="D416" s="247" t="s">
        <v>139</v>
      </c>
      <c r="E416" s="252" t="s">
        <v>21</v>
      </c>
      <c r="F416" s="253" t="s">
        <v>78</v>
      </c>
      <c r="G416" s="251"/>
      <c r="H416" s="254">
        <v>1</v>
      </c>
      <c r="I416" s="255"/>
      <c r="J416" s="251"/>
      <c r="K416" s="251"/>
      <c r="L416" s="256"/>
      <c r="M416" s="257"/>
      <c r="N416" s="258"/>
      <c r="O416" s="258"/>
      <c r="P416" s="258"/>
      <c r="Q416" s="258"/>
      <c r="R416" s="258"/>
      <c r="S416" s="258"/>
      <c r="T416" s="259"/>
      <c r="AT416" s="260" t="s">
        <v>139</v>
      </c>
      <c r="AU416" s="260" t="s">
        <v>80</v>
      </c>
      <c r="AV416" s="12" t="s">
        <v>80</v>
      </c>
      <c r="AW416" s="12" t="s">
        <v>35</v>
      </c>
      <c r="AX416" s="12" t="s">
        <v>72</v>
      </c>
      <c r="AY416" s="260" t="s">
        <v>128</v>
      </c>
    </row>
    <row r="417" s="13" customFormat="1">
      <c r="B417" s="261"/>
      <c r="C417" s="262"/>
      <c r="D417" s="247" t="s">
        <v>139</v>
      </c>
      <c r="E417" s="263" t="s">
        <v>21</v>
      </c>
      <c r="F417" s="264" t="s">
        <v>141</v>
      </c>
      <c r="G417" s="262"/>
      <c r="H417" s="265">
        <v>1</v>
      </c>
      <c r="I417" s="266"/>
      <c r="J417" s="262"/>
      <c r="K417" s="262"/>
      <c r="L417" s="267"/>
      <c r="M417" s="268"/>
      <c r="N417" s="269"/>
      <c r="O417" s="269"/>
      <c r="P417" s="269"/>
      <c r="Q417" s="269"/>
      <c r="R417" s="269"/>
      <c r="S417" s="269"/>
      <c r="T417" s="270"/>
      <c r="AT417" s="271" t="s">
        <v>139</v>
      </c>
      <c r="AU417" s="271" t="s">
        <v>80</v>
      </c>
      <c r="AV417" s="13" t="s">
        <v>142</v>
      </c>
      <c r="AW417" s="13" t="s">
        <v>35</v>
      </c>
      <c r="AX417" s="13" t="s">
        <v>78</v>
      </c>
      <c r="AY417" s="271" t="s">
        <v>128</v>
      </c>
    </row>
    <row r="418" s="1" customFormat="1" ht="16.5" customHeight="1">
      <c r="B418" s="46"/>
      <c r="C418" s="286" t="s">
        <v>568</v>
      </c>
      <c r="D418" s="286" t="s">
        <v>369</v>
      </c>
      <c r="E418" s="287" t="s">
        <v>569</v>
      </c>
      <c r="F418" s="288" t="s">
        <v>570</v>
      </c>
      <c r="G418" s="289" t="s">
        <v>532</v>
      </c>
      <c r="H418" s="290">
        <v>1</v>
      </c>
      <c r="I418" s="291"/>
      <c r="J418" s="292">
        <f>ROUND(I418*H418,2)</f>
        <v>0</v>
      </c>
      <c r="K418" s="288" t="s">
        <v>135</v>
      </c>
      <c r="L418" s="293"/>
      <c r="M418" s="294" t="s">
        <v>21</v>
      </c>
      <c r="N418" s="295" t="s">
        <v>43</v>
      </c>
      <c r="O418" s="47"/>
      <c r="P418" s="244">
        <f>O418*H418</f>
        <v>0</v>
      </c>
      <c r="Q418" s="244">
        <v>0.00148</v>
      </c>
      <c r="R418" s="244">
        <f>Q418*H418</f>
        <v>0.00148</v>
      </c>
      <c r="S418" s="244">
        <v>0</v>
      </c>
      <c r="T418" s="245">
        <f>S418*H418</f>
        <v>0</v>
      </c>
      <c r="AR418" s="24" t="s">
        <v>173</v>
      </c>
      <c r="AT418" s="24" t="s">
        <v>369</v>
      </c>
      <c r="AU418" s="24" t="s">
        <v>80</v>
      </c>
      <c r="AY418" s="24" t="s">
        <v>128</v>
      </c>
      <c r="BE418" s="246">
        <f>IF(N418="základní",J418,0)</f>
        <v>0</v>
      </c>
      <c r="BF418" s="246">
        <f>IF(N418="snížená",J418,0)</f>
        <v>0</v>
      </c>
      <c r="BG418" s="246">
        <f>IF(N418="zákl. přenesená",J418,0)</f>
        <v>0</v>
      </c>
      <c r="BH418" s="246">
        <f>IF(N418="sníž. přenesená",J418,0)</f>
        <v>0</v>
      </c>
      <c r="BI418" s="246">
        <f>IF(N418="nulová",J418,0)</f>
        <v>0</v>
      </c>
      <c r="BJ418" s="24" t="s">
        <v>78</v>
      </c>
      <c r="BK418" s="246">
        <f>ROUND(I418*H418,2)</f>
        <v>0</v>
      </c>
      <c r="BL418" s="24" t="s">
        <v>142</v>
      </c>
      <c r="BM418" s="24" t="s">
        <v>571</v>
      </c>
    </row>
    <row r="419" s="1" customFormat="1">
      <c r="B419" s="46"/>
      <c r="C419" s="74"/>
      <c r="D419" s="247" t="s">
        <v>138</v>
      </c>
      <c r="E419" s="74"/>
      <c r="F419" s="248" t="s">
        <v>570</v>
      </c>
      <c r="G419" s="74"/>
      <c r="H419" s="74"/>
      <c r="I419" s="203"/>
      <c r="J419" s="74"/>
      <c r="K419" s="74"/>
      <c r="L419" s="72"/>
      <c r="M419" s="249"/>
      <c r="N419" s="47"/>
      <c r="O419" s="47"/>
      <c r="P419" s="47"/>
      <c r="Q419" s="47"/>
      <c r="R419" s="47"/>
      <c r="S419" s="47"/>
      <c r="T419" s="95"/>
      <c r="AT419" s="24" t="s">
        <v>138</v>
      </c>
      <c r="AU419" s="24" t="s">
        <v>80</v>
      </c>
    </row>
    <row r="420" s="12" customFormat="1">
      <c r="B420" s="250"/>
      <c r="C420" s="251"/>
      <c r="D420" s="247" t="s">
        <v>139</v>
      </c>
      <c r="E420" s="252" t="s">
        <v>21</v>
      </c>
      <c r="F420" s="253" t="s">
        <v>78</v>
      </c>
      <c r="G420" s="251"/>
      <c r="H420" s="254">
        <v>1</v>
      </c>
      <c r="I420" s="255"/>
      <c r="J420" s="251"/>
      <c r="K420" s="251"/>
      <c r="L420" s="256"/>
      <c r="M420" s="257"/>
      <c r="N420" s="258"/>
      <c r="O420" s="258"/>
      <c r="P420" s="258"/>
      <c r="Q420" s="258"/>
      <c r="R420" s="258"/>
      <c r="S420" s="258"/>
      <c r="T420" s="259"/>
      <c r="AT420" s="260" t="s">
        <v>139</v>
      </c>
      <c r="AU420" s="260" t="s">
        <v>80</v>
      </c>
      <c r="AV420" s="12" t="s">
        <v>80</v>
      </c>
      <c r="AW420" s="12" t="s">
        <v>35</v>
      </c>
      <c r="AX420" s="12" t="s">
        <v>72</v>
      </c>
      <c r="AY420" s="260" t="s">
        <v>128</v>
      </c>
    </row>
    <row r="421" s="13" customFormat="1">
      <c r="B421" s="261"/>
      <c r="C421" s="262"/>
      <c r="D421" s="247" t="s">
        <v>139</v>
      </c>
      <c r="E421" s="263" t="s">
        <v>21</v>
      </c>
      <c r="F421" s="264" t="s">
        <v>141</v>
      </c>
      <c r="G421" s="262"/>
      <c r="H421" s="265">
        <v>1</v>
      </c>
      <c r="I421" s="266"/>
      <c r="J421" s="262"/>
      <c r="K421" s="262"/>
      <c r="L421" s="267"/>
      <c r="M421" s="268"/>
      <c r="N421" s="269"/>
      <c r="O421" s="269"/>
      <c r="P421" s="269"/>
      <c r="Q421" s="269"/>
      <c r="R421" s="269"/>
      <c r="S421" s="269"/>
      <c r="T421" s="270"/>
      <c r="AT421" s="271" t="s">
        <v>139</v>
      </c>
      <c r="AU421" s="271" t="s">
        <v>80</v>
      </c>
      <c r="AV421" s="13" t="s">
        <v>142</v>
      </c>
      <c r="AW421" s="13" t="s">
        <v>35</v>
      </c>
      <c r="AX421" s="13" t="s">
        <v>78</v>
      </c>
      <c r="AY421" s="271" t="s">
        <v>128</v>
      </c>
    </row>
    <row r="422" s="1" customFormat="1" ht="16.5" customHeight="1">
      <c r="B422" s="46"/>
      <c r="C422" s="235" t="s">
        <v>572</v>
      </c>
      <c r="D422" s="235" t="s">
        <v>131</v>
      </c>
      <c r="E422" s="236" t="s">
        <v>573</v>
      </c>
      <c r="F422" s="237" t="s">
        <v>574</v>
      </c>
      <c r="G422" s="238" t="s">
        <v>236</v>
      </c>
      <c r="H422" s="239">
        <v>9</v>
      </c>
      <c r="I422" s="240"/>
      <c r="J422" s="241">
        <f>ROUND(I422*H422,2)</f>
        <v>0</v>
      </c>
      <c r="K422" s="237" t="s">
        <v>135</v>
      </c>
      <c r="L422" s="72"/>
      <c r="M422" s="242" t="s">
        <v>21</v>
      </c>
      <c r="N422" s="243" t="s">
        <v>43</v>
      </c>
      <c r="O422" s="47"/>
      <c r="P422" s="244">
        <f>O422*H422</f>
        <v>0</v>
      </c>
      <c r="Q422" s="244">
        <v>0</v>
      </c>
      <c r="R422" s="244">
        <f>Q422*H422</f>
        <v>0</v>
      </c>
      <c r="S422" s="244">
        <v>0</v>
      </c>
      <c r="T422" s="245">
        <f>S422*H422</f>
        <v>0</v>
      </c>
      <c r="AR422" s="24" t="s">
        <v>142</v>
      </c>
      <c r="AT422" s="24" t="s">
        <v>131</v>
      </c>
      <c r="AU422" s="24" t="s">
        <v>80</v>
      </c>
      <c r="AY422" s="24" t="s">
        <v>128</v>
      </c>
      <c r="BE422" s="246">
        <f>IF(N422="základní",J422,0)</f>
        <v>0</v>
      </c>
      <c r="BF422" s="246">
        <f>IF(N422="snížená",J422,0)</f>
        <v>0</v>
      </c>
      <c r="BG422" s="246">
        <f>IF(N422="zákl. přenesená",J422,0)</f>
        <v>0</v>
      </c>
      <c r="BH422" s="246">
        <f>IF(N422="sníž. přenesená",J422,0)</f>
        <v>0</v>
      </c>
      <c r="BI422" s="246">
        <f>IF(N422="nulová",J422,0)</f>
        <v>0</v>
      </c>
      <c r="BJ422" s="24" t="s">
        <v>78</v>
      </c>
      <c r="BK422" s="246">
        <f>ROUND(I422*H422,2)</f>
        <v>0</v>
      </c>
      <c r="BL422" s="24" t="s">
        <v>142</v>
      </c>
      <c r="BM422" s="24" t="s">
        <v>575</v>
      </c>
    </row>
    <row r="423" s="1" customFormat="1">
      <c r="B423" s="46"/>
      <c r="C423" s="74"/>
      <c r="D423" s="247" t="s">
        <v>138</v>
      </c>
      <c r="E423" s="74"/>
      <c r="F423" s="248" t="s">
        <v>576</v>
      </c>
      <c r="G423" s="74"/>
      <c r="H423" s="74"/>
      <c r="I423" s="203"/>
      <c r="J423" s="74"/>
      <c r="K423" s="74"/>
      <c r="L423" s="72"/>
      <c r="M423" s="249"/>
      <c r="N423" s="47"/>
      <c r="O423" s="47"/>
      <c r="P423" s="47"/>
      <c r="Q423" s="47"/>
      <c r="R423" s="47"/>
      <c r="S423" s="47"/>
      <c r="T423" s="95"/>
      <c r="AT423" s="24" t="s">
        <v>138</v>
      </c>
      <c r="AU423" s="24" t="s">
        <v>80</v>
      </c>
    </row>
    <row r="424" s="1" customFormat="1">
      <c r="B424" s="46"/>
      <c r="C424" s="74"/>
      <c r="D424" s="247" t="s">
        <v>216</v>
      </c>
      <c r="E424" s="74"/>
      <c r="F424" s="285" t="s">
        <v>577</v>
      </c>
      <c r="G424" s="74"/>
      <c r="H424" s="74"/>
      <c r="I424" s="203"/>
      <c r="J424" s="74"/>
      <c r="K424" s="74"/>
      <c r="L424" s="72"/>
      <c r="M424" s="249"/>
      <c r="N424" s="47"/>
      <c r="O424" s="47"/>
      <c r="P424" s="47"/>
      <c r="Q424" s="47"/>
      <c r="R424" s="47"/>
      <c r="S424" s="47"/>
      <c r="T424" s="95"/>
      <c r="AT424" s="24" t="s">
        <v>216</v>
      </c>
      <c r="AU424" s="24" t="s">
        <v>80</v>
      </c>
    </row>
    <row r="425" s="1" customFormat="1" ht="16.5" customHeight="1">
      <c r="B425" s="46"/>
      <c r="C425" s="235" t="s">
        <v>578</v>
      </c>
      <c r="D425" s="235" t="s">
        <v>131</v>
      </c>
      <c r="E425" s="236" t="s">
        <v>579</v>
      </c>
      <c r="F425" s="237" t="s">
        <v>580</v>
      </c>
      <c r="G425" s="238" t="s">
        <v>532</v>
      </c>
      <c r="H425" s="239">
        <v>1</v>
      </c>
      <c r="I425" s="240"/>
      <c r="J425" s="241">
        <f>ROUND(I425*H425,2)</f>
        <v>0</v>
      </c>
      <c r="K425" s="237" t="s">
        <v>135</v>
      </c>
      <c r="L425" s="72"/>
      <c r="M425" s="242" t="s">
        <v>21</v>
      </c>
      <c r="N425" s="243" t="s">
        <v>43</v>
      </c>
      <c r="O425" s="47"/>
      <c r="P425" s="244">
        <f>O425*H425</f>
        <v>0</v>
      </c>
      <c r="Q425" s="244">
        <v>0.46009</v>
      </c>
      <c r="R425" s="244">
        <f>Q425*H425</f>
        <v>0.46009</v>
      </c>
      <c r="S425" s="244">
        <v>0</v>
      </c>
      <c r="T425" s="245">
        <f>S425*H425</f>
        <v>0</v>
      </c>
      <c r="AR425" s="24" t="s">
        <v>142</v>
      </c>
      <c r="AT425" s="24" t="s">
        <v>131</v>
      </c>
      <c r="AU425" s="24" t="s">
        <v>80</v>
      </c>
      <c r="AY425" s="24" t="s">
        <v>128</v>
      </c>
      <c r="BE425" s="246">
        <f>IF(N425="základní",J425,0)</f>
        <v>0</v>
      </c>
      <c r="BF425" s="246">
        <f>IF(N425="snížená",J425,0)</f>
        <v>0</v>
      </c>
      <c r="BG425" s="246">
        <f>IF(N425="zákl. přenesená",J425,0)</f>
        <v>0</v>
      </c>
      <c r="BH425" s="246">
        <f>IF(N425="sníž. přenesená",J425,0)</f>
        <v>0</v>
      </c>
      <c r="BI425" s="246">
        <f>IF(N425="nulová",J425,0)</f>
        <v>0</v>
      </c>
      <c r="BJ425" s="24" t="s">
        <v>78</v>
      </c>
      <c r="BK425" s="246">
        <f>ROUND(I425*H425,2)</f>
        <v>0</v>
      </c>
      <c r="BL425" s="24" t="s">
        <v>142</v>
      </c>
      <c r="BM425" s="24" t="s">
        <v>581</v>
      </c>
    </row>
    <row r="426" s="1" customFormat="1">
      <c r="B426" s="46"/>
      <c r="C426" s="74"/>
      <c r="D426" s="247" t="s">
        <v>138</v>
      </c>
      <c r="E426" s="74"/>
      <c r="F426" s="248" t="s">
        <v>582</v>
      </c>
      <c r="G426" s="74"/>
      <c r="H426" s="74"/>
      <c r="I426" s="203"/>
      <c r="J426" s="74"/>
      <c r="K426" s="74"/>
      <c r="L426" s="72"/>
      <c r="M426" s="249"/>
      <c r="N426" s="47"/>
      <c r="O426" s="47"/>
      <c r="P426" s="47"/>
      <c r="Q426" s="47"/>
      <c r="R426" s="47"/>
      <c r="S426" s="47"/>
      <c r="T426" s="95"/>
      <c r="AT426" s="24" t="s">
        <v>138</v>
      </c>
      <c r="AU426" s="24" t="s">
        <v>80</v>
      </c>
    </row>
    <row r="427" s="1" customFormat="1">
      <c r="B427" s="46"/>
      <c r="C427" s="74"/>
      <c r="D427" s="247" t="s">
        <v>216</v>
      </c>
      <c r="E427" s="74"/>
      <c r="F427" s="285" t="s">
        <v>577</v>
      </c>
      <c r="G427" s="74"/>
      <c r="H427" s="74"/>
      <c r="I427" s="203"/>
      <c r="J427" s="74"/>
      <c r="K427" s="74"/>
      <c r="L427" s="72"/>
      <c r="M427" s="249"/>
      <c r="N427" s="47"/>
      <c r="O427" s="47"/>
      <c r="P427" s="47"/>
      <c r="Q427" s="47"/>
      <c r="R427" s="47"/>
      <c r="S427" s="47"/>
      <c r="T427" s="95"/>
      <c r="AT427" s="24" t="s">
        <v>216</v>
      </c>
      <c r="AU427" s="24" t="s">
        <v>80</v>
      </c>
    </row>
    <row r="428" s="12" customFormat="1">
      <c r="B428" s="250"/>
      <c r="C428" s="251"/>
      <c r="D428" s="247" t="s">
        <v>139</v>
      </c>
      <c r="E428" s="252" t="s">
        <v>21</v>
      </c>
      <c r="F428" s="253" t="s">
        <v>583</v>
      </c>
      <c r="G428" s="251"/>
      <c r="H428" s="254">
        <v>1</v>
      </c>
      <c r="I428" s="255"/>
      <c r="J428" s="251"/>
      <c r="K428" s="251"/>
      <c r="L428" s="256"/>
      <c r="M428" s="257"/>
      <c r="N428" s="258"/>
      <c r="O428" s="258"/>
      <c r="P428" s="258"/>
      <c r="Q428" s="258"/>
      <c r="R428" s="258"/>
      <c r="S428" s="258"/>
      <c r="T428" s="259"/>
      <c r="AT428" s="260" t="s">
        <v>139</v>
      </c>
      <c r="AU428" s="260" t="s">
        <v>80</v>
      </c>
      <c r="AV428" s="12" t="s">
        <v>80</v>
      </c>
      <c r="AW428" s="12" t="s">
        <v>35</v>
      </c>
      <c r="AX428" s="12" t="s">
        <v>72</v>
      </c>
      <c r="AY428" s="260" t="s">
        <v>128</v>
      </c>
    </row>
    <row r="429" s="13" customFormat="1">
      <c r="B429" s="261"/>
      <c r="C429" s="262"/>
      <c r="D429" s="247" t="s">
        <v>139</v>
      </c>
      <c r="E429" s="263" t="s">
        <v>21</v>
      </c>
      <c r="F429" s="264" t="s">
        <v>141</v>
      </c>
      <c r="G429" s="262"/>
      <c r="H429" s="265">
        <v>1</v>
      </c>
      <c r="I429" s="266"/>
      <c r="J429" s="262"/>
      <c r="K429" s="262"/>
      <c r="L429" s="267"/>
      <c r="M429" s="268"/>
      <c r="N429" s="269"/>
      <c r="O429" s="269"/>
      <c r="P429" s="269"/>
      <c r="Q429" s="269"/>
      <c r="R429" s="269"/>
      <c r="S429" s="269"/>
      <c r="T429" s="270"/>
      <c r="AT429" s="271" t="s">
        <v>139</v>
      </c>
      <c r="AU429" s="271" t="s">
        <v>80</v>
      </c>
      <c r="AV429" s="13" t="s">
        <v>142</v>
      </c>
      <c r="AW429" s="13" t="s">
        <v>35</v>
      </c>
      <c r="AX429" s="13" t="s">
        <v>78</v>
      </c>
      <c r="AY429" s="271" t="s">
        <v>128</v>
      </c>
    </row>
    <row r="430" s="1" customFormat="1" ht="16.5" customHeight="1">
      <c r="B430" s="46"/>
      <c r="C430" s="235" t="s">
        <v>584</v>
      </c>
      <c r="D430" s="235" t="s">
        <v>131</v>
      </c>
      <c r="E430" s="236" t="s">
        <v>585</v>
      </c>
      <c r="F430" s="237" t="s">
        <v>586</v>
      </c>
      <c r="G430" s="238" t="s">
        <v>532</v>
      </c>
      <c r="H430" s="239">
        <v>1</v>
      </c>
      <c r="I430" s="240"/>
      <c r="J430" s="241">
        <f>ROUND(I430*H430,2)</f>
        <v>0</v>
      </c>
      <c r="K430" s="237" t="s">
        <v>21</v>
      </c>
      <c r="L430" s="72"/>
      <c r="M430" s="242" t="s">
        <v>21</v>
      </c>
      <c r="N430" s="243" t="s">
        <v>43</v>
      </c>
      <c r="O430" s="47"/>
      <c r="P430" s="244">
        <f>O430*H430</f>
        <v>0</v>
      </c>
      <c r="Q430" s="244">
        <v>0</v>
      </c>
      <c r="R430" s="244">
        <f>Q430*H430</f>
        <v>0</v>
      </c>
      <c r="S430" s="244">
        <v>0</v>
      </c>
      <c r="T430" s="245">
        <f>S430*H430</f>
        <v>0</v>
      </c>
      <c r="AR430" s="24" t="s">
        <v>142</v>
      </c>
      <c r="AT430" s="24" t="s">
        <v>131</v>
      </c>
      <c r="AU430" s="24" t="s">
        <v>80</v>
      </c>
      <c r="AY430" s="24" t="s">
        <v>128</v>
      </c>
      <c r="BE430" s="246">
        <f>IF(N430="základní",J430,0)</f>
        <v>0</v>
      </c>
      <c r="BF430" s="246">
        <f>IF(N430="snížená",J430,0)</f>
        <v>0</v>
      </c>
      <c r="BG430" s="246">
        <f>IF(N430="zákl. přenesená",J430,0)</f>
        <v>0</v>
      </c>
      <c r="BH430" s="246">
        <f>IF(N430="sníž. přenesená",J430,0)</f>
        <v>0</v>
      </c>
      <c r="BI430" s="246">
        <f>IF(N430="nulová",J430,0)</f>
        <v>0</v>
      </c>
      <c r="BJ430" s="24" t="s">
        <v>78</v>
      </c>
      <c r="BK430" s="246">
        <f>ROUND(I430*H430,2)</f>
        <v>0</v>
      </c>
      <c r="BL430" s="24" t="s">
        <v>142</v>
      </c>
      <c r="BM430" s="24" t="s">
        <v>587</v>
      </c>
    </row>
    <row r="431" s="1" customFormat="1">
      <c r="B431" s="46"/>
      <c r="C431" s="74"/>
      <c r="D431" s="247" t="s">
        <v>138</v>
      </c>
      <c r="E431" s="74"/>
      <c r="F431" s="248" t="s">
        <v>586</v>
      </c>
      <c r="G431" s="74"/>
      <c r="H431" s="74"/>
      <c r="I431" s="203"/>
      <c r="J431" s="74"/>
      <c r="K431" s="74"/>
      <c r="L431" s="72"/>
      <c r="M431" s="249"/>
      <c r="N431" s="47"/>
      <c r="O431" s="47"/>
      <c r="P431" s="47"/>
      <c r="Q431" s="47"/>
      <c r="R431" s="47"/>
      <c r="S431" s="47"/>
      <c r="T431" s="95"/>
      <c r="AT431" s="24" t="s">
        <v>138</v>
      </c>
      <c r="AU431" s="24" t="s">
        <v>80</v>
      </c>
    </row>
    <row r="432" s="14" customFormat="1">
      <c r="B432" s="272"/>
      <c r="C432" s="273"/>
      <c r="D432" s="247" t="s">
        <v>139</v>
      </c>
      <c r="E432" s="274" t="s">
        <v>21</v>
      </c>
      <c r="F432" s="275" t="s">
        <v>265</v>
      </c>
      <c r="G432" s="273"/>
      <c r="H432" s="274" t="s">
        <v>21</v>
      </c>
      <c r="I432" s="276"/>
      <c r="J432" s="273"/>
      <c r="K432" s="273"/>
      <c r="L432" s="277"/>
      <c r="M432" s="278"/>
      <c r="N432" s="279"/>
      <c r="O432" s="279"/>
      <c r="P432" s="279"/>
      <c r="Q432" s="279"/>
      <c r="R432" s="279"/>
      <c r="S432" s="279"/>
      <c r="T432" s="280"/>
      <c r="AT432" s="281" t="s">
        <v>139</v>
      </c>
      <c r="AU432" s="281" t="s">
        <v>80</v>
      </c>
      <c r="AV432" s="14" t="s">
        <v>78</v>
      </c>
      <c r="AW432" s="14" t="s">
        <v>35</v>
      </c>
      <c r="AX432" s="14" t="s">
        <v>72</v>
      </c>
      <c r="AY432" s="281" t="s">
        <v>128</v>
      </c>
    </row>
    <row r="433" s="12" customFormat="1">
      <c r="B433" s="250"/>
      <c r="C433" s="251"/>
      <c r="D433" s="247" t="s">
        <v>139</v>
      </c>
      <c r="E433" s="252" t="s">
        <v>21</v>
      </c>
      <c r="F433" s="253" t="s">
        <v>588</v>
      </c>
      <c r="G433" s="251"/>
      <c r="H433" s="254">
        <v>1</v>
      </c>
      <c r="I433" s="255"/>
      <c r="J433" s="251"/>
      <c r="K433" s="251"/>
      <c r="L433" s="256"/>
      <c r="M433" s="257"/>
      <c r="N433" s="258"/>
      <c r="O433" s="258"/>
      <c r="P433" s="258"/>
      <c r="Q433" s="258"/>
      <c r="R433" s="258"/>
      <c r="S433" s="258"/>
      <c r="T433" s="259"/>
      <c r="AT433" s="260" t="s">
        <v>139</v>
      </c>
      <c r="AU433" s="260" t="s">
        <v>80</v>
      </c>
      <c r="AV433" s="12" t="s">
        <v>80</v>
      </c>
      <c r="AW433" s="12" t="s">
        <v>35</v>
      </c>
      <c r="AX433" s="12" t="s">
        <v>72</v>
      </c>
      <c r="AY433" s="260" t="s">
        <v>128</v>
      </c>
    </row>
    <row r="434" s="13" customFormat="1">
      <c r="B434" s="261"/>
      <c r="C434" s="262"/>
      <c r="D434" s="247" t="s">
        <v>139</v>
      </c>
      <c r="E434" s="263" t="s">
        <v>21</v>
      </c>
      <c r="F434" s="264" t="s">
        <v>141</v>
      </c>
      <c r="G434" s="262"/>
      <c r="H434" s="265">
        <v>1</v>
      </c>
      <c r="I434" s="266"/>
      <c r="J434" s="262"/>
      <c r="K434" s="262"/>
      <c r="L434" s="267"/>
      <c r="M434" s="268"/>
      <c r="N434" s="269"/>
      <c r="O434" s="269"/>
      <c r="P434" s="269"/>
      <c r="Q434" s="269"/>
      <c r="R434" s="269"/>
      <c r="S434" s="269"/>
      <c r="T434" s="270"/>
      <c r="AT434" s="271" t="s">
        <v>139</v>
      </c>
      <c r="AU434" s="271" t="s">
        <v>80</v>
      </c>
      <c r="AV434" s="13" t="s">
        <v>142</v>
      </c>
      <c r="AW434" s="13" t="s">
        <v>35</v>
      </c>
      <c r="AX434" s="13" t="s">
        <v>78</v>
      </c>
      <c r="AY434" s="271" t="s">
        <v>128</v>
      </c>
    </row>
    <row r="435" s="11" customFormat="1" ht="29.88" customHeight="1">
      <c r="B435" s="219"/>
      <c r="C435" s="220"/>
      <c r="D435" s="221" t="s">
        <v>71</v>
      </c>
      <c r="E435" s="233" t="s">
        <v>178</v>
      </c>
      <c r="F435" s="233" t="s">
        <v>589</v>
      </c>
      <c r="G435" s="220"/>
      <c r="H435" s="220"/>
      <c r="I435" s="223"/>
      <c r="J435" s="234">
        <f>BK435</f>
        <v>0</v>
      </c>
      <c r="K435" s="220"/>
      <c r="L435" s="225"/>
      <c r="M435" s="226"/>
      <c r="N435" s="227"/>
      <c r="O435" s="227"/>
      <c r="P435" s="228">
        <f>SUM(P436:P453)</f>
        <v>0</v>
      </c>
      <c r="Q435" s="227"/>
      <c r="R435" s="228">
        <f>SUM(R436:R453)</f>
        <v>15.351023999999999</v>
      </c>
      <c r="S435" s="227"/>
      <c r="T435" s="229">
        <f>SUM(T436:T453)</f>
        <v>0</v>
      </c>
      <c r="AR435" s="230" t="s">
        <v>78</v>
      </c>
      <c r="AT435" s="231" t="s">
        <v>71</v>
      </c>
      <c r="AU435" s="231" t="s">
        <v>78</v>
      </c>
      <c r="AY435" s="230" t="s">
        <v>128</v>
      </c>
      <c r="BK435" s="232">
        <f>SUM(BK436:BK453)</f>
        <v>0</v>
      </c>
    </row>
    <row r="436" s="1" customFormat="1" ht="25.5" customHeight="1">
      <c r="B436" s="46"/>
      <c r="C436" s="235" t="s">
        <v>590</v>
      </c>
      <c r="D436" s="235" t="s">
        <v>131</v>
      </c>
      <c r="E436" s="236" t="s">
        <v>591</v>
      </c>
      <c r="F436" s="237" t="s">
        <v>592</v>
      </c>
      <c r="G436" s="238" t="s">
        <v>236</v>
      </c>
      <c r="H436" s="239">
        <v>30</v>
      </c>
      <c r="I436" s="240"/>
      <c r="J436" s="241">
        <f>ROUND(I436*H436,2)</f>
        <v>0</v>
      </c>
      <c r="K436" s="237" t="s">
        <v>135</v>
      </c>
      <c r="L436" s="72"/>
      <c r="M436" s="242" t="s">
        <v>21</v>
      </c>
      <c r="N436" s="243" t="s">
        <v>43</v>
      </c>
      <c r="O436" s="47"/>
      <c r="P436" s="244">
        <f>O436*H436</f>
        <v>0</v>
      </c>
      <c r="Q436" s="244">
        <v>0.15540000000000001</v>
      </c>
      <c r="R436" s="244">
        <f>Q436*H436</f>
        <v>4.6619999999999999</v>
      </c>
      <c r="S436" s="244">
        <v>0</v>
      </c>
      <c r="T436" s="245">
        <f>S436*H436</f>
        <v>0</v>
      </c>
      <c r="AR436" s="24" t="s">
        <v>142</v>
      </c>
      <c r="AT436" s="24" t="s">
        <v>131</v>
      </c>
      <c r="AU436" s="24" t="s">
        <v>80</v>
      </c>
      <c r="AY436" s="24" t="s">
        <v>128</v>
      </c>
      <c r="BE436" s="246">
        <f>IF(N436="základní",J436,0)</f>
        <v>0</v>
      </c>
      <c r="BF436" s="246">
        <f>IF(N436="snížená",J436,0)</f>
        <v>0</v>
      </c>
      <c r="BG436" s="246">
        <f>IF(N436="zákl. přenesená",J436,0)</f>
        <v>0</v>
      </c>
      <c r="BH436" s="246">
        <f>IF(N436="sníž. přenesená",J436,0)</f>
        <v>0</v>
      </c>
      <c r="BI436" s="246">
        <f>IF(N436="nulová",J436,0)</f>
        <v>0</v>
      </c>
      <c r="BJ436" s="24" t="s">
        <v>78</v>
      </c>
      <c r="BK436" s="246">
        <f>ROUND(I436*H436,2)</f>
        <v>0</v>
      </c>
      <c r="BL436" s="24" t="s">
        <v>142</v>
      </c>
      <c r="BM436" s="24" t="s">
        <v>593</v>
      </c>
    </row>
    <row r="437" s="1" customFormat="1">
      <c r="B437" s="46"/>
      <c r="C437" s="74"/>
      <c r="D437" s="247" t="s">
        <v>138</v>
      </c>
      <c r="E437" s="74"/>
      <c r="F437" s="248" t="s">
        <v>594</v>
      </c>
      <c r="G437" s="74"/>
      <c r="H437" s="74"/>
      <c r="I437" s="203"/>
      <c r="J437" s="74"/>
      <c r="K437" s="74"/>
      <c r="L437" s="72"/>
      <c r="M437" s="249"/>
      <c r="N437" s="47"/>
      <c r="O437" s="47"/>
      <c r="P437" s="47"/>
      <c r="Q437" s="47"/>
      <c r="R437" s="47"/>
      <c r="S437" s="47"/>
      <c r="T437" s="95"/>
      <c r="AT437" s="24" t="s">
        <v>138</v>
      </c>
      <c r="AU437" s="24" t="s">
        <v>80</v>
      </c>
    </row>
    <row r="438" s="1" customFormat="1">
      <c r="B438" s="46"/>
      <c r="C438" s="74"/>
      <c r="D438" s="247" t="s">
        <v>216</v>
      </c>
      <c r="E438" s="74"/>
      <c r="F438" s="285" t="s">
        <v>595</v>
      </c>
      <c r="G438" s="74"/>
      <c r="H438" s="74"/>
      <c r="I438" s="203"/>
      <c r="J438" s="74"/>
      <c r="K438" s="74"/>
      <c r="L438" s="72"/>
      <c r="M438" s="249"/>
      <c r="N438" s="47"/>
      <c r="O438" s="47"/>
      <c r="P438" s="47"/>
      <c r="Q438" s="47"/>
      <c r="R438" s="47"/>
      <c r="S438" s="47"/>
      <c r="T438" s="95"/>
      <c r="AT438" s="24" t="s">
        <v>216</v>
      </c>
      <c r="AU438" s="24" t="s">
        <v>80</v>
      </c>
    </row>
    <row r="439" s="14" customFormat="1">
      <c r="B439" s="272"/>
      <c r="C439" s="273"/>
      <c r="D439" s="247" t="s">
        <v>139</v>
      </c>
      <c r="E439" s="274" t="s">
        <v>21</v>
      </c>
      <c r="F439" s="275" t="s">
        <v>218</v>
      </c>
      <c r="G439" s="273"/>
      <c r="H439" s="274" t="s">
        <v>21</v>
      </c>
      <c r="I439" s="276"/>
      <c r="J439" s="273"/>
      <c r="K439" s="273"/>
      <c r="L439" s="277"/>
      <c r="M439" s="278"/>
      <c r="N439" s="279"/>
      <c r="O439" s="279"/>
      <c r="P439" s="279"/>
      <c r="Q439" s="279"/>
      <c r="R439" s="279"/>
      <c r="S439" s="279"/>
      <c r="T439" s="280"/>
      <c r="AT439" s="281" t="s">
        <v>139</v>
      </c>
      <c r="AU439" s="281" t="s">
        <v>80</v>
      </c>
      <c r="AV439" s="14" t="s">
        <v>78</v>
      </c>
      <c r="AW439" s="14" t="s">
        <v>35</v>
      </c>
      <c r="AX439" s="14" t="s">
        <v>72</v>
      </c>
      <c r="AY439" s="281" t="s">
        <v>128</v>
      </c>
    </row>
    <row r="440" s="12" customFormat="1">
      <c r="B440" s="250"/>
      <c r="C440" s="251"/>
      <c r="D440" s="247" t="s">
        <v>139</v>
      </c>
      <c r="E440" s="252" t="s">
        <v>21</v>
      </c>
      <c r="F440" s="253" t="s">
        <v>596</v>
      </c>
      <c r="G440" s="251"/>
      <c r="H440" s="254">
        <v>30</v>
      </c>
      <c r="I440" s="255"/>
      <c r="J440" s="251"/>
      <c r="K440" s="251"/>
      <c r="L440" s="256"/>
      <c r="M440" s="257"/>
      <c r="N440" s="258"/>
      <c r="O440" s="258"/>
      <c r="P440" s="258"/>
      <c r="Q440" s="258"/>
      <c r="R440" s="258"/>
      <c r="S440" s="258"/>
      <c r="T440" s="259"/>
      <c r="AT440" s="260" t="s">
        <v>139</v>
      </c>
      <c r="AU440" s="260" t="s">
        <v>80</v>
      </c>
      <c r="AV440" s="12" t="s">
        <v>80</v>
      </c>
      <c r="AW440" s="12" t="s">
        <v>35</v>
      </c>
      <c r="AX440" s="12" t="s">
        <v>72</v>
      </c>
      <c r="AY440" s="260" t="s">
        <v>128</v>
      </c>
    </row>
    <row r="441" s="13" customFormat="1">
      <c r="B441" s="261"/>
      <c r="C441" s="262"/>
      <c r="D441" s="247" t="s">
        <v>139</v>
      </c>
      <c r="E441" s="263" t="s">
        <v>21</v>
      </c>
      <c r="F441" s="264" t="s">
        <v>141</v>
      </c>
      <c r="G441" s="262"/>
      <c r="H441" s="265">
        <v>30</v>
      </c>
      <c r="I441" s="266"/>
      <c r="J441" s="262"/>
      <c r="K441" s="262"/>
      <c r="L441" s="267"/>
      <c r="M441" s="268"/>
      <c r="N441" s="269"/>
      <c r="O441" s="269"/>
      <c r="P441" s="269"/>
      <c r="Q441" s="269"/>
      <c r="R441" s="269"/>
      <c r="S441" s="269"/>
      <c r="T441" s="270"/>
      <c r="AT441" s="271" t="s">
        <v>139</v>
      </c>
      <c r="AU441" s="271" t="s">
        <v>80</v>
      </c>
      <c r="AV441" s="13" t="s">
        <v>142</v>
      </c>
      <c r="AW441" s="13" t="s">
        <v>35</v>
      </c>
      <c r="AX441" s="13" t="s">
        <v>78</v>
      </c>
      <c r="AY441" s="271" t="s">
        <v>128</v>
      </c>
    </row>
    <row r="442" s="1" customFormat="1" ht="16.5" customHeight="1">
      <c r="B442" s="46"/>
      <c r="C442" s="286" t="s">
        <v>597</v>
      </c>
      <c r="D442" s="286" t="s">
        <v>369</v>
      </c>
      <c r="E442" s="287" t="s">
        <v>598</v>
      </c>
      <c r="F442" s="288" t="s">
        <v>599</v>
      </c>
      <c r="G442" s="289" t="s">
        <v>236</v>
      </c>
      <c r="H442" s="290">
        <v>31.5</v>
      </c>
      <c r="I442" s="291"/>
      <c r="J442" s="292">
        <f>ROUND(I442*H442,2)</f>
        <v>0</v>
      </c>
      <c r="K442" s="288" t="s">
        <v>135</v>
      </c>
      <c r="L442" s="293"/>
      <c r="M442" s="294" t="s">
        <v>21</v>
      </c>
      <c r="N442" s="295" t="s">
        <v>43</v>
      </c>
      <c r="O442" s="47"/>
      <c r="P442" s="244">
        <f>O442*H442</f>
        <v>0</v>
      </c>
      <c r="Q442" s="244">
        <v>0.081000000000000003</v>
      </c>
      <c r="R442" s="244">
        <f>Q442*H442</f>
        <v>2.5514999999999999</v>
      </c>
      <c r="S442" s="244">
        <v>0</v>
      </c>
      <c r="T442" s="245">
        <f>S442*H442</f>
        <v>0</v>
      </c>
      <c r="AR442" s="24" t="s">
        <v>173</v>
      </c>
      <c r="AT442" s="24" t="s">
        <v>369</v>
      </c>
      <c r="AU442" s="24" t="s">
        <v>80</v>
      </c>
      <c r="AY442" s="24" t="s">
        <v>128</v>
      </c>
      <c r="BE442" s="246">
        <f>IF(N442="základní",J442,0)</f>
        <v>0</v>
      </c>
      <c r="BF442" s="246">
        <f>IF(N442="snížená",J442,0)</f>
        <v>0</v>
      </c>
      <c r="BG442" s="246">
        <f>IF(N442="zákl. přenesená",J442,0)</f>
        <v>0</v>
      </c>
      <c r="BH442" s="246">
        <f>IF(N442="sníž. přenesená",J442,0)</f>
        <v>0</v>
      </c>
      <c r="BI442" s="246">
        <f>IF(N442="nulová",J442,0)</f>
        <v>0</v>
      </c>
      <c r="BJ442" s="24" t="s">
        <v>78</v>
      </c>
      <c r="BK442" s="246">
        <f>ROUND(I442*H442,2)</f>
        <v>0</v>
      </c>
      <c r="BL442" s="24" t="s">
        <v>142</v>
      </c>
      <c r="BM442" s="24" t="s">
        <v>600</v>
      </c>
    </row>
    <row r="443" s="1" customFormat="1">
      <c r="B443" s="46"/>
      <c r="C443" s="74"/>
      <c r="D443" s="247" t="s">
        <v>138</v>
      </c>
      <c r="E443" s="74"/>
      <c r="F443" s="248" t="s">
        <v>599</v>
      </c>
      <c r="G443" s="74"/>
      <c r="H443" s="74"/>
      <c r="I443" s="203"/>
      <c r="J443" s="74"/>
      <c r="K443" s="74"/>
      <c r="L443" s="72"/>
      <c r="M443" s="249"/>
      <c r="N443" s="47"/>
      <c r="O443" s="47"/>
      <c r="P443" s="47"/>
      <c r="Q443" s="47"/>
      <c r="R443" s="47"/>
      <c r="S443" s="47"/>
      <c r="T443" s="95"/>
      <c r="AT443" s="24" t="s">
        <v>138</v>
      </c>
      <c r="AU443" s="24" t="s">
        <v>80</v>
      </c>
    </row>
    <row r="444" s="12" customFormat="1">
      <c r="B444" s="250"/>
      <c r="C444" s="251"/>
      <c r="D444" s="247" t="s">
        <v>139</v>
      </c>
      <c r="E444" s="252" t="s">
        <v>21</v>
      </c>
      <c r="F444" s="253" t="s">
        <v>601</v>
      </c>
      <c r="G444" s="251"/>
      <c r="H444" s="254">
        <v>31.5</v>
      </c>
      <c r="I444" s="255"/>
      <c r="J444" s="251"/>
      <c r="K444" s="251"/>
      <c r="L444" s="256"/>
      <c r="M444" s="257"/>
      <c r="N444" s="258"/>
      <c r="O444" s="258"/>
      <c r="P444" s="258"/>
      <c r="Q444" s="258"/>
      <c r="R444" s="258"/>
      <c r="S444" s="258"/>
      <c r="T444" s="259"/>
      <c r="AT444" s="260" t="s">
        <v>139</v>
      </c>
      <c r="AU444" s="260" t="s">
        <v>80</v>
      </c>
      <c r="AV444" s="12" t="s">
        <v>80</v>
      </c>
      <c r="AW444" s="12" t="s">
        <v>35</v>
      </c>
      <c r="AX444" s="12" t="s">
        <v>72</v>
      </c>
      <c r="AY444" s="260" t="s">
        <v>128</v>
      </c>
    </row>
    <row r="445" s="13" customFormat="1">
      <c r="B445" s="261"/>
      <c r="C445" s="262"/>
      <c r="D445" s="247" t="s">
        <v>139</v>
      </c>
      <c r="E445" s="263" t="s">
        <v>21</v>
      </c>
      <c r="F445" s="264" t="s">
        <v>141</v>
      </c>
      <c r="G445" s="262"/>
      <c r="H445" s="265">
        <v>31.5</v>
      </c>
      <c r="I445" s="266"/>
      <c r="J445" s="262"/>
      <c r="K445" s="262"/>
      <c r="L445" s="267"/>
      <c r="M445" s="268"/>
      <c r="N445" s="269"/>
      <c r="O445" s="269"/>
      <c r="P445" s="269"/>
      <c r="Q445" s="269"/>
      <c r="R445" s="269"/>
      <c r="S445" s="269"/>
      <c r="T445" s="270"/>
      <c r="AT445" s="271" t="s">
        <v>139</v>
      </c>
      <c r="AU445" s="271" t="s">
        <v>80</v>
      </c>
      <c r="AV445" s="13" t="s">
        <v>142</v>
      </c>
      <c r="AW445" s="13" t="s">
        <v>35</v>
      </c>
      <c r="AX445" s="13" t="s">
        <v>78</v>
      </c>
      <c r="AY445" s="271" t="s">
        <v>128</v>
      </c>
    </row>
    <row r="446" s="1" customFormat="1" ht="25.5" customHeight="1">
      <c r="B446" s="46"/>
      <c r="C446" s="235" t="s">
        <v>602</v>
      </c>
      <c r="D446" s="235" t="s">
        <v>131</v>
      </c>
      <c r="E446" s="236" t="s">
        <v>603</v>
      </c>
      <c r="F446" s="237" t="s">
        <v>604</v>
      </c>
      <c r="G446" s="238" t="s">
        <v>243</v>
      </c>
      <c r="H446" s="239">
        <v>3.6000000000000001</v>
      </c>
      <c r="I446" s="240"/>
      <c r="J446" s="241">
        <f>ROUND(I446*H446,2)</f>
        <v>0</v>
      </c>
      <c r="K446" s="237" t="s">
        <v>135</v>
      </c>
      <c r="L446" s="72"/>
      <c r="M446" s="242" t="s">
        <v>21</v>
      </c>
      <c r="N446" s="243" t="s">
        <v>43</v>
      </c>
      <c r="O446" s="47"/>
      <c r="P446" s="244">
        <f>O446*H446</f>
        <v>0</v>
      </c>
      <c r="Q446" s="244">
        <v>2.2563399999999998</v>
      </c>
      <c r="R446" s="244">
        <f>Q446*H446</f>
        <v>8.1228239999999996</v>
      </c>
      <c r="S446" s="244">
        <v>0</v>
      </c>
      <c r="T446" s="245">
        <f>S446*H446</f>
        <v>0</v>
      </c>
      <c r="AR446" s="24" t="s">
        <v>142</v>
      </c>
      <c r="AT446" s="24" t="s">
        <v>131</v>
      </c>
      <c r="AU446" s="24" t="s">
        <v>80</v>
      </c>
      <c r="AY446" s="24" t="s">
        <v>128</v>
      </c>
      <c r="BE446" s="246">
        <f>IF(N446="základní",J446,0)</f>
        <v>0</v>
      </c>
      <c r="BF446" s="246">
        <f>IF(N446="snížená",J446,0)</f>
        <v>0</v>
      </c>
      <c r="BG446" s="246">
        <f>IF(N446="zákl. přenesená",J446,0)</f>
        <v>0</v>
      </c>
      <c r="BH446" s="246">
        <f>IF(N446="sníž. přenesená",J446,0)</f>
        <v>0</v>
      </c>
      <c r="BI446" s="246">
        <f>IF(N446="nulová",J446,0)</f>
        <v>0</v>
      </c>
      <c r="BJ446" s="24" t="s">
        <v>78</v>
      </c>
      <c r="BK446" s="246">
        <f>ROUND(I446*H446,2)</f>
        <v>0</v>
      </c>
      <c r="BL446" s="24" t="s">
        <v>142</v>
      </c>
      <c r="BM446" s="24" t="s">
        <v>605</v>
      </c>
    </row>
    <row r="447" s="1" customFormat="1">
      <c r="B447" s="46"/>
      <c r="C447" s="74"/>
      <c r="D447" s="247" t="s">
        <v>138</v>
      </c>
      <c r="E447" s="74"/>
      <c r="F447" s="248" t="s">
        <v>606</v>
      </c>
      <c r="G447" s="74"/>
      <c r="H447" s="74"/>
      <c r="I447" s="203"/>
      <c r="J447" s="74"/>
      <c r="K447" s="74"/>
      <c r="L447" s="72"/>
      <c r="M447" s="249"/>
      <c r="N447" s="47"/>
      <c r="O447" s="47"/>
      <c r="P447" s="47"/>
      <c r="Q447" s="47"/>
      <c r="R447" s="47"/>
      <c r="S447" s="47"/>
      <c r="T447" s="95"/>
      <c r="AT447" s="24" t="s">
        <v>138</v>
      </c>
      <c r="AU447" s="24" t="s">
        <v>80</v>
      </c>
    </row>
    <row r="448" s="14" customFormat="1">
      <c r="B448" s="272"/>
      <c r="C448" s="273"/>
      <c r="D448" s="247" t="s">
        <v>139</v>
      </c>
      <c r="E448" s="274" t="s">
        <v>21</v>
      </c>
      <c r="F448" s="275" t="s">
        <v>218</v>
      </c>
      <c r="G448" s="273"/>
      <c r="H448" s="274" t="s">
        <v>21</v>
      </c>
      <c r="I448" s="276"/>
      <c r="J448" s="273"/>
      <c r="K448" s="273"/>
      <c r="L448" s="277"/>
      <c r="M448" s="278"/>
      <c r="N448" s="279"/>
      <c r="O448" s="279"/>
      <c r="P448" s="279"/>
      <c r="Q448" s="279"/>
      <c r="R448" s="279"/>
      <c r="S448" s="279"/>
      <c r="T448" s="280"/>
      <c r="AT448" s="281" t="s">
        <v>139</v>
      </c>
      <c r="AU448" s="281" t="s">
        <v>80</v>
      </c>
      <c r="AV448" s="14" t="s">
        <v>78</v>
      </c>
      <c r="AW448" s="14" t="s">
        <v>35</v>
      </c>
      <c r="AX448" s="14" t="s">
        <v>72</v>
      </c>
      <c r="AY448" s="281" t="s">
        <v>128</v>
      </c>
    </row>
    <row r="449" s="12" customFormat="1">
      <c r="B449" s="250"/>
      <c r="C449" s="251"/>
      <c r="D449" s="247" t="s">
        <v>139</v>
      </c>
      <c r="E449" s="252" t="s">
        <v>21</v>
      </c>
      <c r="F449" s="253" t="s">
        <v>607</v>
      </c>
      <c r="G449" s="251"/>
      <c r="H449" s="254">
        <v>3.6000000000000001</v>
      </c>
      <c r="I449" s="255"/>
      <c r="J449" s="251"/>
      <c r="K449" s="251"/>
      <c r="L449" s="256"/>
      <c r="M449" s="257"/>
      <c r="N449" s="258"/>
      <c r="O449" s="258"/>
      <c r="P449" s="258"/>
      <c r="Q449" s="258"/>
      <c r="R449" s="258"/>
      <c r="S449" s="258"/>
      <c r="T449" s="259"/>
      <c r="AT449" s="260" t="s">
        <v>139</v>
      </c>
      <c r="AU449" s="260" t="s">
        <v>80</v>
      </c>
      <c r="AV449" s="12" t="s">
        <v>80</v>
      </c>
      <c r="AW449" s="12" t="s">
        <v>35</v>
      </c>
      <c r="AX449" s="12" t="s">
        <v>72</v>
      </c>
      <c r="AY449" s="260" t="s">
        <v>128</v>
      </c>
    </row>
    <row r="450" s="13" customFormat="1">
      <c r="B450" s="261"/>
      <c r="C450" s="262"/>
      <c r="D450" s="247" t="s">
        <v>139</v>
      </c>
      <c r="E450" s="263" t="s">
        <v>21</v>
      </c>
      <c r="F450" s="264" t="s">
        <v>141</v>
      </c>
      <c r="G450" s="262"/>
      <c r="H450" s="265">
        <v>3.6000000000000001</v>
      </c>
      <c r="I450" s="266"/>
      <c r="J450" s="262"/>
      <c r="K450" s="262"/>
      <c r="L450" s="267"/>
      <c r="M450" s="268"/>
      <c r="N450" s="269"/>
      <c r="O450" s="269"/>
      <c r="P450" s="269"/>
      <c r="Q450" s="269"/>
      <c r="R450" s="269"/>
      <c r="S450" s="269"/>
      <c r="T450" s="270"/>
      <c r="AT450" s="271" t="s">
        <v>139</v>
      </c>
      <c r="AU450" s="271" t="s">
        <v>80</v>
      </c>
      <c r="AV450" s="13" t="s">
        <v>142</v>
      </c>
      <c r="AW450" s="13" t="s">
        <v>35</v>
      </c>
      <c r="AX450" s="13" t="s">
        <v>78</v>
      </c>
      <c r="AY450" s="271" t="s">
        <v>128</v>
      </c>
    </row>
    <row r="451" s="1" customFormat="1" ht="25.5" customHeight="1">
      <c r="B451" s="46"/>
      <c r="C451" s="235" t="s">
        <v>608</v>
      </c>
      <c r="D451" s="235" t="s">
        <v>131</v>
      </c>
      <c r="E451" s="236" t="s">
        <v>609</v>
      </c>
      <c r="F451" s="237" t="s">
        <v>610</v>
      </c>
      <c r="G451" s="238" t="s">
        <v>213</v>
      </c>
      <c r="H451" s="239">
        <v>70</v>
      </c>
      <c r="I451" s="240"/>
      <c r="J451" s="241">
        <f>ROUND(I451*H451,2)</f>
        <v>0</v>
      </c>
      <c r="K451" s="237" t="s">
        <v>135</v>
      </c>
      <c r="L451" s="72"/>
      <c r="M451" s="242" t="s">
        <v>21</v>
      </c>
      <c r="N451" s="243" t="s">
        <v>43</v>
      </c>
      <c r="O451" s="47"/>
      <c r="P451" s="244">
        <f>O451*H451</f>
        <v>0</v>
      </c>
      <c r="Q451" s="244">
        <v>0.00021000000000000001</v>
      </c>
      <c r="R451" s="244">
        <f>Q451*H451</f>
        <v>0.014700000000000001</v>
      </c>
      <c r="S451" s="244">
        <v>0</v>
      </c>
      <c r="T451" s="245">
        <f>S451*H451</f>
        <v>0</v>
      </c>
      <c r="AR451" s="24" t="s">
        <v>142</v>
      </c>
      <c r="AT451" s="24" t="s">
        <v>131</v>
      </c>
      <c r="AU451" s="24" t="s">
        <v>80</v>
      </c>
      <c r="AY451" s="24" t="s">
        <v>128</v>
      </c>
      <c r="BE451" s="246">
        <f>IF(N451="základní",J451,0)</f>
        <v>0</v>
      </c>
      <c r="BF451" s="246">
        <f>IF(N451="snížená",J451,0)</f>
        <v>0</v>
      </c>
      <c r="BG451" s="246">
        <f>IF(N451="zákl. přenesená",J451,0)</f>
        <v>0</v>
      </c>
      <c r="BH451" s="246">
        <f>IF(N451="sníž. přenesená",J451,0)</f>
        <v>0</v>
      </c>
      <c r="BI451" s="246">
        <f>IF(N451="nulová",J451,0)</f>
        <v>0</v>
      </c>
      <c r="BJ451" s="24" t="s">
        <v>78</v>
      </c>
      <c r="BK451" s="246">
        <f>ROUND(I451*H451,2)</f>
        <v>0</v>
      </c>
      <c r="BL451" s="24" t="s">
        <v>142</v>
      </c>
      <c r="BM451" s="24" t="s">
        <v>611</v>
      </c>
    </row>
    <row r="452" s="1" customFormat="1">
      <c r="B452" s="46"/>
      <c r="C452" s="74"/>
      <c r="D452" s="247" t="s">
        <v>138</v>
      </c>
      <c r="E452" s="74"/>
      <c r="F452" s="248" t="s">
        <v>612</v>
      </c>
      <c r="G452" s="74"/>
      <c r="H452" s="74"/>
      <c r="I452" s="203"/>
      <c r="J452" s="74"/>
      <c r="K452" s="74"/>
      <c r="L452" s="72"/>
      <c r="M452" s="249"/>
      <c r="N452" s="47"/>
      <c r="O452" s="47"/>
      <c r="P452" s="47"/>
      <c r="Q452" s="47"/>
      <c r="R452" s="47"/>
      <c r="S452" s="47"/>
      <c r="T452" s="95"/>
      <c r="AT452" s="24" t="s">
        <v>138</v>
      </c>
      <c r="AU452" s="24" t="s">
        <v>80</v>
      </c>
    </row>
    <row r="453" s="1" customFormat="1">
      <c r="B453" s="46"/>
      <c r="C453" s="74"/>
      <c r="D453" s="247" t="s">
        <v>216</v>
      </c>
      <c r="E453" s="74"/>
      <c r="F453" s="285" t="s">
        <v>613</v>
      </c>
      <c r="G453" s="74"/>
      <c r="H453" s="74"/>
      <c r="I453" s="203"/>
      <c r="J453" s="74"/>
      <c r="K453" s="74"/>
      <c r="L453" s="72"/>
      <c r="M453" s="249"/>
      <c r="N453" s="47"/>
      <c r="O453" s="47"/>
      <c r="P453" s="47"/>
      <c r="Q453" s="47"/>
      <c r="R453" s="47"/>
      <c r="S453" s="47"/>
      <c r="T453" s="95"/>
      <c r="AT453" s="24" t="s">
        <v>216</v>
      </c>
      <c r="AU453" s="24" t="s">
        <v>80</v>
      </c>
    </row>
    <row r="454" s="11" customFormat="1" ht="29.88" customHeight="1">
      <c r="B454" s="219"/>
      <c r="C454" s="220"/>
      <c r="D454" s="221" t="s">
        <v>71</v>
      </c>
      <c r="E454" s="233" t="s">
        <v>614</v>
      </c>
      <c r="F454" s="233" t="s">
        <v>615</v>
      </c>
      <c r="G454" s="220"/>
      <c r="H454" s="220"/>
      <c r="I454" s="223"/>
      <c r="J454" s="234">
        <f>BK454</f>
        <v>0</v>
      </c>
      <c r="K454" s="220"/>
      <c r="L454" s="225"/>
      <c r="M454" s="226"/>
      <c r="N454" s="227"/>
      <c r="O454" s="227"/>
      <c r="P454" s="228">
        <f>SUM(P455:P473)</f>
        <v>0</v>
      </c>
      <c r="Q454" s="227"/>
      <c r="R454" s="228">
        <f>SUM(R455:R473)</f>
        <v>0</v>
      </c>
      <c r="S454" s="227"/>
      <c r="T454" s="229">
        <f>SUM(T455:T473)</f>
        <v>0</v>
      </c>
      <c r="AR454" s="230" t="s">
        <v>78</v>
      </c>
      <c r="AT454" s="231" t="s">
        <v>71</v>
      </c>
      <c r="AU454" s="231" t="s">
        <v>78</v>
      </c>
      <c r="AY454" s="230" t="s">
        <v>128</v>
      </c>
      <c r="BK454" s="232">
        <f>SUM(BK455:BK473)</f>
        <v>0</v>
      </c>
    </row>
    <row r="455" s="1" customFormat="1" ht="25.5" customHeight="1">
      <c r="B455" s="46"/>
      <c r="C455" s="235" t="s">
        <v>616</v>
      </c>
      <c r="D455" s="235" t="s">
        <v>131</v>
      </c>
      <c r="E455" s="236" t="s">
        <v>617</v>
      </c>
      <c r="F455" s="237" t="s">
        <v>618</v>
      </c>
      <c r="G455" s="238" t="s">
        <v>342</v>
      </c>
      <c r="H455" s="239">
        <v>115.185</v>
      </c>
      <c r="I455" s="240"/>
      <c r="J455" s="241">
        <f>ROUND(I455*H455,2)</f>
        <v>0</v>
      </c>
      <c r="K455" s="237" t="s">
        <v>135</v>
      </c>
      <c r="L455" s="72"/>
      <c r="M455" s="242" t="s">
        <v>21</v>
      </c>
      <c r="N455" s="243" t="s">
        <v>43</v>
      </c>
      <c r="O455" s="47"/>
      <c r="P455" s="244">
        <f>O455*H455</f>
        <v>0</v>
      </c>
      <c r="Q455" s="244">
        <v>0</v>
      </c>
      <c r="R455" s="244">
        <f>Q455*H455</f>
        <v>0</v>
      </c>
      <c r="S455" s="244">
        <v>0</v>
      </c>
      <c r="T455" s="245">
        <f>S455*H455</f>
        <v>0</v>
      </c>
      <c r="AR455" s="24" t="s">
        <v>142</v>
      </c>
      <c r="AT455" s="24" t="s">
        <v>131</v>
      </c>
      <c r="AU455" s="24" t="s">
        <v>80</v>
      </c>
      <c r="AY455" s="24" t="s">
        <v>128</v>
      </c>
      <c r="BE455" s="246">
        <f>IF(N455="základní",J455,0)</f>
        <v>0</v>
      </c>
      <c r="BF455" s="246">
        <f>IF(N455="snížená",J455,0)</f>
        <v>0</v>
      </c>
      <c r="BG455" s="246">
        <f>IF(N455="zákl. přenesená",J455,0)</f>
        <v>0</v>
      </c>
      <c r="BH455" s="246">
        <f>IF(N455="sníž. přenesená",J455,0)</f>
        <v>0</v>
      </c>
      <c r="BI455" s="246">
        <f>IF(N455="nulová",J455,0)</f>
        <v>0</v>
      </c>
      <c r="BJ455" s="24" t="s">
        <v>78</v>
      </c>
      <c r="BK455" s="246">
        <f>ROUND(I455*H455,2)</f>
        <v>0</v>
      </c>
      <c r="BL455" s="24" t="s">
        <v>142</v>
      </c>
      <c r="BM455" s="24" t="s">
        <v>619</v>
      </c>
    </row>
    <row r="456" s="1" customFormat="1">
      <c r="B456" s="46"/>
      <c r="C456" s="74"/>
      <c r="D456" s="247" t="s">
        <v>138</v>
      </c>
      <c r="E456" s="74"/>
      <c r="F456" s="248" t="s">
        <v>620</v>
      </c>
      <c r="G456" s="74"/>
      <c r="H456" s="74"/>
      <c r="I456" s="203"/>
      <c r="J456" s="74"/>
      <c r="K456" s="74"/>
      <c r="L456" s="72"/>
      <c r="M456" s="249"/>
      <c r="N456" s="47"/>
      <c r="O456" s="47"/>
      <c r="P456" s="47"/>
      <c r="Q456" s="47"/>
      <c r="R456" s="47"/>
      <c r="S456" s="47"/>
      <c r="T456" s="95"/>
      <c r="AT456" s="24" t="s">
        <v>138</v>
      </c>
      <c r="AU456" s="24" t="s">
        <v>80</v>
      </c>
    </row>
    <row r="457" s="1" customFormat="1" ht="25.5" customHeight="1">
      <c r="B457" s="46"/>
      <c r="C457" s="235" t="s">
        <v>621</v>
      </c>
      <c r="D457" s="235" t="s">
        <v>131</v>
      </c>
      <c r="E457" s="236" t="s">
        <v>622</v>
      </c>
      <c r="F457" s="237" t="s">
        <v>623</v>
      </c>
      <c r="G457" s="238" t="s">
        <v>342</v>
      </c>
      <c r="H457" s="239">
        <v>1036.665</v>
      </c>
      <c r="I457" s="240"/>
      <c r="J457" s="241">
        <f>ROUND(I457*H457,2)</f>
        <v>0</v>
      </c>
      <c r="K457" s="237" t="s">
        <v>135</v>
      </c>
      <c r="L457" s="72"/>
      <c r="M457" s="242" t="s">
        <v>21</v>
      </c>
      <c r="N457" s="243" t="s">
        <v>43</v>
      </c>
      <c r="O457" s="47"/>
      <c r="P457" s="244">
        <f>O457*H457</f>
        <v>0</v>
      </c>
      <c r="Q457" s="244">
        <v>0</v>
      </c>
      <c r="R457" s="244">
        <f>Q457*H457</f>
        <v>0</v>
      </c>
      <c r="S457" s="244">
        <v>0</v>
      </c>
      <c r="T457" s="245">
        <f>S457*H457</f>
        <v>0</v>
      </c>
      <c r="AR457" s="24" t="s">
        <v>142</v>
      </c>
      <c r="AT457" s="24" t="s">
        <v>131</v>
      </c>
      <c r="AU457" s="24" t="s">
        <v>80</v>
      </c>
      <c r="AY457" s="24" t="s">
        <v>128</v>
      </c>
      <c r="BE457" s="246">
        <f>IF(N457="základní",J457,0)</f>
        <v>0</v>
      </c>
      <c r="BF457" s="246">
        <f>IF(N457="snížená",J457,0)</f>
        <v>0</v>
      </c>
      <c r="BG457" s="246">
        <f>IF(N457="zákl. přenesená",J457,0)</f>
        <v>0</v>
      </c>
      <c r="BH457" s="246">
        <f>IF(N457="sníž. přenesená",J457,0)</f>
        <v>0</v>
      </c>
      <c r="BI457" s="246">
        <f>IF(N457="nulová",J457,0)</f>
        <v>0</v>
      </c>
      <c r="BJ457" s="24" t="s">
        <v>78</v>
      </c>
      <c r="BK457" s="246">
        <f>ROUND(I457*H457,2)</f>
        <v>0</v>
      </c>
      <c r="BL457" s="24" t="s">
        <v>142</v>
      </c>
      <c r="BM457" s="24" t="s">
        <v>624</v>
      </c>
    </row>
    <row r="458" s="1" customFormat="1">
      <c r="B458" s="46"/>
      <c r="C458" s="74"/>
      <c r="D458" s="247" t="s">
        <v>138</v>
      </c>
      <c r="E458" s="74"/>
      <c r="F458" s="248" t="s">
        <v>625</v>
      </c>
      <c r="G458" s="74"/>
      <c r="H458" s="74"/>
      <c r="I458" s="203"/>
      <c r="J458" s="74"/>
      <c r="K458" s="74"/>
      <c r="L458" s="72"/>
      <c r="M458" s="249"/>
      <c r="N458" s="47"/>
      <c r="O458" s="47"/>
      <c r="P458" s="47"/>
      <c r="Q458" s="47"/>
      <c r="R458" s="47"/>
      <c r="S458" s="47"/>
      <c r="T458" s="95"/>
      <c r="AT458" s="24" t="s">
        <v>138</v>
      </c>
      <c r="AU458" s="24" t="s">
        <v>80</v>
      </c>
    </row>
    <row r="459" s="12" customFormat="1">
      <c r="B459" s="250"/>
      <c r="C459" s="251"/>
      <c r="D459" s="247" t="s">
        <v>139</v>
      </c>
      <c r="E459" s="251"/>
      <c r="F459" s="253" t="s">
        <v>626</v>
      </c>
      <c r="G459" s="251"/>
      <c r="H459" s="254">
        <v>1036.665</v>
      </c>
      <c r="I459" s="255"/>
      <c r="J459" s="251"/>
      <c r="K459" s="251"/>
      <c r="L459" s="256"/>
      <c r="M459" s="257"/>
      <c r="N459" s="258"/>
      <c r="O459" s="258"/>
      <c r="P459" s="258"/>
      <c r="Q459" s="258"/>
      <c r="R459" s="258"/>
      <c r="S459" s="258"/>
      <c r="T459" s="259"/>
      <c r="AT459" s="260" t="s">
        <v>139</v>
      </c>
      <c r="AU459" s="260" t="s">
        <v>80</v>
      </c>
      <c r="AV459" s="12" t="s">
        <v>80</v>
      </c>
      <c r="AW459" s="12" t="s">
        <v>6</v>
      </c>
      <c r="AX459" s="12" t="s">
        <v>78</v>
      </c>
      <c r="AY459" s="260" t="s">
        <v>128</v>
      </c>
    </row>
    <row r="460" s="1" customFormat="1" ht="16.5" customHeight="1">
      <c r="B460" s="46"/>
      <c r="C460" s="235" t="s">
        <v>627</v>
      </c>
      <c r="D460" s="235" t="s">
        <v>131</v>
      </c>
      <c r="E460" s="236" t="s">
        <v>628</v>
      </c>
      <c r="F460" s="237" t="s">
        <v>629</v>
      </c>
      <c r="G460" s="238" t="s">
        <v>342</v>
      </c>
      <c r="H460" s="239">
        <v>32.700000000000003</v>
      </c>
      <c r="I460" s="240"/>
      <c r="J460" s="241">
        <f>ROUND(I460*H460,2)</f>
        <v>0</v>
      </c>
      <c r="K460" s="237" t="s">
        <v>135</v>
      </c>
      <c r="L460" s="72"/>
      <c r="M460" s="242" t="s">
        <v>21</v>
      </c>
      <c r="N460" s="243" t="s">
        <v>43</v>
      </c>
      <c r="O460" s="47"/>
      <c r="P460" s="244">
        <f>O460*H460</f>
        <v>0</v>
      </c>
      <c r="Q460" s="244">
        <v>0</v>
      </c>
      <c r="R460" s="244">
        <f>Q460*H460</f>
        <v>0</v>
      </c>
      <c r="S460" s="244">
        <v>0</v>
      </c>
      <c r="T460" s="245">
        <f>S460*H460</f>
        <v>0</v>
      </c>
      <c r="AR460" s="24" t="s">
        <v>142</v>
      </c>
      <c r="AT460" s="24" t="s">
        <v>131</v>
      </c>
      <c r="AU460" s="24" t="s">
        <v>80</v>
      </c>
      <c r="AY460" s="24" t="s">
        <v>128</v>
      </c>
      <c r="BE460" s="246">
        <f>IF(N460="základní",J460,0)</f>
        <v>0</v>
      </c>
      <c r="BF460" s="246">
        <f>IF(N460="snížená",J460,0)</f>
        <v>0</v>
      </c>
      <c r="BG460" s="246">
        <f>IF(N460="zákl. přenesená",J460,0)</f>
        <v>0</v>
      </c>
      <c r="BH460" s="246">
        <f>IF(N460="sníž. přenesená",J460,0)</f>
        <v>0</v>
      </c>
      <c r="BI460" s="246">
        <f>IF(N460="nulová",J460,0)</f>
        <v>0</v>
      </c>
      <c r="BJ460" s="24" t="s">
        <v>78</v>
      </c>
      <c r="BK460" s="246">
        <f>ROUND(I460*H460,2)</f>
        <v>0</v>
      </c>
      <c r="BL460" s="24" t="s">
        <v>142</v>
      </c>
      <c r="BM460" s="24" t="s">
        <v>630</v>
      </c>
    </row>
    <row r="461" s="1" customFormat="1">
      <c r="B461" s="46"/>
      <c r="C461" s="74"/>
      <c r="D461" s="247" t="s">
        <v>138</v>
      </c>
      <c r="E461" s="74"/>
      <c r="F461" s="248" t="s">
        <v>629</v>
      </c>
      <c r="G461" s="74"/>
      <c r="H461" s="74"/>
      <c r="I461" s="203"/>
      <c r="J461" s="74"/>
      <c r="K461" s="74"/>
      <c r="L461" s="72"/>
      <c r="M461" s="249"/>
      <c r="N461" s="47"/>
      <c r="O461" s="47"/>
      <c r="P461" s="47"/>
      <c r="Q461" s="47"/>
      <c r="R461" s="47"/>
      <c r="S461" s="47"/>
      <c r="T461" s="95"/>
      <c r="AT461" s="24" t="s">
        <v>138</v>
      </c>
      <c r="AU461" s="24" t="s">
        <v>80</v>
      </c>
    </row>
    <row r="462" s="12" customFormat="1">
      <c r="B462" s="250"/>
      <c r="C462" s="251"/>
      <c r="D462" s="247" t="s">
        <v>139</v>
      </c>
      <c r="E462" s="252" t="s">
        <v>21</v>
      </c>
      <c r="F462" s="253" t="s">
        <v>631</v>
      </c>
      <c r="G462" s="251"/>
      <c r="H462" s="254">
        <v>32.700000000000003</v>
      </c>
      <c r="I462" s="255"/>
      <c r="J462" s="251"/>
      <c r="K462" s="251"/>
      <c r="L462" s="256"/>
      <c r="M462" s="257"/>
      <c r="N462" s="258"/>
      <c r="O462" s="258"/>
      <c r="P462" s="258"/>
      <c r="Q462" s="258"/>
      <c r="R462" s="258"/>
      <c r="S462" s="258"/>
      <c r="T462" s="259"/>
      <c r="AT462" s="260" t="s">
        <v>139</v>
      </c>
      <c r="AU462" s="260" t="s">
        <v>80</v>
      </c>
      <c r="AV462" s="12" t="s">
        <v>80</v>
      </c>
      <c r="AW462" s="12" t="s">
        <v>35</v>
      </c>
      <c r="AX462" s="12" t="s">
        <v>72</v>
      </c>
      <c r="AY462" s="260" t="s">
        <v>128</v>
      </c>
    </row>
    <row r="463" s="13" customFormat="1">
      <c r="B463" s="261"/>
      <c r="C463" s="262"/>
      <c r="D463" s="247" t="s">
        <v>139</v>
      </c>
      <c r="E463" s="263" t="s">
        <v>21</v>
      </c>
      <c r="F463" s="264" t="s">
        <v>141</v>
      </c>
      <c r="G463" s="262"/>
      <c r="H463" s="265">
        <v>32.700000000000003</v>
      </c>
      <c r="I463" s="266"/>
      <c r="J463" s="262"/>
      <c r="K463" s="262"/>
      <c r="L463" s="267"/>
      <c r="M463" s="268"/>
      <c r="N463" s="269"/>
      <c r="O463" s="269"/>
      <c r="P463" s="269"/>
      <c r="Q463" s="269"/>
      <c r="R463" s="269"/>
      <c r="S463" s="269"/>
      <c r="T463" s="270"/>
      <c r="AT463" s="271" t="s">
        <v>139</v>
      </c>
      <c r="AU463" s="271" t="s">
        <v>80</v>
      </c>
      <c r="AV463" s="13" t="s">
        <v>142</v>
      </c>
      <c r="AW463" s="13" t="s">
        <v>35</v>
      </c>
      <c r="AX463" s="13" t="s">
        <v>78</v>
      </c>
      <c r="AY463" s="271" t="s">
        <v>128</v>
      </c>
    </row>
    <row r="464" s="1" customFormat="1" ht="25.5" customHeight="1">
      <c r="B464" s="46"/>
      <c r="C464" s="235" t="s">
        <v>632</v>
      </c>
      <c r="D464" s="235" t="s">
        <v>131</v>
      </c>
      <c r="E464" s="236" t="s">
        <v>633</v>
      </c>
      <c r="F464" s="237" t="s">
        <v>634</v>
      </c>
      <c r="G464" s="238" t="s">
        <v>342</v>
      </c>
      <c r="H464" s="239">
        <v>10.635</v>
      </c>
      <c r="I464" s="240"/>
      <c r="J464" s="241">
        <f>ROUND(I464*H464,2)</f>
        <v>0</v>
      </c>
      <c r="K464" s="237" t="s">
        <v>135</v>
      </c>
      <c r="L464" s="72"/>
      <c r="M464" s="242" t="s">
        <v>21</v>
      </c>
      <c r="N464" s="243" t="s">
        <v>43</v>
      </c>
      <c r="O464" s="47"/>
      <c r="P464" s="244">
        <f>O464*H464</f>
        <v>0</v>
      </c>
      <c r="Q464" s="244">
        <v>0</v>
      </c>
      <c r="R464" s="244">
        <f>Q464*H464</f>
        <v>0</v>
      </c>
      <c r="S464" s="244">
        <v>0</v>
      </c>
      <c r="T464" s="245">
        <f>S464*H464</f>
        <v>0</v>
      </c>
      <c r="AR464" s="24" t="s">
        <v>142</v>
      </c>
      <c r="AT464" s="24" t="s">
        <v>131</v>
      </c>
      <c r="AU464" s="24" t="s">
        <v>80</v>
      </c>
      <c r="AY464" s="24" t="s">
        <v>128</v>
      </c>
      <c r="BE464" s="246">
        <f>IF(N464="základní",J464,0)</f>
        <v>0</v>
      </c>
      <c r="BF464" s="246">
        <f>IF(N464="snížená",J464,0)</f>
        <v>0</v>
      </c>
      <c r="BG464" s="246">
        <f>IF(N464="zákl. přenesená",J464,0)</f>
        <v>0</v>
      </c>
      <c r="BH464" s="246">
        <f>IF(N464="sníž. přenesená",J464,0)</f>
        <v>0</v>
      </c>
      <c r="BI464" s="246">
        <f>IF(N464="nulová",J464,0)</f>
        <v>0</v>
      </c>
      <c r="BJ464" s="24" t="s">
        <v>78</v>
      </c>
      <c r="BK464" s="246">
        <f>ROUND(I464*H464,2)</f>
        <v>0</v>
      </c>
      <c r="BL464" s="24" t="s">
        <v>142</v>
      </c>
      <c r="BM464" s="24" t="s">
        <v>635</v>
      </c>
    </row>
    <row r="465" s="1" customFormat="1">
      <c r="B465" s="46"/>
      <c r="C465" s="74"/>
      <c r="D465" s="247" t="s">
        <v>138</v>
      </c>
      <c r="E465" s="74"/>
      <c r="F465" s="248" t="s">
        <v>636</v>
      </c>
      <c r="G465" s="74"/>
      <c r="H465" s="74"/>
      <c r="I465" s="203"/>
      <c r="J465" s="74"/>
      <c r="K465" s="74"/>
      <c r="L465" s="72"/>
      <c r="M465" s="249"/>
      <c r="N465" s="47"/>
      <c r="O465" s="47"/>
      <c r="P465" s="47"/>
      <c r="Q465" s="47"/>
      <c r="R465" s="47"/>
      <c r="S465" s="47"/>
      <c r="T465" s="95"/>
      <c r="AT465" s="24" t="s">
        <v>138</v>
      </c>
      <c r="AU465" s="24" t="s">
        <v>80</v>
      </c>
    </row>
    <row r="466" s="1" customFormat="1">
      <c r="B466" s="46"/>
      <c r="C466" s="74"/>
      <c r="D466" s="247" t="s">
        <v>216</v>
      </c>
      <c r="E466" s="74"/>
      <c r="F466" s="285" t="s">
        <v>637</v>
      </c>
      <c r="G466" s="74"/>
      <c r="H466" s="74"/>
      <c r="I466" s="203"/>
      <c r="J466" s="74"/>
      <c r="K466" s="74"/>
      <c r="L466" s="72"/>
      <c r="M466" s="249"/>
      <c r="N466" s="47"/>
      <c r="O466" s="47"/>
      <c r="P466" s="47"/>
      <c r="Q466" s="47"/>
      <c r="R466" s="47"/>
      <c r="S466" s="47"/>
      <c r="T466" s="95"/>
      <c r="AT466" s="24" t="s">
        <v>216</v>
      </c>
      <c r="AU466" s="24" t="s">
        <v>80</v>
      </c>
    </row>
    <row r="467" s="12" customFormat="1">
      <c r="B467" s="250"/>
      <c r="C467" s="251"/>
      <c r="D467" s="247" t="s">
        <v>139</v>
      </c>
      <c r="E467" s="252" t="s">
        <v>21</v>
      </c>
      <c r="F467" s="253" t="s">
        <v>638</v>
      </c>
      <c r="G467" s="251"/>
      <c r="H467" s="254">
        <v>10.635</v>
      </c>
      <c r="I467" s="255"/>
      <c r="J467" s="251"/>
      <c r="K467" s="251"/>
      <c r="L467" s="256"/>
      <c r="M467" s="257"/>
      <c r="N467" s="258"/>
      <c r="O467" s="258"/>
      <c r="P467" s="258"/>
      <c r="Q467" s="258"/>
      <c r="R467" s="258"/>
      <c r="S467" s="258"/>
      <c r="T467" s="259"/>
      <c r="AT467" s="260" t="s">
        <v>139</v>
      </c>
      <c r="AU467" s="260" t="s">
        <v>80</v>
      </c>
      <c r="AV467" s="12" t="s">
        <v>80</v>
      </c>
      <c r="AW467" s="12" t="s">
        <v>35</v>
      </c>
      <c r="AX467" s="12" t="s">
        <v>72</v>
      </c>
      <c r="AY467" s="260" t="s">
        <v>128</v>
      </c>
    </row>
    <row r="468" s="13" customFormat="1">
      <c r="B468" s="261"/>
      <c r="C468" s="262"/>
      <c r="D468" s="247" t="s">
        <v>139</v>
      </c>
      <c r="E468" s="263" t="s">
        <v>21</v>
      </c>
      <c r="F468" s="264" t="s">
        <v>141</v>
      </c>
      <c r="G468" s="262"/>
      <c r="H468" s="265">
        <v>10.635</v>
      </c>
      <c r="I468" s="266"/>
      <c r="J468" s="262"/>
      <c r="K468" s="262"/>
      <c r="L468" s="267"/>
      <c r="M468" s="268"/>
      <c r="N468" s="269"/>
      <c r="O468" s="269"/>
      <c r="P468" s="269"/>
      <c r="Q468" s="269"/>
      <c r="R468" s="269"/>
      <c r="S468" s="269"/>
      <c r="T468" s="270"/>
      <c r="AT468" s="271" t="s">
        <v>139</v>
      </c>
      <c r="AU468" s="271" t="s">
        <v>80</v>
      </c>
      <c r="AV468" s="13" t="s">
        <v>142</v>
      </c>
      <c r="AW468" s="13" t="s">
        <v>35</v>
      </c>
      <c r="AX468" s="13" t="s">
        <v>78</v>
      </c>
      <c r="AY468" s="271" t="s">
        <v>128</v>
      </c>
    </row>
    <row r="469" s="1" customFormat="1" ht="25.5" customHeight="1">
      <c r="B469" s="46"/>
      <c r="C469" s="235" t="s">
        <v>639</v>
      </c>
      <c r="D469" s="235" t="s">
        <v>131</v>
      </c>
      <c r="E469" s="236" t="s">
        <v>640</v>
      </c>
      <c r="F469" s="237" t="s">
        <v>641</v>
      </c>
      <c r="G469" s="238" t="s">
        <v>342</v>
      </c>
      <c r="H469" s="239">
        <v>71.849999999999994</v>
      </c>
      <c r="I469" s="240"/>
      <c r="J469" s="241">
        <f>ROUND(I469*H469,2)</f>
        <v>0</v>
      </c>
      <c r="K469" s="237" t="s">
        <v>135</v>
      </c>
      <c r="L469" s="72"/>
      <c r="M469" s="242" t="s">
        <v>21</v>
      </c>
      <c r="N469" s="243" t="s">
        <v>43</v>
      </c>
      <c r="O469" s="47"/>
      <c r="P469" s="244">
        <f>O469*H469</f>
        <v>0</v>
      </c>
      <c r="Q469" s="244">
        <v>0</v>
      </c>
      <c r="R469" s="244">
        <f>Q469*H469</f>
        <v>0</v>
      </c>
      <c r="S469" s="244">
        <v>0</v>
      </c>
      <c r="T469" s="245">
        <f>S469*H469</f>
        <v>0</v>
      </c>
      <c r="AR469" s="24" t="s">
        <v>142</v>
      </c>
      <c r="AT469" s="24" t="s">
        <v>131</v>
      </c>
      <c r="AU469" s="24" t="s">
        <v>80</v>
      </c>
      <c r="AY469" s="24" t="s">
        <v>128</v>
      </c>
      <c r="BE469" s="246">
        <f>IF(N469="základní",J469,0)</f>
        <v>0</v>
      </c>
      <c r="BF469" s="246">
        <f>IF(N469="snížená",J469,0)</f>
        <v>0</v>
      </c>
      <c r="BG469" s="246">
        <f>IF(N469="zákl. přenesená",J469,0)</f>
        <v>0</v>
      </c>
      <c r="BH469" s="246">
        <f>IF(N469="sníž. přenesená",J469,0)</f>
        <v>0</v>
      </c>
      <c r="BI469" s="246">
        <f>IF(N469="nulová",J469,0)</f>
        <v>0</v>
      </c>
      <c r="BJ469" s="24" t="s">
        <v>78</v>
      </c>
      <c r="BK469" s="246">
        <f>ROUND(I469*H469,2)</f>
        <v>0</v>
      </c>
      <c r="BL469" s="24" t="s">
        <v>142</v>
      </c>
      <c r="BM469" s="24" t="s">
        <v>642</v>
      </c>
    </row>
    <row r="470" s="1" customFormat="1">
      <c r="B470" s="46"/>
      <c r="C470" s="74"/>
      <c r="D470" s="247" t="s">
        <v>138</v>
      </c>
      <c r="E470" s="74"/>
      <c r="F470" s="248" t="s">
        <v>344</v>
      </c>
      <c r="G470" s="74"/>
      <c r="H470" s="74"/>
      <c r="I470" s="203"/>
      <c r="J470" s="74"/>
      <c r="K470" s="74"/>
      <c r="L470" s="72"/>
      <c r="M470" s="249"/>
      <c r="N470" s="47"/>
      <c r="O470" s="47"/>
      <c r="P470" s="47"/>
      <c r="Q470" s="47"/>
      <c r="R470" s="47"/>
      <c r="S470" s="47"/>
      <c r="T470" s="95"/>
      <c r="AT470" s="24" t="s">
        <v>138</v>
      </c>
      <c r="AU470" s="24" t="s">
        <v>80</v>
      </c>
    </row>
    <row r="471" s="1" customFormat="1">
      <c r="B471" s="46"/>
      <c r="C471" s="74"/>
      <c r="D471" s="247" t="s">
        <v>216</v>
      </c>
      <c r="E471" s="74"/>
      <c r="F471" s="285" t="s">
        <v>637</v>
      </c>
      <c r="G471" s="74"/>
      <c r="H471" s="74"/>
      <c r="I471" s="203"/>
      <c r="J471" s="74"/>
      <c r="K471" s="74"/>
      <c r="L471" s="72"/>
      <c r="M471" s="249"/>
      <c r="N471" s="47"/>
      <c r="O471" s="47"/>
      <c r="P471" s="47"/>
      <c r="Q471" s="47"/>
      <c r="R471" s="47"/>
      <c r="S471" s="47"/>
      <c r="T471" s="95"/>
      <c r="AT471" s="24" t="s">
        <v>216</v>
      </c>
      <c r="AU471" s="24" t="s">
        <v>80</v>
      </c>
    </row>
    <row r="472" s="12" customFormat="1">
      <c r="B472" s="250"/>
      <c r="C472" s="251"/>
      <c r="D472" s="247" t="s">
        <v>139</v>
      </c>
      <c r="E472" s="252" t="s">
        <v>21</v>
      </c>
      <c r="F472" s="253" t="s">
        <v>643</v>
      </c>
      <c r="G472" s="251"/>
      <c r="H472" s="254">
        <v>71.849999999999994</v>
      </c>
      <c r="I472" s="255"/>
      <c r="J472" s="251"/>
      <c r="K472" s="251"/>
      <c r="L472" s="256"/>
      <c r="M472" s="257"/>
      <c r="N472" s="258"/>
      <c r="O472" s="258"/>
      <c r="P472" s="258"/>
      <c r="Q472" s="258"/>
      <c r="R472" s="258"/>
      <c r="S472" s="258"/>
      <c r="T472" s="259"/>
      <c r="AT472" s="260" t="s">
        <v>139</v>
      </c>
      <c r="AU472" s="260" t="s">
        <v>80</v>
      </c>
      <c r="AV472" s="12" t="s">
        <v>80</v>
      </c>
      <c r="AW472" s="12" t="s">
        <v>35</v>
      </c>
      <c r="AX472" s="12" t="s">
        <v>72</v>
      </c>
      <c r="AY472" s="260" t="s">
        <v>128</v>
      </c>
    </row>
    <row r="473" s="13" customFormat="1">
      <c r="B473" s="261"/>
      <c r="C473" s="262"/>
      <c r="D473" s="247" t="s">
        <v>139</v>
      </c>
      <c r="E473" s="263" t="s">
        <v>21</v>
      </c>
      <c r="F473" s="264" t="s">
        <v>141</v>
      </c>
      <c r="G473" s="262"/>
      <c r="H473" s="265">
        <v>71.849999999999994</v>
      </c>
      <c r="I473" s="266"/>
      <c r="J473" s="262"/>
      <c r="K473" s="262"/>
      <c r="L473" s="267"/>
      <c r="M473" s="268"/>
      <c r="N473" s="269"/>
      <c r="O473" s="269"/>
      <c r="P473" s="269"/>
      <c r="Q473" s="269"/>
      <c r="R473" s="269"/>
      <c r="S473" s="269"/>
      <c r="T473" s="270"/>
      <c r="AT473" s="271" t="s">
        <v>139</v>
      </c>
      <c r="AU473" s="271" t="s">
        <v>80</v>
      </c>
      <c r="AV473" s="13" t="s">
        <v>142</v>
      </c>
      <c r="AW473" s="13" t="s">
        <v>35</v>
      </c>
      <c r="AX473" s="13" t="s">
        <v>78</v>
      </c>
      <c r="AY473" s="271" t="s">
        <v>128</v>
      </c>
    </row>
    <row r="474" s="11" customFormat="1" ht="29.88" customHeight="1">
      <c r="B474" s="219"/>
      <c r="C474" s="220"/>
      <c r="D474" s="221" t="s">
        <v>71</v>
      </c>
      <c r="E474" s="233" t="s">
        <v>644</v>
      </c>
      <c r="F474" s="233" t="s">
        <v>645</v>
      </c>
      <c r="G474" s="220"/>
      <c r="H474" s="220"/>
      <c r="I474" s="223"/>
      <c r="J474" s="234">
        <f>BK474</f>
        <v>0</v>
      </c>
      <c r="K474" s="220"/>
      <c r="L474" s="225"/>
      <c r="M474" s="226"/>
      <c r="N474" s="227"/>
      <c r="O474" s="227"/>
      <c r="P474" s="228">
        <f>SUM(P475:P477)</f>
        <v>0</v>
      </c>
      <c r="Q474" s="227"/>
      <c r="R474" s="228">
        <f>SUM(R475:R477)</f>
        <v>0</v>
      </c>
      <c r="S474" s="227"/>
      <c r="T474" s="229">
        <f>SUM(T475:T477)</f>
        <v>0</v>
      </c>
      <c r="AR474" s="230" t="s">
        <v>78</v>
      </c>
      <c r="AT474" s="231" t="s">
        <v>71</v>
      </c>
      <c r="AU474" s="231" t="s">
        <v>78</v>
      </c>
      <c r="AY474" s="230" t="s">
        <v>128</v>
      </c>
      <c r="BK474" s="232">
        <f>SUM(BK475:BK477)</f>
        <v>0</v>
      </c>
    </row>
    <row r="475" s="1" customFormat="1" ht="16.5" customHeight="1">
      <c r="B475" s="46"/>
      <c r="C475" s="235" t="s">
        <v>646</v>
      </c>
      <c r="D475" s="235" t="s">
        <v>131</v>
      </c>
      <c r="E475" s="236" t="s">
        <v>647</v>
      </c>
      <c r="F475" s="237" t="s">
        <v>648</v>
      </c>
      <c r="G475" s="238" t="s">
        <v>342</v>
      </c>
      <c r="H475" s="239">
        <v>123.23</v>
      </c>
      <c r="I475" s="240"/>
      <c r="J475" s="241">
        <f>ROUND(I475*H475,2)</f>
        <v>0</v>
      </c>
      <c r="K475" s="237" t="s">
        <v>135</v>
      </c>
      <c r="L475" s="72"/>
      <c r="M475" s="242" t="s">
        <v>21</v>
      </c>
      <c r="N475" s="243" t="s">
        <v>43</v>
      </c>
      <c r="O475" s="47"/>
      <c r="P475" s="244">
        <f>O475*H475</f>
        <v>0</v>
      </c>
      <c r="Q475" s="244">
        <v>0</v>
      </c>
      <c r="R475" s="244">
        <f>Q475*H475</f>
        <v>0</v>
      </c>
      <c r="S475" s="244">
        <v>0</v>
      </c>
      <c r="T475" s="245">
        <f>S475*H475</f>
        <v>0</v>
      </c>
      <c r="AR475" s="24" t="s">
        <v>142</v>
      </c>
      <c r="AT475" s="24" t="s">
        <v>131</v>
      </c>
      <c r="AU475" s="24" t="s">
        <v>80</v>
      </c>
      <c r="AY475" s="24" t="s">
        <v>128</v>
      </c>
      <c r="BE475" s="246">
        <f>IF(N475="základní",J475,0)</f>
        <v>0</v>
      </c>
      <c r="BF475" s="246">
        <f>IF(N475="snížená",J475,0)</f>
        <v>0</v>
      </c>
      <c r="BG475" s="246">
        <f>IF(N475="zákl. přenesená",J475,0)</f>
        <v>0</v>
      </c>
      <c r="BH475" s="246">
        <f>IF(N475="sníž. přenesená",J475,0)</f>
        <v>0</v>
      </c>
      <c r="BI475" s="246">
        <f>IF(N475="nulová",J475,0)</f>
        <v>0</v>
      </c>
      <c r="BJ475" s="24" t="s">
        <v>78</v>
      </c>
      <c r="BK475" s="246">
        <f>ROUND(I475*H475,2)</f>
        <v>0</v>
      </c>
      <c r="BL475" s="24" t="s">
        <v>142</v>
      </c>
      <c r="BM475" s="24" t="s">
        <v>649</v>
      </c>
    </row>
    <row r="476" s="1" customFormat="1">
      <c r="B476" s="46"/>
      <c r="C476" s="74"/>
      <c r="D476" s="247" t="s">
        <v>138</v>
      </c>
      <c r="E476" s="74"/>
      <c r="F476" s="248" t="s">
        <v>650</v>
      </c>
      <c r="G476" s="74"/>
      <c r="H476" s="74"/>
      <c r="I476" s="203"/>
      <c r="J476" s="74"/>
      <c r="K476" s="74"/>
      <c r="L476" s="72"/>
      <c r="M476" s="249"/>
      <c r="N476" s="47"/>
      <c r="O476" s="47"/>
      <c r="P476" s="47"/>
      <c r="Q476" s="47"/>
      <c r="R476" s="47"/>
      <c r="S476" s="47"/>
      <c r="T476" s="95"/>
      <c r="AT476" s="24" t="s">
        <v>138</v>
      </c>
      <c r="AU476" s="24" t="s">
        <v>80</v>
      </c>
    </row>
    <row r="477" s="1" customFormat="1">
      <c r="B477" s="46"/>
      <c r="C477" s="74"/>
      <c r="D477" s="247" t="s">
        <v>216</v>
      </c>
      <c r="E477" s="74"/>
      <c r="F477" s="285" t="s">
        <v>651</v>
      </c>
      <c r="G477" s="74"/>
      <c r="H477" s="74"/>
      <c r="I477" s="203"/>
      <c r="J477" s="74"/>
      <c r="K477" s="74"/>
      <c r="L477" s="72"/>
      <c r="M477" s="249"/>
      <c r="N477" s="47"/>
      <c r="O477" s="47"/>
      <c r="P477" s="47"/>
      <c r="Q477" s="47"/>
      <c r="R477" s="47"/>
      <c r="S477" s="47"/>
      <c r="T477" s="95"/>
      <c r="AT477" s="24" t="s">
        <v>216</v>
      </c>
      <c r="AU477" s="24" t="s">
        <v>80</v>
      </c>
    </row>
    <row r="478" s="11" customFormat="1" ht="37.44" customHeight="1">
      <c r="B478" s="219"/>
      <c r="C478" s="220"/>
      <c r="D478" s="221" t="s">
        <v>71</v>
      </c>
      <c r="E478" s="222" t="s">
        <v>652</v>
      </c>
      <c r="F478" s="222" t="s">
        <v>653</v>
      </c>
      <c r="G478" s="220"/>
      <c r="H478" s="220"/>
      <c r="I478" s="223"/>
      <c r="J478" s="224">
        <f>BK478</f>
        <v>0</v>
      </c>
      <c r="K478" s="220"/>
      <c r="L478" s="225"/>
      <c r="M478" s="226"/>
      <c r="N478" s="227"/>
      <c r="O478" s="227"/>
      <c r="P478" s="228">
        <f>P479+P528+P537+P551</f>
        <v>0</v>
      </c>
      <c r="Q478" s="227"/>
      <c r="R478" s="228">
        <f>R479+R528+R537+R551</f>
        <v>6.6464340000000002</v>
      </c>
      <c r="S478" s="227"/>
      <c r="T478" s="229">
        <f>T479+T528+T537+T551</f>
        <v>0</v>
      </c>
      <c r="AR478" s="230" t="s">
        <v>80</v>
      </c>
      <c r="AT478" s="231" t="s">
        <v>71</v>
      </c>
      <c r="AU478" s="231" t="s">
        <v>72</v>
      </c>
      <c r="AY478" s="230" t="s">
        <v>128</v>
      </c>
      <c r="BK478" s="232">
        <f>BK479+BK528+BK537+BK551</f>
        <v>0</v>
      </c>
    </row>
    <row r="479" s="11" customFormat="1" ht="19.92" customHeight="1">
      <c r="B479" s="219"/>
      <c r="C479" s="220"/>
      <c r="D479" s="221" t="s">
        <v>71</v>
      </c>
      <c r="E479" s="233" t="s">
        <v>654</v>
      </c>
      <c r="F479" s="233" t="s">
        <v>655</v>
      </c>
      <c r="G479" s="220"/>
      <c r="H479" s="220"/>
      <c r="I479" s="223"/>
      <c r="J479" s="234">
        <f>BK479</f>
        <v>0</v>
      </c>
      <c r="K479" s="220"/>
      <c r="L479" s="225"/>
      <c r="M479" s="226"/>
      <c r="N479" s="227"/>
      <c r="O479" s="227"/>
      <c r="P479" s="228">
        <f>SUM(P480:P527)</f>
        <v>0</v>
      </c>
      <c r="Q479" s="227"/>
      <c r="R479" s="228">
        <f>SUM(R480:R527)</f>
        <v>0.17514199999999999</v>
      </c>
      <c r="S479" s="227"/>
      <c r="T479" s="229">
        <f>SUM(T480:T527)</f>
        <v>0</v>
      </c>
      <c r="AR479" s="230" t="s">
        <v>80</v>
      </c>
      <c r="AT479" s="231" t="s">
        <v>71</v>
      </c>
      <c r="AU479" s="231" t="s">
        <v>78</v>
      </c>
      <c r="AY479" s="230" t="s">
        <v>128</v>
      </c>
      <c r="BK479" s="232">
        <f>SUM(BK480:BK527)</f>
        <v>0</v>
      </c>
    </row>
    <row r="480" s="1" customFormat="1" ht="25.5" customHeight="1">
      <c r="B480" s="46"/>
      <c r="C480" s="235" t="s">
        <v>656</v>
      </c>
      <c r="D480" s="235" t="s">
        <v>131</v>
      </c>
      <c r="E480" s="236" t="s">
        <v>657</v>
      </c>
      <c r="F480" s="237" t="s">
        <v>658</v>
      </c>
      <c r="G480" s="238" t="s">
        <v>213</v>
      </c>
      <c r="H480" s="239">
        <v>36.368000000000002</v>
      </c>
      <c r="I480" s="240"/>
      <c r="J480" s="241">
        <f>ROUND(I480*H480,2)</f>
        <v>0</v>
      </c>
      <c r="K480" s="237" t="s">
        <v>135</v>
      </c>
      <c r="L480" s="72"/>
      <c r="M480" s="242" t="s">
        <v>21</v>
      </c>
      <c r="N480" s="243" t="s">
        <v>43</v>
      </c>
      <c r="O480" s="47"/>
      <c r="P480" s="244">
        <f>O480*H480</f>
        <v>0</v>
      </c>
      <c r="Q480" s="244">
        <v>0</v>
      </c>
      <c r="R480" s="244">
        <f>Q480*H480</f>
        <v>0</v>
      </c>
      <c r="S480" s="244">
        <v>0</v>
      </c>
      <c r="T480" s="245">
        <f>S480*H480</f>
        <v>0</v>
      </c>
      <c r="AR480" s="24" t="s">
        <v>301</v>
      </c>
      <c r="AT480" s="24" t="s">
        <v>131</v>
      </c>
      <c r="AU480" s="24" t="s">
        <v>80</v>
      </c>
      <c r="AY480" s="24" t="s">
        <v>128</v>
      </c>
      <c r="BE480" s="246">
        <f>IF(N480="základní",J480,0)</f>
        <v>0</v>
      </c>
      <c r="BF480" s="246">
        <f>IF(N480="snížená",J480,0)</f>
        <v>0</v>
      </c>
      <c r="BG480" s="246">
        <f>IF(N480="zákl. přenesená",J480,0)</f>
        <v>0</v>
      </c>
      <c r="BH480" s="246">
        <f>IF(N480="sníž. přenesená",J480,0)</f>
        <v>0</v>
      </c>
      <c r="BI480" s="246">
        <f>IF(N480="nulová",J480,0)</f>
        <v>0</v>
      </c>
      <c r="BJ480" s="24" t="s">
        <v>78</v>
      </c>
      <c r="BK480" s="246">
        <f>ROUND(I480*H480,2)</f>
        <v>0</v>
      </c>
      <c r="BL480" s="24" t="s">
        <v>301</v>
      </c>
      <c r="BM480" s="24" t="s">
        <v>659</v>
      </c>
    </row>
    <row r="481" s="1" customFormat="1">
      <c r="B481" s="46"/>
      <c r="C481" s="74"/>
      <c r="D481" s="247" t="s">
        <v>138</v>
      </c>
      <c r="E481" s="74"/>
      <c r="F481" s="248" t="s">
        <v>660</v>
      </c>
      <c r="G481" s="74"/>
      <c r="H481" s="74"/>
      <c r="I481" s="203"/>
      <c r="J481" s="74"/>
      <c r="K481" s="74"/>
      <c r="L481" s="72"/>
      <c r="M481" s="249"/>
      <c r="N481" s="47"/>
      <c r="O481" s="47"/>
      <c r="P481" s="47"/>
      <c r="Q481" s="47"/>
      <c r="R481" s="47"/>
      <c r="S481" s="47"/>
      <c r="T481" s="95"/>
      <c r="AT481" s="24" t="s">
        <v>138</v>
      </c>
      <c r="AU481" s="24" t="s">
        <v>80</v>
      </c>
    </row>
    <row r="482" s="1" customFormat="1">
      <c r="B482" s="46"/>
      <c r="C482" s="74"/>
      <c r="D482" s="247" t="s">
        <v>216</v>
      </c>
      <c r="E482" s="74"/>
      <c r="F482" s="285" t="s">
        <v>661</v>
      </c>
      <c r="G482" s="74"/>
      <c r="H482" s="74"/>
      <c r="I482" s="203"/>
      <c r="J482" s="74"/>
      <c r="K482" s="74"/>
      <c r="L482" s="72"/>
      <c r="M482" s="249"/>
      <c r="N482" s="47"/>
      <c r="O482" s="47"/>
      <c r="P482" s="47"/>
      <c r="Q482" s="47"/>
      <c r="R482" s="47"/>
      <c r="S482" s="47"/>
      <c r="T482" s="95"/>
      <c r="AT482" s="24" t="s">
        <v>216</v>
      </c>
      <c r="AU482" s="24" t="s">
        <v>80</v>
      </c>
    </row>
    <row r="483" s="14" customFormat="1">
      <c r="B483" s="272"/>
      <c r="C483" s="273"/>
      <c r="D483" s="247" t="s">
        <v>139</v>
      </c>
      <c r="E483" s="274" t="s">
        <v>21</v>
      </c>
      <c r="F483" s="275" t="s">
        <v>662</v>
      </c>
      <c r="G483" s="273"/>
      <c r="H483" s="274" t="s">
        <v>21</v>
      </c>
      <c r="I483" s="276"/>
      <c r="J483" s="273"/>
      <c r="K483" s="273"/>
      <c r="L483" s="277"/>
      <c r="M483" s="278"/>
      <c r="N483" s="279"/>
      <c r="O483" s="279"/>
      <c r="P483" s="279"/>
      <c r="Q483" s="279"/>
      <c r="R483" s="279"/>
      <c r="S483" s="279"/>
      <c r="T483" s="280"/>
      <c r="AT483" s="281" t="s">
        <v>139</v>
      </c>
      <c r="AU483" s="281" t="s">
        <v>80</v>
      </c>
      <c r="AV483" s="14" t="s">
        <v>78</v>
      </c>
      <c r="AW483" s="14" t="s">
        <v>35</v>
      </c>
      <c r="AX483" s="14" t="s">
        <v>72</v>
      </c>
      <c r="AY483" s="281" t="s">
        <v>128</v>
      </c>
    </row>
    <row r="484" s="12" customFormat="1">
      <c r="B484" s="250"/>
      <c r="C484" s="251"/>
      <c r="D484" s="247" t="s">
        <v>139</v>
      </c>
      <c r="E484" s="252" t="s">
        <v>21</v>
      </c>
      <c r="F484" s="253" t="s">
        <v>428</v>
      </c>
      <c r="G484" s="251"/>
      <c r="H484" s="254">
        <v>6.048</v>
      </c>
      <c r="I484" s="255"/>
      <c r="J484" s="251"/>
      <c r="K484" s="251"/>
      <c r="L484" s="256"/>
      <c r="M484" s="257"/>
      <c r="N484" s="258"/>
      <c r="O484" s="258"/>
      <c r="P484" s="258"/>
      <c r="Q484" s="258"/>
      <c r="R484" s="258"/>
      <c r="S484" s="258"/>
      <c r="T484" s="259"/>
      <c r="AT484" s="260" t="s">
        <v>139</v>
      </c>
      <c r="AU484" s="260" t="s">
        <v>80</v>
      </c>
      <c r="AV484" s="12" t="s">
        <v>80</v>
      </c>
      <c r="AW484" s="12" t="s">
        <v>35</v>
      </c>
      <c r="AX484" s="12" t="s">
        <v>72</v>
      </c>
      <c r="AY484" s="260" t="s">
        <v>128</v>
      </c>
    </row>
    <row r="485" s="12" customFormat="1">
      <c r="B485" s="250"/>
      <c r="C485" s="251"/>
      <c r="D485" s="247" t="s">
        <v>139</v>
      </c>
      <c r="E485" s="252" t="s">
        <v>21</v>
      </c>
      <c r="F485" s="253" t="s">
        <v>663</v>
      </c>
      <c r="G485" s="251"/>
      <c r="H485" s="254">
        <v>30.32</v>
      </c>
      <c r="I485" s="255"/>
      <c r="J485" s="251"/>
      <c r="K485" s="251"/>
      <c r="L485" s="256"/>
      <c r="M485" s="257"/>
      <c r="N485" s="258"/>
      <c r="O485" s="258"/>
      <c r="P485" s="258"/>
      <c r="Q485" s="258"/>
      <c r="R485" s="258"/>
      <c r="S485" s="258"/>
      <c r="T485" s="259"/>
      <c r="AT485" s="260" t="s">
        <v>139</v>
      </c>
      <c r="AU485" s="260" t="s">
        <v>80</v>
      </c>
      <c r="AV485" s="12" t="s">
        <v>80</v>
      </c>
      <c r="AW485" s="12" t="s">
        <v>35</v>
      </c>
      <c r="AX485" s="12" t="s">
        <v>72</v>
      </c>
      <c r="AY485" s="260" t="s">
        <v>128</v>
      </c>
    </row>
    <row r="486" s="13" customFormat="1">
      <c r="B486" s="261"/>
      <c r="C486" s="262"/>
      <c r="D486" s="247" t="s">
        <v>139</v>
      </c>
      <c r="E486" s="263" t="s">
        <v>21</v>
      </c>
      <c r="F486" s="264" t="s">
        <v>141</v>
      </c>
      <c r="G486" s="262"/>
      <c r="H486" s="265">
        <v>36.368000000000002</v>
      </c>
      <c r="I486" s="266"/>
      <c r="J486" s="262"/>
      <c r="K486" s="262"/>
      <c r="L486" s="267"/>
      <c r="M486" s="268"/>
      <c r="N486" s="269"/>
      <c r="O486" s="269"/>
      <c r="P486" s="269"/>
      <c r="Q486" s="269"/>
      <c r="R486" s="269"/>
      <c r="S486" s="269"/>
      <c r="T486" s="270"/>
      <c r="AT486" s="271" t="s">
        <v>139</v>
      </c>
      <c r="AU486" s="271" t="s">
        <v>80</v>
      </c>
      <c r="AV486" s="13" t="s">
        <v>142</v>
      </c>
      <c r="AW486" s="13" t="s">
        <v>35</v>
      </c>
      <c r="AX486" s="13" t="s">
        <v>78</v>
      </c>
      <c r="AY486" s="271" t="s">
        <v>128</v>
      </c>
    </row>
    <row r="487" s="1" customFormat="1" ht="16.5" customHeight="1">
      <c r="B487" s="46"/>
      <c r="C487" s="235" t="s">
        <v>664</v>
      </c>
      <c r="D487" s="235" t="s">
        <v>131</v>
      </c>
      <c r="E487" s="236" t="s">
        <v>665</v>
      </c>
      <c r="F487" s="237" t="s">
        <v>666</v>
      </c>
      <c r="G487" s="238" t="s">
        <v>213</v>
      </c>
      <c r="H487" s="239">
        <v>51.548000000000002</v>
      </c>
      <c r="I487" s="240"/>
      <c r="J487" s="241">
        <f>ROUND(I487*H487,2)</f>
        <v>0</v>
      </c>
      <c r="K487" s="237" t="s">
        <v>135</v>
      </c>
      <c r="L487" s="72"/>
      <c r="M487" s="242" t="s">
        <v>21</v>
      </c>
      <c r="N487" s="243" t="s">
        <v>43</v>
      </c>
      <c r="O487" s="47"/>
      <c r="P487" s="244">
        <f>O487*H487</f>
        <v>0</v>
      </c>
      <c r="Q487" s="244">
        <v>0</v>
      </c>
      <c r="R487" s="244">
        <f>Q487*H487</f>
        <v>0</v>
      </c>
      <c r="S487" s="244">
        <v>0</v>
      </c>
      <c r="T487" s="245">
        <f>S487*H487</f>
        <v>0</v>
      </c>
      <c r="AR487" s="24" t="s">
        <v>301</v>
      </c>
      <c r="AT487" s="24" t="s">
        <v>131</v>
      </c>
      <c r="AU487" s="24" t="s">
        <v>80</v>
      </c>
      <c r="AY487" s="24" t="s">
        <v>128</v>
      </c>
      <c r="BE487" s="246">
        <f>IF(N487="základní",J487,0)</f>
        <v>0</v>
      </c>
      <c r="BF487" s="246">
        <f>IF(N487="snížená",J487,0)</f>
        <v>0</v>
      </c>
      <c r="BG487" s="246">
        <f>IF(N487="zákl. přenesená",J487,0)</f>
        <v>0</v>
      </c>
      <c r="BH487" s="246">
        <f>IF(N487="sníž. přenesená",J487,0)</f>
        <v>0</v>
      </c>
      <c r="BI487" s="246">
        <f>IF(N487="nulová",J487,0)</f>
        <v>0</v>
      </c>
      <c r="BJ487" s="24" t="s">
        <v>78</v>
      </c>
      <c r="BK487" s="246">
        <f>ROUND(I487*H487,2)</f>
        <v>0</v>
      </c>
      <c r="BL487" s="24" t="s">
        <v>301</v>
      </c>
      <c r="BM487" s="24" t="s">
        <v>667</v>
      </c>
    </row>
    <row r="488" s="1" customFormat="1">
      <c r="B488" s="46"/>
      <c r="C488" s="74"/>
      <c r="D488" s="247" t="s">
        <v>138</v>
      </c>
      <c r="E488" s="74"/>
      <c r="F488" s="248" t="s">
        <v>668</v>
      </c>
      <c r="G488" s="74"/>
      <c r="H488" s="74"/>
      <c r="I488" s="203"/>
      <c r="J488" s="74"/>
      <c r="K488" s="74"/>
      <c r="L488" s="72"/>
      <c r="M488" s="249"/>
      <c r="N488" s="47"/>
      <c r="O488" s="47"/>
      <c r="P488" s="47"/>
      <c r="Q488" s="47"/>
      <c r="R488" s="47"/>
      <c r="S488" s="47"/>
      <c r="T488" s="95"/>
      <c r="AT488" s="24" t="s">
        <v>138</v>
      </c>
      <c r="AU488" s="24" t="s">
        <v>80</v>
      </c>
    </row>
    <row r="489" s="1" customFormat="1">
      <c r="B489" s="46"/>
      <c r="C489" s="74"/>
      <c r="D489" s="247" t="s">
        <v>216</v>
      </c>
      <c r="E489" s="74"/>
      <c r="F489" s="285" t="s">
        <v>661</v>
      </c>
      <c r="G489" s="74"/>
      <c r="H489" s="74"/>
      <c r="I489" s="203"/>
      <c r="J489" s="74"/>
      <c r="K489" s="74"/>
      <c r="L489" s="72"/>
      <c r="M489" s="249"/>
      <c r="N489" s="47"/>
      <c r="O489" s="47"/>
      <c r="P489" s="47"/>
      <c r="Q489" s="47"/>
      <c r="R489" s="47"/>
      <c r="S489" s="47"/>
      <c r="T489" s="95"/>
      <c r="AT489" s="24" t="s">
        <v>216</v>
      </c>
      <c r="AU489" s="24" t="s">
        <v>80</v>
      </c>
    </row>
    <row r="490" s="14" customFormat="1">
      <c r="B490" s="272"/>
      <c r="C490" s="273"/>
      <c r="D490" s="247" t="s">
        <v>139</v>
      </c>
      <c r="E490" s="274" t="s">
        <v>21</v>
      </c>
      <c r="F490" s="275" t="s">
        <v>662</v>
      </c>
      <c r="G490" s="273"/>
      <c r="H490" s="274" t="s">
        <v>21</v>
      </c>
      <c r="I490" s="276"/>
      <c r="J490" s="273"/>
      <c r="K490" s="273"/>
      <c r="L490" s="277"/>
      <c r="M490" s="278"/>
      <c r="N490" s="279"/>
      <c r="O490" s="279"/>
      <c r="P490" s="279"/>
      <c r="Q490" s="279"/>
      <c r="R490" s="279"/>
      <c r="S490" s="279"/>
      <c r="T490" s="280"/>
      <c r="AT490" s="281" t="s">
        <v>139</v>
      </c>
      <c r="AU490" s="281" t="s">
        <v>80</v>
      </c>
      <c r="AV490" s="14" t="s">
        <v>78</v>
      </c>
      <c r="AW490" s="14" t="s">
        <v>35</v>
      </c>
      <c r="AX490" s="14" t="s">
        <v>72</v>
      </c>
      <c r="AY490" s="281" t="s">
        <v>128</v>
      </c>
    </row>
    <row r="491" s="12" customFormat="1">
      <c r="B491" s="250"/>
      <c r="C491" s="251"/>
      <c r="D491" s="247" t="s">
        <v>139</v>
      </c>
      <c r="E491" s="252" t="s">
        <v>21</v>
      </c>
      <c r="F491" s="253" t="s">
        <v>428</v>
      </c>
      <c r="G491" s="251"/>
      <c r="H491" s="254">
        <v>6.048</v>
      </c>
      <c r="I491" s="255"/>
      <c r="J491" s="251"/>
      <c r="K491" s="251"/>
      <c r="L491" s="256"/>
      <c r="M491" s="257"/>
      <c r="N491" s="258"/>
      <c r="O491" s="258"/>
      <c r="P491" s="258"/>
      <c r="Q491" s="258"/>
      <c r="R491" s="258"/>
      <c r="S491" s="258"/>
      <c r="T491" s="259"/>
      <c r="AT491" s="260" t="s">
        <v>139</v>
      </c>
      <c r="AU491" s="260" t="s">
        <v>80</v>
      </c>
      <c r="AV491" s="12" t="s">
        <v>80</v>
      </c>
      <c r="AW491" s="12" t="s">
        <v>35</v>
      </c>
      <c r="AX491" s="12" t="s">
        <v>72</v>
      </c>
      <c r="AY491" s="260" t="s">
        <v>128</v>
      </c>
    </row>
    <row r="492" s="12" customFormat="1">
      <c r="B492" s="250"/>
      <c r="C492" s="251"/>
      <c r="D492" s="247" t="s">
        <v>139</v>
      </c>
      <c r="E492" s="252" t="s">
        <v>21</v>
      </c>
      <c r="F492" s="253" t="s">
        <v>457</v>
      </c>
      <c r="G492" s="251"/>
      <c r="H492" s="254">
        <v>45.5</v>
      </c>
      <c r="I492" s="255"/>
      <c r="J492" s="251"/>
      <c r="K492" s="251"/>
      <c r="L492" s="256"/>
      <c r="M492" s="257"/>
      <c r="N492" s="258"/>
      <c r="O492" s="258"/>
      <c r="P492" s="258"/>
      <c r="Q492" s="258"/>
      <c r="R492" s="258"/>
      <c r="S492" s="258"/>
      <c r="T492" s="259"/>
      <c r="AT492" s="260" t="s">
        <v>139</v>
      </c>
      <c r="AU492" s="260" t="s">
        <v>80</v>
      </c>
      <c r="AV492" s="12" t="s">
        <v>80</v>
      </c>
      <c r="AW492" s="12" t="s">
        <v>35</v>
      </c>
      <c r="AX492" s="12" t="s">
        <v>72</v>
      </c>
      <c r="AY492" s="260" t="s">
        <v>128</v>
      </c>
    </row>
    <row r="493" s="13" customFormat="1">
      <c r="B493" s="261"/>
      <c r="C493" s="262"/>
      <c r="D493" s="247" t="s">
        <v>139</v>
      </c>
      <c r="E493" s="263" t="s">
        <v>21</v>
      </c>
      <c r="F493" s="264" t="s">
        <v>141</v>
      </c>
      <c r="G493" s="262"/>
      <c r="H493" s="265">
        <v>51.548000000000002</v>
      </c>
      <c r="I493" s="266"/>
      <c r="J493" s="262"/>
      <c r="K493" s="262"/>
      <c r="L493" s="267"/>
      <c r="M493" s="268"/>
      <c r="N493" s="269"/>
      <c r="O493" s="269"/>
      <c r="P493" s="269"/>
      <c r="Q493" s="269"/>
      <c r="R493" s="269"/>
      <c r="S493" s="269"/>
      <c r="T493" s="270"/>
      <c r="AT493" s="271" t="s">
        <v>139</v>
      </c>
      <c r="AU493" s="271" t="s">
        <v>80</v>
      </c>
      <c r="AV493" s="13" t="s">
        <v>142</v>
      </c>
      <c r="AW493" s="13" t="s">
        <v>35</v>
      </c>
      <c r="AX493" s="13" t="s">
        <v>78</v>
      </c>
      <c r="AY493" s="271" t="s">
        <v>128</v>
      </c>
    </row>
    <row r="494" s="1" customFormat="1" ht="16.5" customHeight="1">
      <c r="B494" s="46"/>
      <c r="C494" s="286" t="s">
        <v>669</v>
      </c>
      <c r="D494" s="286" t="s">
        <v>369</v>
      </c>
      <c r="E494" s="287" t="s">
        <v>670</v>
      </c>
      <c r="F494" s="288" t="s">
        <v>671</v>
      </c>
      <c r="G494" s="289" t="s">
        <v>342</v>
      </c>
      <c r="H494" s="290">
        <v>0.036999999999999998</v>
      </c>
      <c r="I494" s="291"/>
      <c r="J494" s="292">
        <f>ROUND(I494*H494,2)</f>
        <v>0</v>
      </c>
      <c r="K494" s="288" t="s">
        <v>135</v>
      </c>
      <c r="L494" s="293"/>
      <c r="M494" s="294" t="s">
        <v>21</v>
      </c>
      <c r="N494" s="295" t="s">
        <v>43</v>
      </c>
      <c r="O494" s="47"/>
      <c r="P494" s="244">
        <f>O494*H494</f>
        <v>0</v>
      </c>
      <c r="Q494" s="244">
        <v>1</v>
      </c>
      <c r="R494" s="244">
        <f>Q494*H494</f>
        <v>0.036999999999999998</v>
      </c>
      <c r="S494" s="244">
        <v>0</v>
      </c>
      <c r="T494" s="245">
        <f>S494*H494</f>
        <v>0</v>
      </c>
      <c r="AR494" s="24" t="s">
        <v>408</v>
      </c>
      <c r="AT494" s="24" t="s">
        <v>369</v>
      </c>
      <c r="AU494" s="24" t="s">
        <v>80</v>
      </c>
      <c r="AY494" s="24" t="s">
        <v>128</v>
      </c>
      <c r="BE494" s="246">
        <f>IF(N494="základní",J494,0)</f>
        <v>0</v>
      </c>
      <c r="BF494" s="246">
        <f>IF(N494="snížená",J494,0)</f>
        <v>0</v>
      </c>
      <c r="BG494" s="246">
        <f>IF(N494="zákl. přenesená",J494,0)</f>
        <v>0</v>
      </c>
      <c r="BH494" s="246">
        <f>IF(N494="sníž. přenesená",J494,0)</f>
        <v>0</v>
      </c>
      <c r="BI494" s="246">
        <f>IF(N494="nulová",J494,0)</f>
        <v>0</v>
      </c>
      <c r="BJ494" s="24" t="s">
        <v>78</v>
      </c>
      <c r="BK494" s="246">
        <f>ROUND(I494*H494,2)</f>
        <v>0</v>
      </c>
      <c r="BL494" s="24" t="s">
        <v>301</v>
      </c>
      <c r="BM494" s="24" t="s">
        <v>672</v>
      </c>
    </row>
    <row r="495" s="1" customFormat="1">
      <c r="B495" s="46"/>
      <c r="C495" s="74"/>
      <c r="D495" s="247" t="s">
        <v>138</v>
      </c>
      <c r="E495" s="74"/>
      <c r="F495" s="248" t="s">
        <v>671</v>
      </c>
      <c r="G495" s="74"/>
      <c r="H495" s="74"/>
      <c r="I495" s="203"/>
      <c r="J495" s="74"/>
      <c r="K495" s="74"/>
      <c r="L495" s="72"/>
      <c r="M495" s="249"/>
      <c r="N495" s="47"/>
      <c r="O495" s="47"/>
      <c r="P495" s="47"/>
      <c r="Q495" s="47"/>
      <c r="R495" s="47"/>
      <c r="S495" s="47"/>
      <c r="T495" s="95"/>
      <c r="AT495" s="24" t="s">
        <v>138</v>
      </c>
      <c r="AU495" s="24" t="s">
        <v>80</v>
      </c>
    </row>
    <row r="496" s="12" customFormat="1">
      <c r="B496" s="250"/>
      <c r="C496" s="251"/>
      <c r="D496" s="247" t="s">
        <v>139</v>
      </c>
      <c r="E496" s="252" t="s">
        <v>21</v>
      </c>
      <c r="F496" s="253" t="s">
        <v>673</v>
      </c>
      <c r="G496" s="251"/>
      <c r="H496" s="254">
        <v>0.014999999999999999</v>
      </c>
      <c r="I496" s="255"/>
      <c r="J496" s="251"/>
      <c r="K496" s="251"/>
      <c r="L496" s="256"/>
      <c r="M496" s="257"/>
      <c r="N496" s="258"/>
      <c r="O496" s="258"/>
      <c r="P496" s="258"/>
      <c r="Q496" s="258"/>
      <c r="R496" s="258"/>
      <c r="S496" s="258"/>
      <c r="T496" s="259"/>
      <c r="AT496" s="260" t="s">
        <v>139</v>
      </c>
      <c r="AU496" s="260" t="s">
        <v>80</v>
      </c>
      <c r="AV496" s="12" t="s">
        <v>80</v>
      </c>
      <c r="AW496" s="12" t="s">
        <v>35</v>
      </c>
      <c r="AX496" s="12" t="s">
        <v>72</v>
      </c>
      <c r="AY496" s="260" t="s">
        <v>128</v>
      </c>
    </row>
    <row r="497" s="12" customFormat="1">
      <c r="B497" s="250"/>
      <c r="C497" s="251"/>
      <c r="D497" s="247" t="s">
        <v>139</v>
      </c>
      <c r="E497" s="252" t="s">
        <v>21</v>
      </c>
      <c r="F497" s="253" t="s">
        <v>674</v>
      </c>
      <c r="G497" s="251"/>
      <c r="H497" s="254">
        <v>0.021999999999999999</v>
      </c>
      <c r="I497" s="255"/>
      <c r="J497" s="251"/>
      <c r="K497" s="251"/>
      <c r="L497" s="256"/>
      <c r="M497" s="257"/>
      <c r="N497" s="258"/>
      <c r="O497" s="258"/>
      <c r="P497" s="258"/>
      <c r="Q497" s="258"/>
      <c r="R497" s="258"/>
      <c r="S497" s="258"/>
      <c r="T497" s="259"/>
      <c r="AT497" s="260" t="s">
        <v>139</v>
      </c>
      <c r="AU497" s="260" t="s">
        <v>80</v>
      </c>
      <c r="AV497" s="12" t="s">
        <v>80</v>
      </c>
      <c r="AW497" s="12" t="s">
        <v>35</v>
      </c>
      <c r="AX497" s="12" t="s">
        <v>72</v>
      </c>
      <c r="AY497" s="260" t="s">
        <v>128</v>
      </c>
    </row>
    <row r="498" s="13" customFormat="1">
      <c r="B498" s="261"/>
      <c r="C498" s="262"/>
      <c r="D498" s="247" t="s">
        <v>139</v>
      </c>
      <c r="E498" s="263" t="s">
        <v>21</v>
      </c>
      <c r="F498" s="264" t="s">
        <v>141</v>
      </c>
      <c r="G498" s="262"/>
      <c r="H498" s="265">
        <v>0.036999999999999998</v>
      </c>
      <c r="I498" s="266"/>
      <c r="J498" s="262"/>
      <c r="K498" s="262"/>
      <c r="L498" s="267"/>
      <c r="M498" s="268"/>
      <c r="N498" s="269"/>
      <c r="O498" s="269"/>
      <c r="P498" s="269"/>
      <c r="Q498" s="269"/>
      <c r="R498" s="269"/>
      <c r="S498" s="269"/>
      <c r="T498" s="270"/>
      <c r="AT498" s="271" t="s">
        <v>139</v>
      </c>
      <c r="AU498" s="271" t="s">
        <v>80</v>
      </c>
      <c r="AV498" s="13" t="s">
        <v>142</v>
      </c>
      <c r="AW498" s="13" t="s">
        <v>35</v>
      </c>
      <c r="AX498" s="13" t="s">
        <v>78</v>
      </c>
      <c r="AY498" s="271" t="s">
        <v>128</v>
      </c>
    </row>
    <row r="499" s="1" customFormat="1" ht="25.5" customHeight="1">
      <c r="B499" s="46"/>
      <c r="C499" s="235" t="s">
        <v>675</v>
      </c>
      <c r="D499" s="235" t="s">
        <v>131</v>
      </c>
      <c r="E499" s="236" t="s">
        <v>676</v>
      </c>
      <c r="F499" s="237" t="s">
        <v>677</v>
      </c>
      <c r="G499" s="238" t="s">
        <v>213</v>
      </c>
      <c r="H499" s="239">
        <v>72.736000000000004</v>
      </c>
      <c r="I499" s="240"/>
      <c r="J499" s="241">
        <f>ROUND(I499*H499,2)</f>
        <v>0</v>
      </c>
      <c r="K499" s="237" t="s">
        <v>135</v>
      </c>
      <c r="L499" s="72"/>
      <c r="M499" s="242" t="s">
        <v>21</v>
      </c>
      <c r="N499" s="243" t="s">
        <v>43</v>
      </c>
      <c r="O499" s="47"/>
      <c r="P499" s="244">
        <f>O499*H499</f>
        <v>0</v>
      </c>
      <c r="Q499" s="244">
        <v>3.0000000000000001E-05</v>
      </c>
      <c r="R499" s="244">
        <f>Q499*H499</f>
        <v>0.0021820800000000003</v>
      </c>
      <c r="S499" s="244">
        <v>0</v>
      </c>
      <c r="T499" s="245">
        <f>S499*H499</f>
        <v>0</v>
      </c>
      <c r="AR499" s="24" t="s">
        <v>301</v>
      </c>
      <c r="AT499" s="24" t="s">
        <v>131</v>
      </c>
      <c r="AU499" s="24" t="s">
        <v>80</v>
      </c>
      <c r="AY499" s="24" t="s">
        <v>128</v>
      </c>
      <c r="BE499" s="246">
        <f>IF(N499="základní",J499,0)</f>
        <v>0</v>
      </c>
      <c r="BF499" s="246">
        <f>IF(N499="snížená",J499,0)</f>
        <v>0</v>
      </c>
      <c r="BG499" s="246">
        <f>IF(N499="zákl. přenesená",J499,0)</f>
        <v>0</v>
      </c>
      <c r="BH499" s="246">
        <f>IF(N499="sníž. přenesená",J499,0)</f>
        <v>0</v>
      </c>
      <c r="BI499" s="246">
        <f>IF(N499="nulová",J499,0)</f>
        <v>0</v>
      </c>
      <c r="BJ499" s="24" t="s">
        <v>78</v>
      </c>
      <c r="BK499" s="246">
        <f>ROUND(I499*H499,2)</f>
        <v>0</v>
      </c>
      <c r="BL499" s="24" t="s">
        <v>301</v>
      </c>
      <c r="BM499" s="24" t="s">
        <v>678</v>
      </c>
    </row>
    <row r="500" s="1" customFormat="1">
      <c r="B500" s="46"/>
      <c r="C500" s="74"/>
      <c r="D500" s="247" t="s">
        <v>138</v>
      </c>
      <c r="E500" s="74"/>
      <c r="F500" s="248" t="s">
        <v>679</v>
      </c>
      <c r="G500" s="74"/>
      <c r="H500" s="74"/>
      <c r="I500" s="203"/>
      <c r="J500" s="74"/>
      <c r="K500" s="74"/>
      <c r="L500" s="72"/>
      <c r="M500" s="249"/>
      <c r="N500" s="47"/>
      <c r="O500" s="47"/>
      <c r="P500" s="47"/>
      <c r="Q500" s="47"/>
      <c r="R500" s="47"/>
      <c r="S500" s="47"/>
      <c r="T500" s="95"/>
      <c r="AT500" s="24" t="s">
        <v>138</v>
      </c>
      <c r="AU500" s="24" t="s">
        <v>80</v>
      </c>
    </row>
    <row r="501" s="1" customFormat="1">
      <c r="B501" s="46"/>
      <c r="C501" s="74"/>
      <c r="D501" s="247" t="s">
        <v>216</v>
      </c>
      <c r="E501" s="74"/>
      <c r="F501" s="285" t="s">
        <v>661</v>
      </c>
      <c r="G501" s="74"/>
      <c r="H501" s="74"/>
      <c r="I501" s="203"/>
      <c r="J501" s="74"/>
      <c r="K501" s="74"/>
      <c r="L501" s="72"/>
      <c r="M501" s="249"/>
      <c r="N501" s="47"/>
      <c r="O501" s="47"/>
      <c r="P501" s="47"/>
      <c r="Q501" s="47"/>
      <c r="R501" s="47"/>
      <c r="S501" s="47"/>
      <c r="T501" s="95"/>
      <c r="AT501" s="24" t="s">
        <v>216</v>
      </c>
      <c r="AU501" s="24" t="s">
        <v>80</v>
      </c>
    </row>
    <row r="502" s="12" customFormat="1">
      <c r="B502" s="250"/>
      <c r="C502" s="251"/>
      <c r="D502" s="247" t="s">
        <v>139</v>
      </c>
      <c r="E502" s="252" t="s">
        <v>21</v>
      </c>
      <c r="F502" s="253" t="s">
        <v>680</v>
      </c>
      <c r="G502" s="251"/>
      <c r="H502" s="254">
        <v>72.736000000000004</v>
      </c>
      <c r="I502" s="255"/>
      <c r="J502" s="251"/>
      <c r="K502" s="251"/>
      <c r="L502" s="256"/>
      <c r="M502" s="257"/>
      <c r="N502" s="258"/>
      <c r="O502" s="258"/>
      <c r="P502" s="258"/>
      <c r="Q502" s="258"/>
      <c r="R502" s="258"/>
      <c r="S502" s="258"/>
      <c r="T502" s="259"/>
      <c r="AT502" s="260" t="s">
        <v>139</v>
      </c>
      <c r="AU502" s="260" t="s">
        <v>80</v>
      </c>
      <c r="AV502" s="12" t="s">
        <v>80</v>
      </c>
      <c r="AW502" s="12" t="s">
        <v>35</v>
      </c>
      <c r="AX502" s="12" t="s">
        <v>72</v>
      </c>
      <c r="AY502" s="260" t="s">
        <v>128</v>
      </c>
    </row>
    <row r="503" s="13" customFormat="1">
      <c r="B503" s="261"/>
      <c r="C503" s="262"/>
      <c r="D503" s="247" t="s">
        <v>139</v>
      </c>
      <c r="E503" s="263" t="s">
        <v>21</v>
      </c>
      <c r="F503" s="264" t="s">
        <v>141</v>
      </c>
      <c r="G503" s="262"/>
      <c r="H503" s="265">
        <v>72.736000000000004</v>
      </c>
      <c r="I503" s="266"/>
      <c r="J503" s="262"/>
      <c r="K503" s="262"/>
      <c r="L503" s="267"/>
      <c r="M503" s="268"/>
      <c r="N503" s="269"/>
      <c r="O503" s="269"/>
      <c r="P503" s="269"/>
      <c r="Q503" s="269"/>
      <c r="R503" s="269"/>
      <c r="S503" s="269"/>
      <c r="T503" s="270"/>
      <c r="AT503" s="271" t="s">
        <v>139</v>
      </c>
      <c r="AU503" s="271" t="s">
        <v>80</v>
      </c>
      <c r="AV503" s="13" t="s">
        <v>142</v>
      </c>
      <c r="AW503" s="13" t="s">
        <v>35</v>
      </c>
      <c r="AX503" s="13" t="s">
        <v>78</v>
      </c>
      <c r="AY503" s="271" t="s">
        <v>128</v>
      </c>
    </row>
    <row r="504" s="1" customFormat="1" ht="16.5" customHeight="1">
      <c r="B504" s="46"/>
      <c r="C504" s="235" t="s">
        <v>681</v>
      </c>
      <c r="D504" s="235" t="s">
        <v>131</v>
      </c>
      <c r="E504" s="236" t="s">
        <v>682</v>
      </c>
      <c r="F504" s="237" t="s">
        <v>683</v>
      </c>
      <c r="G504" s="238" t="s">
        <v>213</v>
      </c>
      <c r="H504" s="239">
        <v>103.096</v>
      </c>
      <c r="I504" s="240"/>
      <c r="J504" s="241">
        <f>ROUND(I504*H504,2)</f>
        <v>0</v>
      </c>
      <c r="K504" s="237" t="s">
        <v>135</v>
      </c>
      <c r="L504" s="72"/>
      <c r="M504" s="242" t="s">
        <v>21</v>
      </c>
      <c r="N504" s="243" t="s">
        <v>43</v>
      </c>
      <c r="O504" s="47"/>
      <c r="P504" s="244">
        <f>O504*H504</f>
        <v>0</v>
      </c>
      <c r="Q504" s="244">
        <v>3.0000000000000001E-05</v>
      </c>
      <c r="R504" s="244">
        <f>Q504*H504</f>
        <v>0.0030928800000000001</v>
      </c>
      <c r="S504" s="244">
        <v>0</v>
      </c>
      <c r="T504" s="245">
        <f>S504*H504</f>
        <v>0</v>
      </c>
      <c r="AR504" s="24" t="s">
        <v>301</v>
      </c>
      <c r="AT504" s="24" t="s">
        <v>131</v>
      </c>
      <c r="AU504" s="24" t="s">
        <v>80</v>
      </c>
      <c r="AY504" s="24" t="s">
        <v>128</v>
      </c>
      <c r="BE504" s="246">
        <f>IF(N504="základní",J504,0)</f>
        <v>0</v>
      </c>
      <c r="BF504" s="246">
        <f>IF(N504="snížená",J504,0)</f>
        <v>0</v>
      </c>
      <c r="BG504" s="246">
        <f>IF(N504="zákl. přenesená",J504,0)</f>
        <v>0</v>
      </c>
      <c r="BH504" s="246">
        <f>IF(N504="sníž. přenesená",J504,0)</f>
        <v>0</v>
      </c>
      <c r="BI504" s="246">
        <f>IF(N504="nulová",J504,0)</f>
        <v>0</v>
      </c>
      <c r="BJ504" s="24" t="s">
        <v>78</v>
      </c>
      <c r="BK504" s="246">
        <f>ROUND(I504*H504,2)</f>
        <v>0</v>
      </c>
      <c r="BL504" s="24" t="s">
        <v>301</v>
      </c>
      <c r="BM504" s="24" t="s">
        <v>684</v>
      </c>
    </row>
    <row r="505" s="1" customFormat="1">
      <c r="B505" s="46"/>
      <c r="C505" s="74"/>
      <c r="D505" s="247" t="s">
        <v>138</v>
      </c>
      <c r="E505" s="74"/>
      <c r="F505" s="248" t="s">
        <v>685</v>
      </c>
      <c r="G505" s="74"/>
      <c r="H505" s="74"/>
      <c r="I505" s="203"/>
      <c r="J505" s="74"/>
      <c r="K505" s="74"/>
      <c r="L505" s="72"/>
      <c r="M505" s="249"/>
      <c r="N505" s="47"/>
      <c r="O505" s="47"/>
      <c r="P505" s="47"/>
      <c r="Q505" s="47"/>
      <c r="R505" s="47"/>
      <c r="S505" s="47"/>
      <c r="T505" s="95"/>
      <c r="AT505" s="24" t="s">
        <v>138</v>
      </c>
      <c r="AU505" s="24" t="s">
        <v>80</v>
      </c>
    </row>
    <row r="506" s="1" customFormat="1">
      <c r="B506" s="46"/>
      <c r="C506" s="74"/>
      <c r="D506" s="247" t="s">
        <v>216</v>
      </c>
      <c r="E506" s="74"/>
      <c r="F506" s="285" t="s">
        <v>661</v>
      </c>
      <c r="G506" s="74"/>
      <c r="H506" s="74"/>
      <c r="I506" s="203"/>
      <c r="J506" s="74"/>
      <c r="K506" s="74"/>
      <c r="L506" s="72"/>
      <c r="M506" s="249"/>
      <c r="N506" s="47"/>
      <c r="O506" s="47"/>
      <c r="P506" s="47"/>
      <c r="Q506" s="47"/>
      <c r="R506" s="47"/>
      <c r="S506" s="47"/>
      <c r="T506" s="95"/>
      <c r="AT506" s="24" t="s">
        <v>216</v>
      </c>
      <c r="AU506" s="24" t="s">
        <v>80</v>
      </c>
    </row>
    <row r="507" s="12" customFormat="1">
      <c r="B507" s="250"/>
      <c r="C507" s="251"/>
      <c r="D507" s="247" t="s">
        <v>139</v>
      </c>
      <c r="E507" s="252" t="s">
        <v>21</v>
      </c>
      <c r="F507" s="253" t="s">
        <v>686</v>
      </c>
      <c r="G507" s="251"/>
      <c r="H507" s="254">
        <v>103.096</v>
      </c>
      <c r="I507" s="255"/>
      <c r="J507" s="251"/>
      <c r="K507" s="251"/>
      <c r="L507" s="256"/>
      <c r="M507" s="257"/>
      <c r="N507" s="258"/>
      <c r="O507" s="258"/>
      <c r="P507" s="258"/>
      <c r="Q507" s="258"/>
      <c r="R507" s="258"/>
      <c r="S507" s="258"/>
      <c r="T507" s="259"/>
      <c r="AT507" s="260" t="s">
        <v>139</v>
      </c>
      <c r="AU507" s="260" t="s">
        <v>80</v>
      </c>
      <c r="AV507" s="12" t="s">
        <v>80</v>
      </c>
      <c r="AW507" s="12" t="s">
        <v>35</v>
      </c>
      <c r="AX507" s="12" t="s">
        <v>72</v>
      </c>
      <c r="AY507" s="260" t="s">
        <v>128</v>
      </c>
    </row>
    <row r="508" s="13" customFormat="1">
      <c r="B508" s="261"/>
      <c r="C508" s="262"/>
      <c r="D508" s="247" t="s">
        <v>139</v>
      </c>
      <c r="E508" s="263" t="s">
        <v>21</v>
      </c>
      <c r="F508" s="264" t="s">
        <v>141</v>
      </c>
      <c r="G508" s="262"/>
      <c r="H508" s="265">
        <v>103.096</v>
      </c>
      <c r="I508" s="266"/>
      <c r="J508" s="262"/>
      <c r="K508" s="262"/>
      <c r="L508" s="267"/>
      <c r="M508" s="268"/>
      <c r="N508" s="269"/>
      <c r="O508" s="269"/>
      <c r="P508" s="269"/>
      <c r="Q508" s="269"/>
      <c r="R508" s="269"/>
      <c r="S508" s="269"/>
      <c r="T508" s="270"/>
      <c r="AT508" s="271" t="s">
        <v>139</v>
      </c>
      <c r="AU508" s="271" t="s">
        <v>80</v>
      </c>
      <c r="AV508" s="13" t="s">
        <v>142</v>
      </c>
      <c r="AW508" s="13" t="s">
        <v>35</v>
      </c>
      <c r="AX508" s="13" t="s">
        <v>78</v>
      </c>
      <c r="AY508" s="271" t="s">
        <v>128</v>
      </c>
    </row>
    <row r="509" s="1" customFormat="1" ht="16.5" customHeight="1">
      <c r="B509" s="46"/>
      <c r="C509" s="286" t="s">
        <v>687</v>
      </c>
      <c r="D509" s="286" t="s">
        <v>369</v>
      </c>
      <c r="E509" s="287" t="s">
        <v>688</v>
      </c>
      <c r="F509" s="288" t="s">
        <v>689</v>
      </c>
      <c r="G509" s="289" t="s">
        <v>342</v>
      </c>
      <c r="H509" s="290">
        <v>0.104</v>
      </c>
      <c r="I509" s="291"/>
      <c r="J509" s="292">
        <f>ROUND(I509*H509,2)</f>
        <v>0</v>
      </c>
      <c r="K509" s="288" t="s">
        <v>135</v>
      </c>
      <c r="L509" s="293"/>
      <c r="M509" s="294" t="s">
        <v>21</v>
      </c>
      <c r="N509" s="295" t="s">
        <v>43</v>
      </c>
      <c r="O509" s="47"/>
      <c r="P509" s="244">
        <f>O509*H509</f>
        <v>0</v>
      </c>
      <c r="Q509" s="244">
        <v>1</v>
      </c>
      <c r="R509" s="244">
        <f>Q509*H509</f>
        <v>0.104</v>
      </c>
      <c r="S509" s="244">
        <v>0</v>
      </c>
      <c r="T509" s="245">
        <f>S509*H509</f>
        <v>0</v>
      </c>
      <c r="AR509" s="24" t="s">
        <v>408</v>
      </c>
      <c r="AT509" s="24" t="s">
        <v>369</v>
      </c>
      <c r="AU509" s="24" t="s">
        <v>80</v>
      </c>
      <c r="AY509" s="24" t="s">
        <v>128</v>
      </c>
      <c r="BE509" s="246">
        <f>IF(N509="základní",J509,0)</f>
        <v>0</v>
      </c>
      <c r="BF509" s="246">
        <f>IF(N509="snížená",J509,0)</f>
        <v>0</v>
      </c>
      <c r="BG509" s="246">
        <f>IF(N509="zákl. přenesená",J509,0)</f>
        <v>0</v>
      </c>
      <c r="BH509" s="246">
        <f>IF(N509="sníž. přenesená",J509,0)</f>
        <v>0</v>
      </c>
      <c r="BI509" s="246">
        <f>IF(N509="nulová",J509,0)</f>
        <v>0</v>
      </c>
      <c r="BJ509" s="24" t="s">
        <v>78</v>
      </c>
      <c r="BK509" s="246">
        <f>ROUND(I509*H509,2)</f>
        <v>0</v>
      </c>
      <c r="BL509" s="24" t="s">
        <v>301</v>
      </c>
      <c r="BM509" s="24" t="s">
        <v>690</v>
      </c>
    </row>
    <row r="510" s="1" customFormat="1">
      <c r="B510" s="46"/>
      <c r="C510" s="74"/>
      <c r="D510" s="247" t="s">
        <v>138</v>
      </c>
      <c r="E510" s="74"/>
      <c r="F510" s="248" t="s">
        <v>689</v>
      </c>
      <c r="G510" s="74"/>
      <c r="H510" s="74"/>
      <c r="I510" s="203"/>
      <c r="J510" s="74"/>
      <c r="K510" s="74"/>
      <c r="L510" s="72"/>
      <c r="M510" s="249"/>
      <c r="N510" s="47"/>
      <c r="O510" s="47"/>
      <c r="P510" s="47"/>
      <c r="Q510" s="47"/>
      <c r="R510" s="47"/>
      <c r="S510" s="47"/>
      <c r="T510" s="95"/>
      <c r="AT510" s="24" t="s">
        <v>138</v>
      </c>
      <c r="AU510" s="24" t="s">
        <v>80</v>
      </c>
    </row>
    <row r="511" s="12" customFormat="1">
      <c r="B511" s="250"/>
      <c r="C511" s="251"/>
      <c r="D511" s="247" t="s">
        <v>139</v>
      </c>
      <c r="E511" s="252" t="s">
        <v>21</v>
      </c>
      <c r="F511" s="253" t="s">
        <v>691</v>
      </c>
      <c r="G511" s="251"/>
      <c r="H511" s="254">
        <v>0.042000000000000003</v>
      </c>
      <c r="I511" s="255"/>
      <c r="J511" s="251"/>
      <c r="K511" s="251"/>
      <c r="L511" s="256"/>
      <c r="M511" s="257"/>
      <c r="N511" s="258"/>
      <c r="O511" s="258"/>
      <c r="P511" s="258"/>
      <c r="Q511" s="258"/>
      <c r="R511" s="258"/>
      <c r="S511" s="258"/>
      <c r="T511" s="259"/>
      <c r="AT511" s="260" t="s">
        <v>139</v>
      </c>
      <c r="AU511" s="260" t="s">
        <v>80</v>
      </c>
      <c r="AV511" s="12" t="s">
        <v>80</v>
      </c>
      <c r="AW511" s="12" t="s">
        <v>35</v>
      </c>
      <c r="AX511" s="12" t="s">
        <v>72</v>
      </c>
      <c r="AY511" s="260" t="s">
        <v>128</v>
      </c>
    </row>
    <row r="512" s="12" customFormat="1">
      <c r="B512" s="250"/>
      <c r="C512" s="251"/>
      <c r="D512" s="247" t="s">
        <v>139</v>
      </c>
      <c r="E512" s="252" t="s">
        <v>21</v>
      </c>
      <c r="F512" s="253" t="s">
        <v>692</v>
      </c>
      <c r="G512" s="251"/>
      <c r="H512" s="254">
        <v>0.062</v>
      </c>
      <c r="I512" s="255"/>
      <c r="J512" s="251"/>
      <c r="K512" s="251"/>
      <c r="L512" s="256"/>
      <c r="M512" s="257"/>
      <c r="N512" s="258"/>
      <c r="O512" s="258"/>
      <c r="P512" s="258"/>
      <c r="Q512" s="258"/>
      <c r="R512" s="258"/>
      <c r="S512" s="258"/>
      <c r="T512" s="259"/>
      <c r="AT512" s="260" t="s">
        <v>139</v>
      </c>
      <c r="AU512" s="260" t="s">
        <v>80</v>
      </c>
      <c r="AV512" s="12" t="s">
        <v>80</v>
      </c>
      <c r="AW512" s="12" t="s">
        <v>35</v>
      </c>
      <c r="AX512" s="12" t="s">
        <v>72</v>
      </c>
      <c r="AY512" s="260" t="s">
        <v>128</v>
      </c>
    </row>
    <row r="513" s="13" customFormat="1">
      <c r="B513" s="261"/>
      <c r="C513" s="262"/>
      <c r="D513" s="247" t="s">
        <v>139</v>
      </c>
      <c r="E513" s="263" t="s">
        <v>21</v>
      </c>
      <c r="F513" s="264" t="s">
        <v>141</v>
      </c>
      <c r="G513" s="262"/>
      <c r="H513" s="265">
        <v>0.104</v>
      </c>
      <c r="I513" s="266"/>
      <c r="J513" s="262"/>
      <c r="K513" s="262"/>
      <c r="L513" s="267"/>
      <c r="M513" s="268"/>
      <c r="N513" s="269"/>
      <c r="O513" s="269"/>
      <c r="P513" s="269"/>
      <c r="Q513" s="269"/>
      <c r="R513" s="269"/>
      <c r="S513" s="269"/>
      <c r="T513" s="270"/>
      <c r="AT513" s="271" t="s">
        <v>139</v>
      </c>
      <c r="AU513" s="271" t="s">
        <v>80</v>
      </c>
      <c r="AV513" s="13" t="s">
        <v>142</v>
      </c>
      <c r="AW513" s="13" t="s">
        <v>35</v>
      </c>
      <c r="AX513" s="13" t="s">
        <v>78</v>
      </c>
      <c r="AY513" s="271" t="s">
        <v>128</v>
      </c>
    </row>
    <row r="514" s="1" customFormat="1" ht="16.5" customHeight="1">
      <c r="B514" s="46"/>
      <c r="C514" s="235" t="s">
        <v>693</v>
      </c>
      <c r="D514" s="235" t="s">
        <v>131</v>
      </c>
      <c r="E514" s="236" t="s">
        <v>694</v>
      </c>
      <c r="F514" s="237" t="s">
        <v>695</v>
      </c>
      <c r="G514" s="238" t="s">
        <v>213</v>
      </c>
      <c r="H514" s="239">
        <v>51.548000000000002</v>
      </c>
      <c r="I514" s="240"/>
      <c r="J514" s="241">
        <f>ROUND(I514*H514,2)</f>
        <v>0</v>
      </c>
      <c r="K514" s="237" t="s">
        <v>135</v>
      </c>
      <c r="L514" s="72"/>
      <c r="M514" s="242" t="s">
        <v>21</v>
      </c>
      <c r="N514" s="243" t="s">
        <v>43</v>
      </c>
      <c r="O514" s="47"/>
      <c r="P514" s="244">
        <f>O514*H514</f>
        <v>0</v>
      </c>
      <c r="Q514" s="244">
        <v>8.0000000000000007E-05</v>
      </c>
      <c r="R514" s="244">
        <f>Q514*H514</f>
        <v>0.0041238400000000001</v>
      </c>
      <c r="S514" s="244">
        <v>0</v>
      </c>
      <c r="T514" s="245">
        <f>S514*H514</f>
        <v>0</v>
      </c>
      <c r="AR514" s="24" t="s">
        <v>301</v>
      </c>
      <c r="AT514" s="24" t="s">
        <v>131</v>
      </c>
      <c r="AU514" s="24" t="s">
        <v>80</v>
      </c>
      <c r="AY514" s="24" t="s">
        <v>128</v>
      </c>
      <c r="BE514" s="246">
        <f>IF(N514="základní",J514,0)</f>
        <v>0</v>
      </c>
      <c r="BF514" s="246">
        <f>IF(N514="snížená",J514,0)</f>
        <v>0</v>
      </c>
      <c r="BG514" s="246">
        <f>IF(N514="zákl. přenesená",J514,0)</f>
        <v>0</v>
      </c>
      <c r="BH514" s="246">
        <f>IF(N514="sníž. přenesená",J514,0)</f>
        <v>0</v>
      </c>
      <c r="BI514" s="246">
        <f>IF(N514="nulová",J514,0)</f>
        <v>0</v>
      </c>
      <c r="BJ514" s="24" t="s">
        <v>78</v>
      </c>
      <c r="BK514" s="246">
        <f>ROUND(I514*H514,2)</f>
        <v>0</v>
      </c>
      <c r="BL514" s="24" t="s">
        <v>301</v>
      </c>
      <c r="BM514" s="24" t="s">
        <v>696</v>
      </c>
    </row>
    <row r="515" s="1" customFormat="1">
      <c r="B515" s="46"/>
      <c r="C515" s="74"/>
      <c r="D515" s="247" t="s">
        <v>138</v>
      </c>
      <c r="E515" s="74"/>
      <c r="F515" s="248" t="s">
        <v>697</v>
      </c>
      <c r="G515" s="74"/>
      <c r="H515" s="74"/>
      <c r="I515" s="203"/>
      <c r="J515" s="74"/>
      <c r="K515" s="74"/>
      <c r="L515" s="72"/>
      <c r="M515" s="249"/>
      <c r="N515" s="47"/>
      <c r="O515" s="47"/>
      <c r="P515" s="47"/>
      <c r="Q515" s="47"/>
      <c r="R515" s="47"/>
      <c r="S515" s="47"/>
      <c r="T515" s="95"/>
      <c r="AT515" s="24" t="s">
        <v>138</v>
      </c>
      <c r="AU515" s="24" t="s">
        <v>80</v>
      </c>
    </row>
    <row r="516" s="1" customFormat="1">
      <c r="B516" s="46"/>
      <c r="C516" s="74"/>
      <c r="D516" s="247" t="s">
        <v>216</v>
      </c>
      <c r="E516" s="74"/>
      <c r="F516" s="285" t="s">
        <v>698</v>
      </c>
      <c r="G516" s="74"/>
      <c r="H516" s="74"/>
      <c r="I516" s="203"/>
      <c r="J516" s="74"/>
      <c r="K516" s="74"/>
      <c r="L516" s="72"/>
      <c r="M516" s="249"/>
      <c r="N516" s="47"/>
      <c r="O516" s="47"/>
      <c r="P516" s="47"/>
      <c r="Q516" s="47"/>
      <c r="R516" s="47"/>
      <c r="S516" s="47"/>
      <c r="T516" s="95"/>
      <c r="AT516" s="24" t="s">
        <v>216</v>
      </c>
      <c r="AU516" s="24" t="s">
        <v>80</v>
      </c>
    </row>
    <row r="517" s="14" customFormat="1">
      <c r="B517" s="272"/>
      <c r="C517" s="273"/>
      <c r="D517" s="247" t="s">
        <v>139</v>
      </c>
      <c r="E517" s="274" t="s">
        <v>21</v>
      </c>
      <c r="F517" s="275" t="s">
        <v>662</v>
      </c>
      <c r="G517" s="273"/>
      <c r="H517" s="274" t="s">
        <v>21</v>
      </c>
      <c r="I517" s="276"/>
      <c r="J517" s="273"/>
      <c r="K517" s="273"/>
      <c r="L517" s="277"/>
      <c r="M517" s="278"/>
      <c r="N517" s="279"/>
      <c r="O517" s="279"/>
      <c r="P517" s="279"/>
      <c r="Q517" s="279"/>
      <c r="R517" s="279"/>
      <c r="S517" s="279"/>
      <c r="T517" s="280"/>
      <c r="AT517" s="281" t="s">
        <v>139</v>
      </c>
      <c r="AU517" s="281" t="s">
        <v>80</v>
      </c>
      <c r="AV517" s="14" t="s">
        <v>78</v>
      </c>
      <c r="AW517" s="14" t="s">
        <v>35</v>
      </c>
      <c r="AX517" s="14" t="s">
        <v>72</v>
      </c>
      <c r="AY517" s="281" t="s">
        <v>128</v>
      </c>
    </row>
    <row r="518" s="12" customFormat="1">
      <c r="B518" s="250"/>
      <c r="C518" s="251"/>
      <c r="D518" s="247" t="s">
        <v>139</v>
      </c>
      <c r="E518" s="252" t="s">
        <v>21</v>
      </c>
      <c r="F518" s="253" t="s">
        <v>428</v>
      </c>
      <c r="G518" s="251"/>
      <c r="H518" s="254">
        <v>6.048</v>
      </c>
      <c r="I518" s="255"/>
      <c r="J518" s="251"/>
      <c r="K518" s="251"/>
      <c r="L518" s="256"/>
      <c r="M518" s="257"/>
      <c r="N518" s="258"/>
      <c r="O518" s="258"/>
      <c r="P518" s="258"/>
      <c r="Q518" s="258"/>
      <c r="R518" s="258"/>
      <c r="S518" s="258"/>
      <c r="T518" s="259"/>
      <c r="AT518" s="260" t="s">
        <v>139</v>
      </c>
      <c r="AU518" s="260" t="s">
        <v>80</v>
      </c>
      <c r="AV518" s="12" t="s">
        <v>80</v>
      </c>
      <c r="AW518" s="12" t="s">
        <v>35</v>
      </c>
      <c r="AX518" s="12" t="s">
        <v>72</v>
      </c>
      <c r="AY518" s="260" t="s">
        <v>128</v>
      </c>
    </row>
    <row r="519" s="12" customFormat="1">
      <c r="B519" s="250"/>
      <c r="C519" s="251"/>
      <c r="D519" s="247" t="s">
        <v>139</v>
      </c>
      <c r="E519" s="252" t="s">
        <v>21</v>
      </c>
      <c r="F519" s="253" t="s">
        <v>457</v>
      </c>
      <c r="G519" s="251"/>
      <c r="H519" s="254">
        <v>45.5</v>
      </c>
      <c r="I519" s="255"/>
      <c r="J519" s="251"/>
      <c r="K519" s="251"/>
      <c r="L519" s="256"/>
      <c r="M519" s="257"/>
      <c r="N519" s="258"/>
      <c r="O519" s="258"/>
      <c r="P519" s="258"/>
      <c r="Q519" s="258"/>
      <c r="R519" s="258"/>
      <c r="S519" s="258"/>
      <c r="T519" s="259"/>
      <c r="AT519" s="260" t="s">
        <v>139</v>
      </c>
      <c r="AU519" s="260" t="s">
        <v>80</v>
      </c>
      <c r="AV519" s="12" t="s">
        <v>80</v>
      </c>
      <c r="AW519" s="12" t="s">
        <v>35</v>
      </c>
      <c r="AX519" s="12" t="s">
        <v>72</v>
      </c>
      <c r="AY519" s="260" t="s">
        <v>128</v>
      </c>
    </row>
    <row r="520" s="13" customFormat="1">
      <c r="B520" s="261"/>
      <c r="C520" s="262"/>
      <c r="D520" s="247" t="s">
        <v>139</v>
      </c>
      <c r="E520" s="263" t="s">
        <v>21</v>
      </c>
      <c r="F520" s="264" t="s">
        <v>141</v>
      </c>
      <c r="G520" s="262"/>
      <c r="H520" s="265">
        <v>51.548000000000002</v>
      </c>
      <c r="I520" s="266"/>
      <c r="J520" s="262"/>
      <c r="K520" s="262"/>
      <c r="L520" s="267"/>
      <c r="M520" s="268"/>
      <c r="N520" s="269"/>
      <c r="O520" s="269"/>
      <c r="P520" s="269"/>
      <c r="Q520" s="269"/>
      <c r="R520" s="269"/>
      <c r="S520" s="269"/>
      <c r="T520" s="270"/>
      <c r="AT520" s="271" t="s">
        <v>139</v>
      </c>
      <c r="AU520" s="271" t="s">
        <v>80</v>
      </c>
      <c r="AV520" s="13" t="s">
        <v>142</v>
      </c>
      <c r="AW520" s="13" t="s">
        <v>35</v>
      </c>
      <c r="AX520" s="13" t="s">
        <v>78</v>
      </c>
      <c r="AY520" s="271" t="s">
        <v>128</v>
      </c>
    </row>
    <row r="521" s="1" customFormat="1" ht="16.5" customHeight="1">
      <c r="B521" s="46"/>
      <c r="C521" s="286" t="s">
        <v>699</v>
      </c>
      <c r="D521" s="286" t="s">
        <v>369</v>
      </c>
      <c r="E521" s="287" t="s">
        <v>700</v>
      </c>
      <c r="F521" s="288" t="s">
        <v>701</v>
      </c>
      <c r="G521" s="289" t="s">
        <v>213</v>
      </c>
      <c r="H521" s="290">
        <v>61.857999999999997</v>
      </c>
      <c r="I521" s="291"/>
      <c r="J521" s="292">
        <f>ROUND(I521*H521,2)</f>
        <v>0</v>
      </c>
      <c r="K521" s="288" t="s">
        <v>135</v>
      </c>
      <c r="L521" s="293"/>
      <c r="M521" s="294" t="s">
        <v>21</v>
      </c>
      <c r="N521" s="295" t="s">
        <v>43</v>
      </c>
      <c r="O521" s="47"/>
      <c r="P521" s="244">
        <f>O521*H521</f>
        <v>0</v>
      </c>
      <c r="Q521" s="244">
        <v>0.00040000000000000002</v>
      </c>
      <c r="R521" s="244">
        <f>Q521*H521</f>
        <v>0.0247432</v>
      </c>
      <c r="S521" s="244">
        <v>0</v>
      </c>
      <c r="T521" s="245">
        <f>S521*H521</f>
        <v>0</v>
      </c>
      <c r="AR521" s="24" t="s">
        <v>408</v>
      </c>
      <c r="AT521" s="24" t="s">
        <v>369</v>
      </c>
      <c r="AU521" s="24" t="s">
        <v>80</v>
      </c>
      <c r="AY521" s="24" t="s">
        <v>128</v>
      </c>
      <c r="BE521" s="246">
        <f>IF(N521="základní",J521,0)</f>
        <v>0</v>
      </c>
      <c r="BF521" s="246">
        <f>IF(N521="snížená",J521,0)</f>
        <v>0</v>
      </c>
      <c r="BG521" s="246">
        <f>IF(N521="zákl. přenesená",J521,0)</f>
        <v>0</v>
      </c>
      <c r="BH521" s="246">
        <f>IF(N521="sníž. přenesená",J521,0)</f>
        <v>0</v>
      </c>
      <c r="BI521" s="246">
        <f>IF(N521="nulová",J521,0)</f>
        <v>0</v>
      </c>
      <c r="BJ521" s="24" t="s">
        <v>78</v>
      </c>
      <c r="BK521" s="246">
        <f>ROUND(I521*H521,2)</f>
        <v>0</v>
      </c>
      <c r="BL521" s="24" t="s">
        <v>301</v>
      </c>
      <c r="BM521" s="24" t="s">
        <v>702</v>
      </c>
    </row>
    <row r="522" s="1" customFormat="1">
      <c r="B522" s="46"/>
      <c r="C522" s="74"/>
      <c r="D522" s="247" t="s">
        <v>138</v>
      </c>
      <c r="E522" s="74"/>
      <c r="F522" s="248" t="s">
        <v>701</v>
      </c>
      <c r="G522" s="74"/>
      <c r="H522" s="74"/>
      <c r="I522" s="203"/>
      <c r="J522" s="74"/>
      <c r="K522" s="74"/>
      <c r="L522" s="72"/>
      <c r="M522" s="249"/>
      <c r="N522" s="47"/>
      <c r="O522" s="47"/>
      <c r="P522" s="47"/>
      <c r="Q522" s="47"/>
      <c r="R522" s="47"/>
      <c r="S522" s="47"/>
      <c r="T522" s="95"/>
      <c r="AT522" s="24" t="s">
        <v>138</v>
      </c>
      <c r="AU522" s="24" t="s">
        <v>80</v>
      </c>
    </row>
    <row r="523" s="12" customFormat="1">
      <c r="B523" s="250"/>
      <c r="C523" s="251"/>
      <c r="D523" s="247" t="s">
        <v>139</v>
      </c>
      <c r="E523" s="252" t="s">
        <v>21</v>
      </c>
      <c r="F523" s="253" t="s">
        <v>703</v>
      </c>
      <c r="G523" s="251"/>
      <c r="H523" s="254">
        <v>61.857999999999997</v>
      </c>
      <c r="I523" s="255"/>
      <c r="J523" s="251"/>
      <c r="K523" s="251"/>
      <c r="L523" s="256"/>
      <c r="M523" s="257"/>
      <c r="N523" s="258"/>
      <c r="O523" s="258"/>
      <c r="P523" s="258"/>
      <c r="Q523" s="258"/>
      <c r="R523" s="258"/>
      <c r="S523" s="258"/>
      <c r="T523" s="259"/>
      <c r="AT523" s="260" t="s">
        <v>139</v>
      </c>
      <c r="AU523" s="260" t="s">
        <v>80</v>
      </c>
      <c r="AV523" s="12" t="s">
        <v>80</v>
      </c>
      <c r="AW523" s="12" t="s">
        <v>35</v>
      </c>
      <c r="AX523" s="12" t="s">
        <v>72</v>
      </c>
      <c r="AY523" s="260" t="s">
        <v>128</v>
      </c>
    </row>
    <row r="524" s="13" customFormat="1">
      <c r="B524" s="261"/>
      <c r="C524" s="262"/>
      <c r="D524" s="247" t="s">
        <v>139</v>
      </c>
      <c r="E524" s="263" t="s">
        <v>21</v>
      </c>
      <c r="F524" s="264" t="s">
        <v>141</v>
      </c>
      <c r="G524" s="262"/>
      <c r="H524" s="265">
        <v>61.857999999999997</v>
      </c>
      <c r="I524" s="266"/>
      <c r="J524" s="262"/>
      <c r="K524" s="262"/>
      <c r="L524" s="267"/>
      <c r="M524" s="268"/>
      <c r="N524" s="269"/>
      <c r="O524" s="269"/>
      <c r="P524" s="269"/>
      <c r="Q524" s="269"/>
      <c r="R524" s="269"/>
      <c r="S524" s="269"/>
      <c r="T524" s="270"/>
      <c r="AT524" s="271" t="s">
        <v>139</v>
      </c>
      <c r="AU524" s="271" t="s">
        <v>80</v>
      </c>
      <c r="AV524" s="13" t="s">
        <v>142</v>
      </c>
      <c r="AW524" s="13" t="s">
        <v>35</v>
      </c>
      <c r="AX524" s="13" t="s">
        <v>78</v>
      </c>
      <c r="AY524" s="271" t="s">
        <v>128</v>
      </c>
    </row>
    <row r="525" s="1" customFormat="1" ht="25.5" customHeight="1">
      <c r="B525" s="46"/>
      <c r="C525" s="235" t="s">
        <v>704</v>
      </c>
      <c r="D525" s="235" t="s">
        <v>131</v>
      </c>
      <c r="E525" s="236" t="s">
        <v>705</v>
      </c>
      <c r="F525" s="237" t="s">
        <v>706</v>
      </c>
      <c r="G525" s="238" t="s">
        <v>342</v>
      </c>
      <c r="H525" s="239">
        <v>0.17499999999999999</v>
      </c>
      <c r="I525" s="240"/>
      <c r="J525" s="241">
        <f>ROUND(I525*H525,2)</f>
        <v>0</v>
      </c>
      <c r="K525" s="237" t="s">
        <v>135</v>
      </c>
      <c r="L525" s="72"/>
      <c r="M525" s="242" t="s">
        <v>21</v>
      </c>
      <c r="N525" s="243" t="s">
        <v>43</v>
      </c>
      <c r="O525" s="47"/>
      <c r="P525" s="244">
        <f>O525*H525</f>
        <v>0</v>
      </c>
      <c r="Q525" s="244">
        <v>0</v>
      </c>
      <c r="R525" s="244">
        <f>Q525*H525</f>
        <v>0</v>
      </c>
      <c r="S525" s="244">
        <v>0</v>
      </c>
      <c r="T525" s="245">
        <f>S525*H525</f>
        <v>0</v>
      </c>
      <c r="AR525" s="24" t="s">
        <v>301</v>
      </c>
      <c r="AT525" s="24" t="s">
        <v>131</v>
      </c>
      <c r="AU525" s="24" t="s">
        <v>80</v>
      </c>
      <c r="AY525" s="24" t="s">
        <v>128</v>
      </c>
      <c r="BE525" s="246">
        <f>IF(N525="základní",J525,0)</f>
        <v>0</v>
      </c>
      <c r="BF525" s="246">
        <f>IF(N525="snížená",J525,0)</f>
        <v>0</v>
      </c>
      <c r="BG525" s="246">
        <f>IF(N525="zákl. přenesená",J525,0)</f>
        <v>0</v>
      </c>
      <c r="BH525" s="246">
        <f>IF(N525="sníž. přenesená",J525,0)</f>
        <v>0</v>
      </c>
      <c r="BI525" s="246">
        <f>IF(N525="nulová",J525,0)</f>
        <v>0</v>
      </c>
      <c r="BJ525" s="24" t="s">
        <v>78</v>
      </c>
      <c r="BK525" s="246">
        <f>ROUND(I525*H525,2)</f>
        <v>0</v>
      </c>
      <c r="BL525" s="24" t="s">
        <v>301</v>
      </c>
      <c r="BM525" s="24" t="s">
        <v>707</v>
      </c>
    </row>
    <row r="526" s="1" customFormat="1">
      <c r="B526" s="46"/>
      <c r="C526" s="74"/>
      <c r="D526" s="247" t="s">
        <v>138</v>
      </c>
      <c r="E526" s="74"/>
      <c r="F526" s="248" t="s">
        <v>708</v>
      </c>
      <c r="G526" s="74"/>
      <c r="H526" s="74"/>
      <c r="I526" s="203"/>
      <c r="J526" s="74"/>
      <c r="K526" s="74"/>
      <c r="L526" s="72"/>
      <c r="M526" s="249"/>
      <c r="N526" s="47"/>
      <c r="O526" s="47"/>
      <c r="P526" s="47"/>
      <c r="Q526" s="47"/>
      <c r="R526" s="47"/>
      <c r="S526" s="47"/>
      <c r="T526" s="95"/>
      <c r="AT526" s="24" t="s">
        <v>138</v>
      </c>
      <c r="AU526" s="24" t="s">
        <v>80</v>
      </c>
    </row>
    <row r="527" s="1" customFormat="1">
      <c r="B527" s="46"/>
      <c r="C527" s="74"/>
      <c r="D527" s="247" t="s">
        <v>216</v>
      </c>
      <c r="E527" s="74"/>
      <c r="F527" s="285" t="s">
        <v>709</v>
      </c>
      <c r="G527" s="74"/>
      <c r="H527" s="74"/>
      <c r="I527" s="203"/>
      <c r="J527" s="74"/>
      <c r="K527" s="74"/>
      <c r="L527" s="72"/>
      <c r="M527" s="249"/>
      <c r="N527" s="47"/>
      <c r="O527" s="47"/>
      <c r="P527" s="47"/>
      <c r="Q527" s="47"/>
      <c r="R527" s="47"/>
      <c r="S527" s="47"/>
      <c r="T527" s="95"/>
      <c r="AT527" s="24" t="s">
        <v>216</v>
      </c>
      <c r="AU527" s="24" t="s">
        <v>80</v>
      </c>
    </row>
    <row r="528" s="11" customFormat="1" ht="29.88" customHeight="1">
      <c r="B528" s="219"/>
      <c r="C528" s="220"/>
      <c r="D528" s="221" t="s">
        <v>71</v>
      </c>
      <c r="E528" s="233" t="s">
        <v>710</v>
      </c>
      <c r="F528" s="233" t="s">
        <v>711</v>
      </c>
      <c r="G528" s="220"/>
      <c r="H528" s="220"/>
      <c r="I528" s="223"/>
      <c r="J528" s="234">
        <f>BK528</f>
        <v>0</v>
      </c>
      <c r="K528" s="220"/>
      <c r="L528" s="225"/>
      <c r="M528" s="226"/>
      <c r="N528" s="227"/>
      <c r="O528" s="227"/>
      <c r="P528" s="228">
        <f>SUM(P529:P536)</f>
        <v>0</v>
      </c>
      <c r="Q528" s="227"/>
      <c r="R528" s="228">
        <f>SUM(R529:R536)</f>
        <v>0.0015</v>
      </c>
      <c r="S528" s="227"/>
      <c r="T528" s="229">
        <f>SUM(T529:T536)</f>
        <v>0</v>
      </c>
      <c r="AR528" s="230" t="s">
        <v>80</v>
      </c>
      <c r="AT528" s="231" t="s">
        <v>71</v>
      </c>
      <c r="AU528" s="231" t="s">
        <v>78</v>
      </c>
      <c r="AY528" s="230" t="s">
        <v>128</v>
      </c>
      <c r="BK528" s="232">
        <f>SUM(BK529:BK536)</f>
        <v>0</v>
      </c>
    </row>
    <row r="529" s="1" customFormat="1" ht="25.5" customHeight="1">
      <c r="B529" s="46"/>
      <c r="C529" s="235" t="s">
        <v>712</v>
      </c>
      <c r="D529" s="235" t="s">
        <v>131</v>
      </c>
      <c r="E529" s="236" t="s">
        <v>713</v>
      </c>
      <c r="F529" s="237" t="s">
        <v>714</v>
      </c>
      <c r="G529" s="238" t="s">
        <v>532</v>
      </c>
      <c r="H529" s="239">
        <v>1</v>
      </c>
      <c r="I529" s="240"/>
      <c r="J529" s="241">
        <f>ROUND(I529*H529,2)</f>
        <v>0</v>
      </c>
      <c r="K529" s="237" t="s">
        <v>135</v>
      </c>
      <c r="L529" s="72"/>
      <c r="M529" s="242" t="s">
        <v>21</v>
      </c>
      <c r="N529" s="243" t="s">
        <v>43</v>
      </c>
      <c r="O529" s="47"/>
      <c r="P529" s="244">
        <f>O529*H529</f>
        <v>0</v>
      </c>
      <c r="Q529" s="244">
        <v>0.0015</v>
      </c>
      <c r="R529" s="244">
        <f>Q529*H529</f>
        <v>0.0015</v>
      </c>
      <c r="S529" s="244">
        <v>0</v>
      </c>
      <c r="T529" s="245">
        <f>S529*H529</f>
        <v>0</v>
      </c>
      <c r="AR529" s="24" t="s">
        <v>301</v>
      </c>
      <c r="AT529" s="24" t="s">
        <v>131</v>
      </c>
      <c r="AU529" s="24" t="s">
        <v>80</v>
      </c>
      <c r="AY529" s="24" t="s">
        <v>128</v>
      </c>
      <c r="BE529" s="246">
        <f>IF(N529="základní",J529,0)</f>
        <v>0</v>
      </c>
      <c r="BF529" s="246">
        <f>IF(N529="snížená",J529,0)</f>
        <v>0</v>
      </c>
      <c r="BG529" s="246">
        <f>IF(N529="zákl. přenesená",J529,0)</f>
        <v>0</v>
      </c>
      <c r="BH529" s="246">
        <f>IF(N529="sníž. přenesená",J529,0)</f>
        <v>0</v>
      </c>
      <c r="BI529" s="246">
        <f>IF(N529="nulová",J529,0)</f>
        <v>0</v>
      </c>
      <c r="BJ529" s="24" t="s">
        <v>78</v>
      </c>
      <c r="BK529" s="246">
        <f>ROUND(I529*H529,2)</f>
        <v>0</v>
      </c>
      <c r="BL529" s="24" t="s">
        <v>301</v>
      </c>
      <c r="BM529" s="24" t="s">
        <v>715</v>
      </c>
    </row>
    <row r="530" s="1" customFormat="1">
      <c r="B530" s="46"/>
      <c r="C530" s="74"/>
      <c r="D530" s="247" t="s">
        <v>138</v>
      </c>
      <c r="E530" s="74"/>
      <c r="F530" s="248" t="s">
        <v>716</v>
      </c>
      <c r="G530" s="74"/>
      <c r="H530" s="74"/>
      <c r="I530" s="203"/>
      <c r="J530" s="74"/>
      <c r="K530" s="74"/>
      <c r="L530" s="72"/>
      <c r="M530" s="249"/>
      <c r="N530" s="47"/>
      <c r="O530" s="47"/>
      <c r="P530" s="47"/>
      <c r="Q530" s="47"/>
      <c r="R530" s="47"/>
      <c r="S530" s="47"/>
      <c r="T530" s="95"/>
      <c r="AT530" s="24" t="s">
        <v>138</v>
      </c>
      <c r="AU530" s="24" t="s">
        <v>80</v>
      </c>
    </row>
    <row r="531" s="14" customFormat="1">
      <c r="B531" s="272"/>
      <c r="C531" s="273"/>
      <c r="D531" s="247" t="s">
        <v>139</v>
      </c>
      <c r="E531" s="274" t="s">
        <v>21</v>
      </c>
      <c r="F531" s="275" t="s">
        <v>265</v>
      </c>
      <c r="G531" s="273"/>
      <c r="H531" s="274" t="s">
        <v>21</v>
      </c>
      <c r="I531" s="276"/>
      <c r="J531" s="273"/>
      <c r="K531" s="273"/>
      <c r="L531" s="277"/>
      <c r="M531" s="278"/>
      <c r="N531" s="279"/>
      <c r="O531" s="279"/>
      <c r="P531" s="279"/>
      <c r="Q531" s="279"/>
      <c r="R531" s="279"/>
      <c r="S531" s="279"/>
      <c r="T531" s="280"/>
      <c r="AT531" s="281" t="s">
        <v>139</v>
      </c>
      <c r="AU531" s="281" t="s">
        <v>80</v>
      </c>
      <c r="AV531" s="14" t="s">
        <v>78</v>
      </c>
      <c r="AW531" s="14" t="s">
        <v>35</v>
      </c>
      <c r="AX531" s="14" t="s">
        <v>72</v>
      </c>
      <c r="AY531" s="281" t="s">
        <v>128</v>
      </c>
    </row>
    <row r="532" s="12" customFormat="1">
      <c r="B532" s="250"/>
      <c r="C532" s="251"/>
      <c r="D532" s="247" t="s">
        <v>139</v>
      </c>
      <c r="E532" s="252" t="s">
        <v>21</v>
      </c>
      <c r="F532" s="253" t="s">
        <v>78</v>
      </c>
      <c r="G532" s="251"/>
      <c r="H532" s="254">
        <v>1</v>
      </c>
      <c r="I532" s="255"/>
      <c r="J532" s="251"/>
      <c r="K532" s="251"/>
      <c r="L532" s="256"/>
      <c r="M532" s="257"/>
      <c r="N532" s="258"/>
      <c r="O532" s="258"/>
      <c r="P532" s="258"/>
      <c r="Q532" s="258"/>
      <c r="R532" s="258"/>
      <c r="S532" s="258"/>
      <c r="T532" s="259"/>
      <c r="AT532" s="260" t="s">
        <v>139</v>
      </c>
      <c r="AU532" s="260" t="s">
        <v>80</v>
      </c>
      <c r="AV532" s="12" t="s">
        <v>80</v>
      </c>
      <c r="AW532" s="12" t="s">
        <v>35</v>
      </c>
      <c r="AX532" s="12" t="s">
        <v>72</v>
      </c>
      <c r="AY532" s="260" t="s">
        <v>128</v>
      </c>
    </row>
    <row r="533" s="13" customFormat="1">
      <c r="B533" s="261"/>
      <c r="C533" s="262"/>
      <c r="D533" s="247" t="s">
        <v>139</v>
      </c>
      <c r="E533" s="263" t="s">
        <v>21</v>
      </c>
      <c r="F533" s="264" t="s">
        <v>141</v>
      </c>
      <c r="G533" s="262"/>
      <c r="H533" s="265">
        <v>1</v>
      </c>
      <c r="I533" s="266"/>
      <c r="J533" s="262"/>
      <c r="K533" s="262"/>
      <c r="L533" s="267"/>
      <c r="M533" s="268"/>
      <c r="N533" s="269"/>
      <c r="O533" s="269"/>
      <c r="P533" s="269"/>
      <c r="Q533" s="269"/>
      <c r="R533" s="269"/>
      <c r="S533" s="269"/>
      <c r="T533" s="270"/>
      <c r="AT533" s="271" t="s">
        <v>139</v>
      </c>
      <c r="AU533" s="271" t="s">
        <v>80</v>
      </c>
      <c r="AV533" s="13" t="s">
        <v>142</v>
      </c>
      <c r="AW533" s="13" t="s">
        <v>35</v>
      </c>
      <c r="AX533" s="13" t="s">
        <v>78</v>
      </c>
      <c r="AY533" s="271" t="s">
        <v>128</v>
      </c>
    </row>
    <row r="534" s="1" customFormat="1" ht="16.5" customHeight="1">
      <c r="B534" s="46"/>
      <c r="C534" s="235" t="s">
        <v>717</v>
      </c>
      <c r="D534" s="235" t="s">
        <v>131</v>
      </c>
      <c r="E534" s="236" t="s">
        <v>718</v>
      </c>
      <c r="F534" s="237" t="s">
        <v>719</v>
      </c>
      <c r="G534" s="238" t="s">
        <v>342</v>
      </c>
      <c r="H534" s="239">
        <v>0.002</v>
      </c>
      <c r="I534" s="240"/>
      <c r="J534" s="241">
        <f>ROUND(I534*H534,2)</f>
        <v>0</v>
      </c>
      <c r="K534" s="237" t="s">
        <v>135</v>
      </c>
      <c r="L534" s="72"/>
      <c r="M534" s="242" t="s">
        <v>21</v>
      </c>
      <c r="N534" s="243" t="s">
        <v>43</v>
      </c>
      <c r="O534" s="47"/>
      <c r="P534" s="244">
        <f>O534*H534</f>
        <v>0</v>
      </c>
      <c r="Q534" s="244">
        <v>0</v>
      </c>
      <c r="R534" s="244">
        <f>Q534*H534</f>
        <v>0</v>
      </c>
      <c r="S534" s="244">
        <v>0</v>
      </c>
      <c r="T534" s="245">
        <f>S534*H534</f>
        <v>0</v>
      </c>
      <c r="AR534" s="24" t="s">
        <v>301</v>
      </c>
      <c r="AT534" s="24" t="s">
        <v>131</v>
      </c>
      <c r="AU534" s="24" t="s">
        <v>80</v>
      </c>
      <c r="AY534" s="24" t="s">
        <v>128</v>
      </c>
      <c r="BE534" s="246">
        <f>IF(N534="základní",J534,0)</f>
        <v>0</v>
      </c>
      <c r="BF534" s="246">
        <f>IF(N534="snížená",J534,0)</f>
        <v>0</v>
      </c>
      <c r="BG534" s="246">
        <f>IF(N534="zákl. přenesená",J534,0)</f>
        <v>0</v>
      </c>
      <c r="BH534" s="246">
        <f>IF(N534="sníž. přenesená",J534,0)</f>
        <v>0</v>
      </c>
      <c r="BI534" s="246">
        <f>IF(N534="nulová",J534,0)</f>
        <v>0</v>
      </c>
      <c r="BJ534" s="24" t="s">
        <v>78</v>
      </c>
      <c r="BK534" s="246">
        <f>ROUND(I534*H534,2)</f>
        <v>0</v>
      </c>
      <c r="BL534" s="24" t="s">
        <v>301</v>
      </c>
      <c r="BM534" s="24" t="s">
        <v>720</v>
      </c>
    </row>
    <row r="535" s="1" customFormat="1">
      <c r="B535" s="46"/>
      <c r="C535" s="74"/>
      <c r="D535" s="247" t="s">
        <v>138</v>
      </c>
      <c r="E535" s="74"/>
      <c r="F535" s="248" t="s">
        <v>721</v>
      </c>
      <c r="G535" s="74"/>
      <c r="H535" s="74"/>
      <c r="I535" s="203"/>
      <c r="J535" s="74"/>
      <c r="K535" s="74"/>
      <c r="L535" s="72"/>
      <c r="M535" s="249"/>
      <c r="N535" s="47"/>
      <c r="O535" s="47"/>
      <c r="P535" s="47"/>
      <c r="Q535" s="47"/>
      <c r="R535" s="47"/>
      <c r="S535" s="47"/>
      <c r="T535" s="95"/>
      <c r="AT535" s="24" t="s">
        <v>138</v>
      </c>
      <c r="AU535" s="24" t="s">
        <v>80</v>
      </c>
    </row>
    <row r="536" s="1" customFormat="1">
      <c r="B536" s="46"/>
      <c r="C536" s="74"/>
      <c r="D536" s="247" t="s">
        <v>216</v>
      </c>
      <c r="E536" s="74"/>
      <c r="F536" s="285" t="s">
        <v>709</v>
      </c>
      <c r="G536" s="74"/>
      <c r="H536" s="74"/>
      <c r="I536" s="203"/>
      <c r="J536" s="74"/>
      <c r="K536" s="74"/>
      <c r="L536" s="72"/>
      <c r="M536" s="249"/>
      <c r="N536" s="47"/>
      <c r="O536" s="47"/>
      <c r="P536" s="47"/>
      <c r="Q536" s="47"/>
      <c r="R536" s="47"/>
      <c r="S536" s="47"/>
      <c r="T536" s="95"/>
      <c r="AT536" s="24" t="s">
        <v>216</v>
      </c>
      <c r="AU536" s="24" t="s">
        <v>80</v>
      </c>
    </row>
    <row r="537" s="11" customFormat="1" ht="29.88" customHeight="1">
      <c r="B537" s="219"/>
      <c r="C537" s="220"/>
      <c r="D537" s="221" t="s">
        <v>71</v>
      </c>
      <c r="E537" s="233" t="s">
        <v>722</v>
      </c>
      <c r="F537" s="233" t="s">
        <v>723</v>
      </c>
      <c r="G537" s="220"/>
      <c r="H537" s="220"/>
      <c r="I537" s="223"/>
      <c r="J537" s="234">
        <f>BK537</f>
        <v>0</v>
      </c>
      <c r="K537" s="220"/>
      <c r="L537" s="225"/>
      <c r="M537" s="226"/>
      <c r="N537" s="227"/>
      <c r="O537" s="227"/>
      <c r="P537" s="228">
        <f>SUM(P538:P550)</f>
        <v>0</v>
      </c>
      <c r="Q537" s="227"/>
      <c r="R537" s="228">
        <f>SUM(R538:R550)</f>
        <v>0.13872000000000001</v>
      </c>
      <c r="S537" s="227"/>
      <c r="T537" s="229">
        <f>SUM(T538:T550)</f>
        <v>0</v>
      </c>
      <c r="AR537" s="230" t="s">
        <v>80</v>
      </c>
      <c r="AT537" s="231" t="s">
        <v>71</v>
      </c>
      <c r="AU537" s="231" t="s">
        <v>78</v>
      </c>
      <c r="AY537" s="230" t="s">
        <v>128</v>
      </c>
      <c r="BK537" s="232">
        <f>SUM(BK538:BK550)</f>
        <v>0</v>
      </c>
    </row>
    <row r="538" s="1" customFormat="1" ht="25.5" customHeight="1">
      <c r="B538" s="46"/>
      <c r="C538" s="235" t="s">
        <v>724</v>
      </c>
      <c r="D538" s="235" t="s">
        <v>131</v>
      </c>
      <c r="E538" s="236" t="s">
        <v>725</v>
      </c>
      <c r="F538" s="237" t="s">
        <v>726</v>
      </c>
      <c r="G538" s="238" t="s">
        <v>236</v>
      </c>
      <c r="H538" s="239">
        <v>12</v>
      </c>
      <c r="I538" s="240"/>
      <c r="J538" s="241">
        <f>ROUND(I538*H538,2)</f>
        <v>0</v>
      </c>
      <c r="K538" s="237" t="s">
        <v>135</v>
      </c>
      <c r="L538" s="72"/>
      <c r="M538" s="242" t="s">
        <v>21</v>
      </c>
      <c r="N538" s="243" t="s">
        <v>43</v>
      </c>
      <c r="O538" s="47"/>
      <c r="P538" s="244">
        <f>O538*H538</f>
        <v>0</v>
      </c>
      <c r="Q538" s="244">
        <v>0.010500000000000001</v>
      </c>
      <c r="R538" s="244">
        <f>Q538*H538</f>
        <v>0.126</v>
      </c>
      <c r="S538" s="244">
        <v>0</v>
      </c>
      <c r="T538" s="245">
        <f>S538*H538</f>
        <v>0</v>
      </c>
      <c r="AR538" s="24" t="s">
        <v>301</v>
      </c>
      <c r="AT538" s="24" t="s">
        <v>131</v>
      </c>
      <c r="AU538" s="24" t="s">
        <v>80</v>
      </c>
      <c r="AY538" s="24" t="s">
        <v>128</v>
      </c>
      <c r="BE538" s="246">
        <f>IF(N538="základní",J538,0)</f>
        <v>0</v>
      </c>
      <c r="BF538" s="246">
        <f>IF(N538="snížená",J538,0)</f>
        <v>0</v>
      </c>
      <c r="BG538" s="246">
        <f>IF(N538="zákl. přenesená",J538,0)</f>
        <v>0</v>
      </c>
      <c r="BH538" s="246">
        <f>IF(N538="sníž. přenesená",J538,0)</f>
        <v>0</v>
      </c>
      <c r="BI538" s="246">
        <f>IF(N538="nulová",J538,0)</f>
        <v>0</v>
      </c>
      <c r="BJ538" s="24" t="s">
        <v>78</v>
      </c>
      <c r="BK538" s="246">
        <f>ROUND(I538*H538,2)</f>
        <v>0</v>
      </c>
      <c r="BL538" s="24" t="s">
        <v>301</v>
      </c>
      <c r="BM538" s="24" t="s">
        <v>727</v>
      </c>
    </row>
    <row r="539" s="1" customFormat="1">
      <c r="B539" s="46"/>
      <c r="C539" s="74"/>
      <c r="D539" s="247" t="s">
        <v>138</v>
      </c>
      <c r="E539" s="74"/>
      <c r="F539" s="248" t="s">
        <v>728</v>
      </c>
      <c r="G539" s="74"/>
      <c r="H539" s="74"/>
      <c r="I539" s="203"/>
      <c r="J539" s="74"/>
      <c r="K539" s="74"/>
      <c r="L539" s="72"/>
      <c r="M539" s="249"/>
      <c r="N539" s="47"/>
      <c r="O539" s="47"/>
      <c r="P539" s="47"/>
      <c r="Q539" s="47"/>
      <c r="R539" s="47"/>
      <c r="S539" s="47"/>
      <c r="T539" s="95"/>
      <c r="AT539" s="24" t="s">
        <v>138</v>
      </c>
      <c r="AU539" s="24" t="s">
        <v>80</v>
      </c>
    </row>
    <row r="540" s="14" customFormat="1">
      <c r="B540" s="272"/>
      <c r="C540" s="273"/>
      <c r="D540" s="247" t="s">
        <v>139</v>
      </c>
      <c r="E540" s="274" t="s">
        <v>21</v>
      </c>
      <c r="F540" s="275" t="s">
        <v>265</v>
      </c>
      <c r="G540" s="273"/>
      <c r="H540" s="274" t="s">
        <v>21</v>
      </c>
      <c r="I540" s="276"/>
      <c r="J540" s="273"/>
      <c r="K540" s="273"/>
      <c r="L540" s="277"/>
      <c r="M540" s="278"/>
      <c r="N540" s="279"/>
      <c r="O540" s="279"/>
      <c r="P540" s="279"/>
      <c r="Q540" s="279"/>
      <c r="R540" s="279"/>
      <c r="S540" s="279"/>
      <c r="T540" s="280"/>
      <c r="AT540" s="281" t="s">
        <v>139</v>
      </c>
      <c r="AU540" s="281" t="s">
        <v>80</v>
      </c>
      <c r="AV540" s="14" t="s">
        <v>78</v>
      </c>
      <c r="AW540" s="14" t="s">
        <v>35</v>
      </c>
      <c r="AX540" s="14" t="s">
        <v>72</v>
      </c>
      <c r="AY540" s="281" t="s">
        <v>128</v>
      </c>
    </row>
    <row r="541" s="12" customFormat="1">
      <c r="B541" s="250"/>
      <c r="C541" s="251"/>
      <c r="D541" s="247" t="s">
        <v>139</v>
      </c>
      <c r="E541" s="252" t="s">
        <v>21</v>
      </c>
      <c r="F541" s="253" t="s">
        <v>278</v>
      </c>
      <c r="G541" s="251"/>
      <c r="H541" s="254">
        <v>12</v>
      </c>
      <c r="I541" s="255"/>
      <c r="J541" s="251"/>
      <c r="K541" s="251"/>
      <c r="L541" s="256"/>
      <c r="M541" s="257"/>
      <c r="N541" s="258"/>
      <c r="O541" s="258"/>
      <c r="P541" s="258"/>
      <c r="Q541" s="258"/>
      <c r="R541" s="258"/>
      <c r="S541" s="258"/>
      <c r="T541" s="259"/>
      <c r="AT541" s="260" t="s">
        <v>139</v>
      </c>
      <c r="AU541" s="260" t="s">
        <v>80</v>
      </c>
      <c r="AV541" s="12" t="s">
        <v>80</v>
      </c>
      <c r="AW541" s="12" t="s">
        <v>35</v>
      </c>
      <c r="AX541" s="12" t="s">
        <v>72</v>
      </c>
      <c r="AY541" s="260" t="s">
        <v>128</v>
      </c>
    </row>
    <row r="542" s="13" customFormat="1">
      <c r="B542" s="261"/>
      <c r="C542" s="262"/>
      <c r="D542" s="247" t="s">
        <v>139</v>
      </c>
      <c r="E542" s="263" t="s">
        <v>21</v>
      </c>
      <c r="F542" s="264" t="s">
        <v>141</v>
      </c>
      <c r="G542" s="262"/>
      <c r="H542" s="265">
        <v>12</v>
      </c>
      <c r="I542" s="266"/>
      <c r="J542" s="262"/>
      <c r="K542" s="262"/>
      <c r="L542" s="267"/>
      <c r="M542" s="268"/>
      <c r="N542" s="269"/>
      <c r="O542" s="269"/>
      <c r="P542" s="269"/>
      <c r="Q542" s="269"/>
      <c r="R542" s="269"/>
      <c r="S542" s="269"/>
      <c r="T542" s="270"/>
      <c r="AT542" s="271" t="s">
        <v>139</v>
      </c>
      <c r="AU542" s="271" t="s">
        <v>80</v>
      </c>
      <c r="AV542" s="13" t="s">
        <v>142</v>
      </c>
      <c r="AW542" s="13" t="s">
        <v>35</v>
      </c>
      <c r="AX542" s="13" t="s">
        <v>78</v>
      </c>
      <c r="AY542" s="271" t="s">
        <v>128</v>
      </c>
    </row>
    <row r="543" s="1" customFormat="1" ht="25.5" customHeight="1">
      <c r="B543" s="46"/>
      <c r="C543" s="235" t="s">
        <v>729</v>
      </c>
      <c r="D543" s="235" t="s">
        <v>131</v>
      </c>
      <c r="E543" s="236" t="s">
        <v>730</v>
      </c>
      <c r="F543" s="237" t="s">
        <v>731</v>
      </c>
      <c r="G543" s="238" t="s">
        <v>236</v>
      </c>
      <c r="H543" s="239">
        <v>6</v>
      </c>
      <c r="I543" s="240"/>
      <c r="J543" s="241">
        <f>ROUND(I543*H543,2)</f>
        <v>0</v>
      </c>
      <c r="K543" s="237" t="s">
        <v>135</v>
      </c>
      <c r="L543" s="72"/>
      <c r="M543" s="242" t="s">
        <v>21</v>
      </c>
      <c r="N543" s="243" t="s">
        <v>43</v>
      </c>
      <c r="O543" s="47"/>
      <c r="P543" s="244">
        <f>O543*H543</f>
        <v>0</v>
      </c>
      <c r="Q543" s="244">
        <v>0.0021199999999999999</v>
      </c>
      <c r="R543" s="244">
        <f>Q543*H543</f>
        <v>0.012719999999999999</v>
      </c>
      <c r="S543" s="244">
        <v>0</v>
      </c>
      <c r="T543" s="245">
        <f>S543*H543</f>
        <v>0</v>
      </c>
      <c r="AR543" s="24" t="s">
        <v>301</v>
      </c>
      <c r="AT543" s="24" t="s">
        <v>131</v>
      </c>
      <c r="AU543" s="24" t="s">
        <v>80</v>
      </c>
      <c r="AY543" s="24" t="s">
        <v>128</v>
      </c>
      <c r="BE543" s="246">
        <f>IF(N543="základní",J543,0)</f>
        <v>0</v>
      </c>
      <c r="BF543" s="246">
        <f>IF(N543="snížená",J543,0)</f>
        <v>0</v>
      </c>
      <c r="BG543" s="246">
        <f>IF(N543="zákl. přenesená",J543,0)</f>
        <v>0</v>
      </c>
      <c r="BH543" s="246">
        <f>IF(N543="sníž. přenesená",J543,0)</f>
        <v>0</v>
      </c>
      <c r="BI543" s="246">
        <f>IF(N543="nulová",J543,0)</f>
        <v>0</v>
      </c>
      <c r="BJ543" s="24" t="s">
        <v>78</v>
      </c>
      <c r="BK543" s="246">
        <f>ROUND(I543*H543,2)</f>
        <v>0</v>
      </c>
      <c r="BL543" s="24" t="s">
        <v>301</v>
      </c>
      <c r="BM543" s="24" t="s">
        <v>732</v>
      </c>
    </row>
    <row r="544" s="1" customFormat="1">
      <c r="B544" s="46"/>
      <c r="C544" s="74"/>
      <c r="D544" s="247" t="s">
        <v>138</v>
      </c>
      <c r="E544" s="74"/>
      <c r="F544" s="248" t="s">
        <v>733</v>
      </c>
      <c r="G544" s="74"/>
      <c r="H544" s="74"/>
      <c r="I544" s="203"/>
      <c r="J544" s="74"/>
      <c r="K544" s="74"/>
      <c r="L544" s="72"/>
      <c r="M544" s="249"/>
      <c r="N544" s="47"/>
      <c r="O544" s="47"/>
      <c r="P544" s="47"/>
      <c r="Q544" s="47"/>
      <c r="R544" s="47"/>
      <c r="S544" s="47"/>
      <c r="T544" s="95"/>
      <c r="AT544" s="24" t="s">
        <v>138</v>
      </c>
      <c r="AU544" s="24" t="s">
        <v>80</v>
      </c>
    </row>
    <row r="545" s="14" customFormat="1">
      <c r="B545" s="272"/>
      <c r="C545" s="273"/>
      <c r="D545" s="247" t="s">
        <v>139</v>
      </c>
      <c r="E545" s="274" t="s">
        <v>21</v>
      </c>
      <c r="F545" s="275" t="s">
        <v>265</v>
      </c>
      <c r="G545" s="273"/>
      <c r="H545" s="274" t="s">
        <v>21</v>
      </c>
      <c r="I545" s="276"/>
      <c r="J545" s="273"/>
      <c r="K545" s="273"/>
      <c r="L545" s="277"/>
      <c r="M545" s="278"/>
      <c r="N545" s="279"/>
      <c r="O545" s="279"/>
      <c r="P545" s="279"/>
      <c r="Q545" s="279"/>
      <c r="R545" s="279"/>
      <c r="S545" s="279"/>
      <c r="T545" s="280"/>
      <c r="AT545" s="281" t="s">
        <v>139</v>
      </c>
      <c r="AU545" s="281" t="s">
        <v>80</v>
      </c>
      <c r="AV545" s="14" t="s">
        <v>78</v>
      </c>
      <c r="AW545" s="14" t="s">
        <v>35</v>
      </c>
      <c r="AX545" s="14" t="s">
        <v>72</v>
      </c>
      <c r="AY545" s="281" t="s">
        <v>128</v>
      </c>
    </row>
    <row r="546" s="12" customFormat="1">
      <c r="B546" s="250"/>
      <c r="C546" s="251"/>
      <c r="D546" s="247" t="s">
        <v>139</v>
      </c>
      <c r="E546" s="252" t="s">
        <v>21</v>
      </c>
      <c r="F546" s="253" t="s">
        <v>162</v>
      </c>
      <c r="G546" s="251"/>
      <c r="H546" s="254">
        <v>6</v>
      </c>
      <c r="I546" s="255"/>
      <c r="J546" s="251"/>
      <c r="K546" s="251"/>
      <c r="L546" s="256"/>
      <c r="M546" s="257"/>
      <c r="N546" s="258"/>
      <c r="O546" s="258"/>
      <c r="P546" s="258"/>
      <c r="Q546" s="258"/>
      <c r="R546" s="258"/>
      <c r="S546" s="258"/>
      <c r="T546" s="259"/>
      <c r="AT546" s="260" t="s">
        <v>139</v>
      </c>
      <c r="AU546" s="260" t="s">
        <v>80</v>
      </c>
      <c r="AV546" s="12" t="s">
        <v>80</v>
      </c>
      <c r="AW546" s="12" t="s">
        <v>35</v>
      </c>
      <c r="AX546" s="12" t="s">
        <v>72</v>
      </c>
      <c r="AY546" s="260" t="s">
        <v>128</v>
      </c>
    </row>
    <row r="547" s="13" customFormat="1">
      <c r="B547" s="261"/>
      <c r="C547" s="262"/>
      <c r="D547" s="247" t="s">
        <v>139</v>
      </c>
      <c r="E547" s="263" t="s">
        <v>21</v>
      </c>
      <c r="F547" s="264" t="s">
        <v>141</v>
      </c>
      <c r="G547" s="262"/>
      <c r="H547" s="265">
        <v>6</v>
      </c>
      <c r="I547" s="266"/>
      <c r="J547" s="262"/>
      <c r="K547" s="262"/>
      <c r="L547" s="267"/>
      <c r="M547" s="268"/>
      <c r="N547" s="269"/>
      <c r="O547" s="269"/>
      <c r="P547" s="269"/>
      <c r="Q547" s="269"/>
      <c r="R547" s="269"/>
      <c r="S547" s="269"/>
      <c r="T547" s="270"/>
      <c r="AT547" s="271" t="s">
        <v>139</v>
      </c>
      <c r="AU547" s="271" t="s">
        <v>80</v>
      </c>
      <c r="AV547" s="13" t="s">
        <v>142</v>
      </c>
      <c r="AW547" s="13" t="s">
        <v>35</v>
      </c>
      <c r="AX547" s="13" t="s">
        <v>78</v>
      </c>
      <c r="AY547" s="271" t="s">
        <v>128</v>
      </c>
    </row>
    <row r="548" s="1" customFormat="1" ht="16.5" customHeight="1">
      <c r="B548" s="46"/>
      <c r="C548" s="235" t="s">
        <v>734</v>
      </c>
      <c r="D548" s="235" t="s">
        <v>131</v>
      </c>
      <c r="E548" s="236" t="s">
        <v>735</v>
      </c>
      <c r="F548" s="237" t="s">
        <v>736</v>
      </c>
      <c r="G548" s="238" t="s">
        <v>342</v>
      </c>
      <c r="H548" s="239">
        <v>0.13900000000000001</v>
      </c>
      <c r="I548" s="240"/>
      <c r="J548" s="241">
        <f>ROUND(I548*H548,2)</f>
        <v>0</v>
      </c>
      <c r="K548" s="237" t="s">
        <v>135</v>
      </c>
      <c r="L548" s="72"/>
      <c r="M548" s="242" t="s">
        <v>21</v>
      </c>
      <c r="N548" s="243" t="s">
        <v>43</v>
      </c>
      <c r="O548" s="47"/>
      <c r="P548" s="244">
        <f>O548*H548</f>
        <v>0</v>
      </c>
      <c r="Q548" s="244">
        <v>0</v>
      </c>
      <c r="R548" s="244">
        <f>Q548*H548</f>
        <v>0</v>
      </c>
      <c r="S548" s="244">
        <v>0</v>
      </c>
      <c r="T548" s="245">
        <f>S548*H548</f>
        <v>0</v>
      </c>
      <c r="AR548" s="24" t="s">
        <v>301</v>
      </c>
      <c r="AT548" s="24" t="s">
        <v>131</v>
      </c>
      <c r="AU548" s="24" t="s">
        <v>80</v>
      </c>
      <c r="AY548" s="24" t="s">
        <v>128</v>
      </c>
      <c r="BE548" s="246">
        <f>IF(N548="základní",J548,0)</f>
        <v>0</v>
      </c>
      <c r="BF548" s="246">
        <f>IF(N548="snížená",J548,0)</f>
        <v>0</v>
      </c>
      <c r="BG548" s="246">
        <f>IF(N548="zákl. přenesená",J548,0)</f>
        <v>0</v>
      </c>
      <c r="BH548" s="246">
        <f>IF(N548="sníž. přenesená",J548,0)</f>
        <v>0</v>
      </c>
      <c r="BI548" s="246">
        <f>IF(N548="nulová",J548,0)</f>
        <v>0</v>
      </c>
      <c r="BJ548" s="24" t="s">
        <v>78</v>
      </c>
      <c r="BK548" s="246">
        <f>ROUND(I548*H548,2)</f>
        <v>0</v>
      </c>
      <c r="BL548" s="24" t="s">
        <v>301</v>
      </c>
      <c r="BM548" s="24" t="s">
        <v>737</v>
      </c>
    </row>
    <row r="549" s="1" customFormat="1">
      <c r="B549" s="46"/>
      <c r="C549" s="74"/>
      <c r="D549" s="247" t="s">
        <v>138</v>
      </c>
      <c r="E549" s="74"/>
      <c r="F549" s="248" t="s">
        <v>738</v>
      </c>
      <c r="G549" s="74"/>
      <c r="H549" s="74"/>
      <c r="I549" s="203"/>
      <c r="J549" s="74"/>
      <c r="K549" s="74"/>
      <c r="L549" s="72"/>
      <c r="M549" s="249"/>
      <c r="N549" s="47"/>
      <c r="O549" s="47"/>
      <c r="P549" s="47"/>
      <c r="Q549" s="47"/>
      <c r="R549" s="47"/>
      <c r="S549" s="47"/>
      <c r="T549" s="95"/>
      <c r="AT549" s="24" t="s">
        <v>138</v>
      </c>
      <c r="AU549" s="24" t="s">
        <v>80</v>
      </c>
    </row>
    <row r="550" s="1" customFormat="1">
      <c r="B550" s="46"/>
      <c r="C550" s="74"/>
      <c r="D550" s="247" t="s">
        <v>216</v>
      </c>
      <c r="E550" s="74"/>
      <c r="F550" s="285" t="s">
        <v>739</v>
      </c>
      <c r="G550" s="74"/>
      <c r="H550" s="74"/>
      <c r="I550" s="203"/>
      <c r="J550" s="74"/>
      <c r="K550" s="74"/>
      <c r="L550" s="72"/>
      <c r="M550" s="249"/>
      <c r="N550" s="47"/>
      <c r="O550" s="47"/>
      <c r="P550" s="47"/>
      <c r="Q550" s="47"/>
      <c r="R550" s="47"/>
      <c r="S550" s="47"/>
      <c r="T550" s="95"/>
      <c r="AT550" s="24" t="s">
        <v>216</v>
      </c>
      <c r="AU550" s="24" t="s">
        <v>80</v>
      </c>
    </row>
    <row r="551" s="11" customFormat="1" ht="29.88" customHeight="1">
      <c r="B551" s="219"/>
      <c r="C551" s="220"/>
      <c r="D551" s="221" t="s">
        <v>71</v>
      </c>
      <c r="E551" s="233" t="s">
        <v>740</v>
      </c>
      <c r="F551" s="233" t="s">
        <v>741</v>
      </c>
      <c r="G551" s="220"/>
      <c r="H551" s="220"/>
      <c r="I551" s="223"/>
      <c r="J551" s="234">
        <f>BK551</f>
        <v>0</v>
      </c>
      <c r="K551" s="220"/>
      <c r="L551" s="225"/>
      <c r="M551" s="226"/>
      <c r="N551" s="227"/>
      <c r="O551" s="227"/>
      <c r="P551" s="228">
        <f>SUM(P552:P591)</f>
        <v>0</v>
      </c>
      <c r="Q551" s="227"/>
      <c r="R551" s="228">
        <f>SUM(R552:R591)</f>
        <v>6.3310719999999998</v>
      </c>
      <c r="S551" s="227"/>
      <c r="T551" s="229">
        <f>SUM(T552:T591)</f>
        <v>0</v>
      </c>
      <c r="AR551" s="230" t="s">
        <v>80</v>
      </c>
      <c r="AT551" s="231" t="s">
        <v>71</v>
      </c>
      <c r="AU551" s="231" t="s">
        <v>78</v>
      </c>
      <c r="AY551" s="230" t="s">
        <v>128</v>
      </c>
      <c r="BK551" s="232">
        <f>SUM(BK552:BK591)</f>
        <v>0</v>
      </c>
    </row>
    <row r="552" s="1" customFormat="1" ht="16.5" customHeight="1">
      <c r="B552" s="46"/>
      <c r="C552" s="235" t="s">
        <v>742</v>
      </c>
      <c r="D552" s="235" t="s">
        <v>131</v>
      </c>
      <c r="E552" s="236" t="s">
        <v>743</v>
      </c>
      <c r="F552" s="237" t="s">
        <v>744</v>
      </c>
      <c r="G552" s="238" t="s">
        <v>213</v>
      </c>
      <c r="H552" s="239">
        <v>68.400000000000006</v>
      </c>
      <c r="I552" s="240"/>
      <c r="J552" s="241">
        <f>ROUND(I552*H552,2)</f>
        <v>0</v>
      </c>
      <c r="K552" s="237" t="s">
        <v>135</v>
      </c>
      <c r="L552" s="72"/>
      <c r="M552" s="242" t="s">
        <v>21</v>
      </c>
      <c r="N552" s="243" t="s">
        <v>43</v>
      </c>
      <c r="O552" s="47"/>
      <c r="P552" s="244">
        <f>O552*H552</f>
        <v>0</v>
      </c>
      <c r="Q552" s="244">
        <v>0.00027999999999999998</v>
      </c>
      <c r="R552" s="244">
        <f>Q552*H552</f>
        <v>0.019151999999999999</v>
      </c>
      <c r="S552" s="244">
        <v>0</v>
      </c>
      <c r="T552" s="245">
        <f>S552*H552</f>
        <v>0</v>
      </c>
      <c r="AR552" s="24" t="s">
        <v>301</v>
      </c>
      <c r="AT552" s="24" t="s">
        <v>131</v>
      </c>
      <c r="AU552" s="24" t="s">
        <v>80</v>
      </c>
      <c r="AY552" s="24" t="s">
        <v>128</v>
      </c>
      <c r="BE552" s="246">
        <f>IF(N552="základní",J552,0)</f>
        <v>0</v>
      </c>
      <c r="BF552" s="246">
        <f>IF(N552="snížená",J552,0)</f>
        <v>0</v>
      </c>
      <c r="BG552" s="246">
        <f>IF(N552="zákl. přenesená",J552,0)</f>
        <v>0</v>
      </c>
      <c r="BH552" s="246">
        <f>IF(N552="sníž. přenesená",J552,0)</f>
        <v>0</v>
      </c>
      <c r="BI552" s="246">
        <f>IF(N552="nulová",J552,0)</f>
        <v>0</v>
      </c>
      <c r="BJ552" s="24" t="s">
        <v>78</v>
      </c>
      <c r="BK552" s="246">
        <f>ROUND(I552*H552,2)</f>
        <v>0</v>
      </c>
      <c r="BL552" s="24" t="s">
        <v>301</v>
      </c>
      <c r="BM552" s="24" t="s">
        <v>745</v>
      </c>
    </row>
    <row r="553" s="1" customFormat="1">
      <c r="B553" s="46"/>
      <c r="C553" s="74"/>
      <c r="D553" s="247" t="s">
        <v>138</v>
      </c>
      <c r="E553" s="74"/>
      <c r="F553" s="248" t="s">
        <v>746</v>
      </c>
      <c r="G553" s="74"/>
      <c r="H553" s="74"/>
      <c r="I553" s="203"/>
      <c r="J553" s="74"/>
      <c r="K553" s="74"/>
      <c r="L553" s="72"/>
      <c r="M553" s="249"/>
      <c r="N553" s="47"/>
      <c r="O553" s="47"/>
      <c r="P553" s="47"/>
      <c r="Q553" s="47"/>
      <c r="R553" s="47"/>
      <c r="S553" s="47"/>
      <c r="T553" s="95"/>
      <c r="AT553" s="24" t="s">
        <v>138</v>
      </c>
      <c r="AU553" s="24" t="s">
        <v>80</v>
      </c>
    </row>
    <row r="554" s="1" customFormat="1">
      <c r="B554" s="46"/>
      <c r="C554" s="74"/>
      <c r="D554" s="247" t="s">
        <v>216</v>
      </c>
      <c r="E554" s="74"/>
      <c r="F554" s="285" t="s">
        <v>747</v>
      </c>
      <c r="G554" s="74"/>
      <c r="H554" s="74"/>
      <c r="I554" s="203"/>
      <c r="J554" s="74"/>
      <c r="K554" s="74"/>
      <c r="L554" s="72"/>
      <c r="M554" s="249"/>
      <c r="N554" s="47"/>
      <c r="O554" s="47"/>
      <c r="P554" s="47"/>
      <c r="Q554" s="47"/>
      <c r="R554" s="47"/>
      <c r="S554" s="47"/>
      <c r="T554" s="95"/>
      <c r="AT554" s="24" t="s">
        <v>216</v>
      </c>
      <c r="AU554" s="24" t="s">
        <v>80</v>
      </c>
    </row>
    <row r="555" s="14" customFormat="1">
      <c r="B555" s="272"/>
      <c r="C555" s="273"/>
      <c r="D555" s="247" t="s">
        <v>139</v>
      </c>
      <c r="E555" s="274" t="s">
        <v>21</v>
      </c>
      <c r="F555" s="275" t="s">
        <v>748</v>
      </c>
      <c r="G555" s="273"/>
      <c r="H555" s="274" t="s">
        <v>21</v>
      </c>
      <c r="I555" s="276"/>
      <c r="J555" s="273"/>
      <c r="K555" s="273"/>
      <c r="L555" s="277"/>
      <c r="M555" s="278"/>
      <c r="N555" s="279"/>
      <c r="O555" s="279"/>
      <c r="P555" s="279"/>
      <c r="Q555" s="279"/>
      <c r="R555" s="279"/>
      <c r="S555" s="279"/>
      <c r="T555" s="280"/>
      <c r="AT555" s="281" t="s">
        <v>139</v>
      </c>
      <c r="AU555" s="281" t="s">
        <v>80</v>
      </c>
      <c r="AV555" s="14" t="s">
        <v>78</v>
      </c>
      <c r="AW555" s="14" t="s">
        <v>35</v>
      </c>
      <c r="AX555" s="14" t="s">
        <v>72</v>
      </c>
      <c r="AY555" s="281" t="s">
        <v>128</v>
      </c>
    </row>
    <row r="556" s="12" customFormat="1">
      <c r="B556" s="250"/>
      <c r="C556" s="251"/>
      <c r="D556" s="247" t="s">
        <v>139</v>
      </c>
      <c r="E556" s="252" t="s">
        <v>21</v>
      </c>
      <c r="F556" s="253" t="s">
        <v>749</v>
      </c>
      <c r="G556" s="251"/>
      <c r="H556" s="254">
        <v>68.400000000000006</v>
      </c>
      <c r="I556" s="255"/>
      <c r="J556" s="251"/>
      <c r="K556" s="251"/>
      <c r="L556" s="256"/>
      <c r="M556" s="257"/>
      <c r="N556" s="258"/>
      <c r="O556" s="258"/>
      <c r="P556" s="258"/>
      <c r="Q556" s="258"/>
      <c r="R556" s="258"/>
      <c r="S556" s="258"/>
      <c r="T556" s="259"/>
      <c r="AT556" s="260" t="s">
        <v>139</v>
      </c>
      <c r="AU556" s="260" t="s">
        <v>80</v>
      </c>
      <c r="AV556" s="12" t="s">
        <v>80</v>
      </c>
      <c r="AW556" s="12" t="s">
        <v>35</v>
      </c>
      <c r="AX556" s="12" t="s">
        <v>72</v>
      </c>
      <c r="AY556" s="260" t="s">
        <v>128</v>
      </c>
    </row>
    <row r="557" s="13" customFormat="1">
      <c r="B557" s="261"/>
      <c r="C557" s="262"/>
      <c r="D557" s="247" t="s">
        <v>139</v>
      </c>
      <c r="E557" s="263" t="s">
        <v>21</v>
      </c>
      <c r="F557" s="264" t="s">
        <v>141</v>
      </c>
      <c r="G557" s="262"/>
      <c r="H557" s="265">
        <v>68.400000000000006</v>
      </c>
      <c r="I557" s="266"/>
      <c r="J557" s="262"/>
      <c r="K557" s="262"/>
      <c r="L557" s="267"/>
      <c r="M557" s="268"/>
      <c r="N557" s="269"/>
      <c r="O557" s="269"/>
      <c r="P557" s="269"/>
      <c r="Q557" s="269"/>
      <c r="R557" s="269"/>
      <c r="S557" s="269"/>
      <c r="T557" s="270"/>
      <c r="AT557" s="271" t="s">
        <v>139</v>
      </c>
      <c r="AU557" s="271" t="s">
        <v>80</v>
      </c>
      <c r="AV557" s="13" t="s">
        <v>142</v>
      </c>
      <c r="AW557" s="13" t="s">
        <v>35</v>
      </c>
      <c r="AX557" s="13" t="s">
        <v>78</v>
      </c>
      <c r="AY557" s="271" t="s">
        <v>128</v>
      </c>
    </row>
    <row r="558" s="1" customFormat="1" ht="16.5" customHeight="1">
      <c r="B558" s="46"/>
      <c r="C558" s="286" t="s">
        <v>750</v>
      </c>
      <c r="D558" s="286" t="s">
        <v>369</v>
      </c>
      <c r="E558" s="287" t="s">
        <v>751</v>
      </c>
      <c r="F558" s="288" t="s">
        <v>752</v>
      </c>
      <c r="G558" s="289" t="s">
        <v>213</v>
      </c>
      <c r="H558" s="290">
        <v>75.239999999999995</v>
      </c>
      <c r="I558" s="291"/>
      <c r="J558" s="292">
        <f>ROUND(I558*H558,2)</f>
        <v>0</v>
      </c>
      <c r="K558" s="288" t="s">
        <v>135</v>
      </c>
      <c r="L558" s="293"/>
      <c r="M558" s="294" t="s">
        <v>21</v>
      </c>
      <c r="N558" s="295" t="s">
        <v>43</v>
      </c>
      <c r="O558" s="47"/>
      <c r="P558" s="244">
        <f>O558*H558</f>
        <v>0</v>
      </c>
      <c r="Q558" s="244">
        <v>0.0080000000000000002</v>
      </c>
      <c r="R558" s="244">
        <f>Q558*H558</f>
        <v>0.60192000000000001</v>
      </c>
      <c r="S558" s="244">
        <v>0</v>
      </c>
      <c r="T558" s="245">
        <f>S558*H558</f>
        <v>0</v>
      </c>
      <c r="AR558" s="24" t="s">
        <v>408</v>
      </c>
      <c r="AT558" s="24" t="s">
        <v>369</v>
      </c>
      <c r="AU558" s="24" t="s">
        <v>80</v>
      </c>
      <c r="AY558" s="24" t="s">
        <v>128</v>
      </c>
      <c r="BE558" s="246">
        <f>IF(N558="základní",J558,0)</f>
        <v>0</v>
      </c>
      <c r="BF558" s="246">
        <f>IF(N558="snížená",J558,0)</f>
        <v>0</v>
      </c>
      <c r="BG558" s="246">
        <f>IF(N558="zákl. přenesená",J558,0)</f>
        <v>0</v>
      </c>
      <c r="BH558" s="246">
        <f>IF(N558="sníž. přenesená",J558,0)</f>
        <v>0</v>
      </c>
      <c r="BI558" s="246">
        <f>IF(N558="nulová",J558,0)</f>
        <v>0</v>
      </c>
      <c r="BJ558" s="24" t="s">
        <v>78</v>
      </c>
      <c r="BK558" s="246">
        <f>ROUND(I558*H558,2)</f>
        <v>0</v>
      </c>
      <c r="BL558" s="24" t="s">
        <v>301</v>
      </c>
      <c r="BM558" s="24" t="s">
        <v>753</v>
      </c>
    </row>
    <row r="559" s="1" customFormat="1">
      <c r="B559" s="46"/>
      <c r="C559" s="74"/>
      <c r="D559" s="247" t="s">
        <v>138</v>
      </c>
      <c r="E559" s="74"/>
      <c r="F559" s="248" t="s">
        <v>752</v>
      </c>
      <c r="G559" s="74"/>
      <c r="H559" s="74"/>
      <c r="I559" s="203"/>
      <c r="J559" s="74"/>
      <c r="K559" s="74"/>
      <c r="L559" s="72"/>
      <c r="M559" s="249"/>
      <c r="N559" s="47"/>
      <c r="O559" s="47"/>
      <c r="P559" s="47"/>
      <c r="Q559" s="47"/>
      <c r="R559" s="47"/>
      <c r="S559" s="47"/>
      <c r="T559" s="95"/>
      <c r="AT559" s="24" t="s">
        <v>138</v>
      </c>
      <c r="AU559" s="24" t="s">
        <v>80</v>
      </c>
    </row>
    <row r="560" s="14" customFormat="1">
      <c r="B560" s="272"/>
      <c r="C560" s="273"/>
      <c r="D560" s="247" t="s">
        <v>139</v>
      </c>
      <c r="E560" s="274" t="s">
        <v>21</v>
      </c>
      <c r="F560" s="275" t="s">
        <v>748</v>
      </c>
      <c r="G560" s="273"/>
      <c r="H560" s="274" t="s">
        <v>21</v>
      </c>
      <c r="I560" s="276"/>
      <c r="J560" s="273"/>
      <c r="K560" s="273"/>
      <c r="L560" s="277"/>
      <c r="M560" s="278"/>
      <c r="N560" s="279"/>
      <c r="O560" s="279"/>
      <c r="P560" s="279"/>
      <c r="Q560" s="279"/>
      <c r="R560" s="279"/>
      <c r="S560" s="279"/>
      <c r="T560" s="280"/>
      <c r="AT560" s="281" t="s">
        <v>139</v>
      </c>
      <c r="AU560" s="281" t="s">
        <v>80</v>
      </c>
      <c r="AV560" s="14" t="s">
        <v>78</v>
      </c>
      <c r="AW560" s="14" t="s">
        <v>35</v>
      </c>
      <c r="AX560" s="14" t="s">
        <v>72</v>
      </c>
      <c r="AY560" s="281" t="s">
        <v>128</v>
      </c>
    </row>
    <row r="561" s="12" customFormat="1">
      <c r="B561" s="250"/>
      <c r="C561" s="251"/>
      <c r="D561" s="247" t="s">
        <v>139</v>
      </c>
      <c r="E561" s="252" t="s">
        <v>21</v>
      </c>
      <c r="F561" s="253" t="s">
        <v>754</v>
      </c>
      <c r="G561" s="251"/>
      <c r="H561" s="254">
        <v>75.239999999999995</v>
      </c>
      <c r="I561" s="255"/>
      <c r="J561" s="251"/>
      <c r="K561" s="251"/>
      <c r="L561" s="256"/>
      <c r="M561" s="257"/>
      <c r="N561" s="258"/>
      <c r="O561" s="258"/>
      <c r="P561" s="258"/>
      <c r="Q561" s="258"/>
      <c r="R561" s="258"/>
      <c r="S561" s="258"/>
      <c r="T561" s="259"/>
      <c r="AT561" s="260" t="s">
        <v>139</v>
      </c>
      <c r="AU561" s="260" t="s">
        <v>80</v>
      </c>
      <c r="AV561" s="12" t="s">
        <v>80</v>
      </c>
      <c r="AW561" s="12" t="s">
        <v>35</v>
      </c>
      <c r="AX561" s="12" t="s">
        <v>72</v>
      </c>
      <c r="AY561" s="260" t="s">
        <v>128</v>
      </c>
    </row>
    <row r="562" s="13" customFormat="1">
      <c r="B562" s="261"/>
      <c r="C562" s="262"/>
      <c r="D562" s="247" t="s">
        <v>139</v>
      </c>
      <c r="E562" s="263" t="s">
        <v>21</v>
      </c>
      <c r="F562" s="264" t="s">
        <v>141</v>
      </c>
      <c r="G562" s="262"/>
      <c r="H562" s="265">
        <v>75.239999999999995</v>
      </c>
      <c r="I562" s="266"/>
      <c r="J562" s="262"/>
      <c r="K562" s="262"/>
      <c r="L562" s="267"/>
      <c r="M562" s="268"/>
      <c r="N562" s="269"/>
      <c r="O562" s="269"/>
      <c r="P562" s="269"/>
      <c r="Q562" s="269"/>
      <c r="R562" s="269"/>
      <c r="S562" s="269"/>
      <c r="T562" s="270"/>
      <c r="AT562" s="271" t="s">
        <v>139</v>
      </c>
      <c r="AU562" s="271" t="s">
        <v>80</v>
      </c>
      <c r="AV562" s="13" t="s">
        <v>142</v>
      </c>
      <c r="AW562" s="13" t="s">
        <v>35</v>
      </c>
      <c r="AX562" s="13" t="s">
        <v>78</v>
      </c>
      <c r="AY562" s="271" t="s">
        <v>128</v>
      </c>
    </row>
    <row r="563" s="1" customFormat="1" ht="16.5" customHeight="1">
      <c r="B563" s="46"/>
      <c r="C563" s="235" t="s">
        <v>755</v>
      </c>
      <c r="D563" s="235" t="s">
        <v>131</v>
      </c>
      <c r="E563" s="236" t="s">
        <v>756</v>
      </c>
      <c r="F563" s="237" t="s">
        <v>757</v>
      </c>
      <c r="G563" s="238" t="s">
        <v>383</v>
      </c>
      <c r="H563" s="239">
        <v>5000</v>
      </c>
      <c r="I563" s="240"/>
      <c r="J563" s="241">
        <f>ROUND(I563*H563,2)</f>
        <v>0</v>
      </c>
      <c r="K563" s="237" t="s">
        <v>135</v>
      </c>
      <c r="L563" s="72"/>
      <c r="M563" s="242" t="s">
        <v>21</v>
      </c>
      <c r="N563" s="243" t="s">
        <v>43</v>
      </c>
      <c r="O563" s="47"/>
      <c r="P563" s="244">
        <f>O563*H563</f>
        <v>0</v>
      </c>
      <c r="Q563" s="244">
        <v>5.0000000000000002E-05</v>
      </c>
      <c r="R563" s="244">
        <f>Q563*H563</f>
        <v>0.25</v>
      </c>
      <c r="S563" s="244">
        <v>0</v>
      </c>
      <c r="T563" s="245">
        <f>S563*H563</f>
        <v>0</v>
      </c>
      <c r="AR563" s="24" t="s">
        <v>301</v>
      </c>
      <c r="AT563" s="24" t="s">
        <v>131</v>
      </c>
      <c r="AU563" s="24" t="s">
        <v>80</v>
      </c>
      <c r="AY563" s="24" t="s">
        <v>128</v>
      </c>
      <c r="BE563" s="246">
        <f>IF(N563="základní",J563,0)</f>
        <v>0</v>
      </c>
      <c r="BF563" s="246">
        <f>IF(N563="snížená",J563,0)</f>
        <v>0</v>
      </c>
      <c r="BG563" s="246">
        <f>IF(N563="zákl. přenesená",J563,0)</f>
        <v>0</v>
      </c>
      <c r="BH563" s="246">
        <f>IF(N563="sníž. přenesená",J563,0)</f>
        <v>0</v>
      </c>
      <c r="BI563" s="246">
        <f>IF(N563="nulová",J563,0)</f>
        <v>0</v>
      </c>
      <c r="BJ563" s="24" t="s">
        <v>78</v>
      </c>
      <c r="BK563" s="246">
        <f>ROUND(I563*H563,2)</f>
        <v>0</v>
      </c>
      <c r="BL563" s="24" t="s">
        <v>301</v>
      </c>
      <c r="BM563" s="24" t="s">
        <v>758</v>
      </c>
    </row>
    <row r="564" s="1" customFormat="1">
      <c r="B564" s="46"/>
      <c r="C564" s="74"/>
      <c r="D564" s="247" t="s">
        <v>138</v>
      </c>
      <c r="E564" s="74"/>
      <c r="F564" s="248" t="s">
        <v>759</v>
      </c>
      <c r="G564" s="74"/>
      <c r="H564" s="74"/>
      <c r="I564" s="203"/>
      <c r="J564" s="74"/>
      <c r="K564" s="74"/>
      <c r="L564" s="72"/>
      <c r="M564" s="249"/>
      <c r="N564" s="47"/>
      <c r="O564" s="47"/>
      <c r="P564" s="47"/>
      <c r="Q564" s="47"/>
      <c r="R564" s="47"/>
      <c r="S564" s="47"/>
      <c r="T564" s="95"/>
      <c r="AT564" s="24" t="s">
        <v>138</v>
      </c>
      <c r="AU564" s="24" t="s">
        <v>80</v>
      </c>
    </row>
    <row r="565" s="1" customFormat="1">
      <c r="B565" s="46"/>
      <c r="C565" s="74"/>
      <c r="D565" s="247" t="s">
        <v>216</v>
      </c>
      <c r="E565" s="74"/>
      <c r="F565" s="285" t="s">
        <v>760</v>
      </c>
      <c r="G565" s="74"/>
      <c r="H565" s="74"/>
      <c r="I565" s="203"/>
      <c r="J565" s="74"/>
      <c r="K565" s="74"/>
      <c r="L565" s="72"/>
      <c r="M565" s="249"/>
      <c r="N565" s="47"/>
      <c r="O565" s="47"/>
      <c r="P565" s="47"/>
      <c r="Q565" s="47"/>
      <c r="R565" s="47"/>
      <c r="S565" s="47"/>
      <c r="T565" s="95"/>
      <c r="AT565" s="24" t="s">
        <v>216</v>
      </c>
      <c r="AU565" s="24" t="s">
        <v>80</v>
      </c>
    </row>
    <row r="566" s="14" customFormat="1">
      <c r="B566" s="272"/>
      <c r="C566" s="273"/>
      <c r="D566" s="247" t="s">
        <v>139</v>
      </c>
      <c r="E566" s="274" t="s">
        <v>21</v>
      </c>
      <c r="F566" s="275" t="s">
        <v>761</v>
      </c>
      <c r="G566" s="273"/>
      <c r="H566" s="274" t="s">
        <v>21</v>
      </c>
      <c r="I566" s="276"/>
      <c r="J566" s="273"/>
      <c r="K566" s="273"/>
      <c r="L566" s="277"/>
      <c r="M566" s="278"/>
      <c r="N566" s="279"/>
      <c r="O566" s="279"/>
      <c r="P566" s="279"/>
      <c r="Q566" s="279"/>
      <c r="R566" s="279"/>
      <c r="S566" s="279"/>
      <c r="T566" s="280"/>
      <c r="AT566" s="281" t="s">
        <v>139</v>
      </c>
      <c r="AU566" s="281" t="s">
        <v>80</v>
      </c>
      <c r="AV566" s="14" t="s">
        <v>78</v>
      </c>
      <c r="AW566" s="14" t="s">
        <v>35</v>
      </c>
      <c r="AX566" s="14" t="s">
        <v>72</v>
      </c>
      <c r="AY566" s="281" t="s">
        <v>128</v>
      </c>
    </row>
    <row r="567" s="12" customFormat="1">
      <c r="B567" s="250"/>
      <c r="C567" s="251"/>
      <c r="D567" s="247" t="s">
        <v>139</v>
      </c>
      <c r="E567" s="252" t="s">
        <v>21</v>
      </c>
      <c r="F567" s="253" t="s">
        <v>762</v>
      </c>
      <c r="G567" s="251"/>
      <c r="H567" s="254">
        <v>5000</v>
      </c>
      <c r="I567" s="255"/>
      <c r="J567" s="251"/>
      <c r="K567" s="251"/>
      <c r="L567" s="256"/>
      <c r="M567" s="257"/>
      <c r="N567" s="258"/>
      <c r="O567" s="258"/>
      <c r="P567" s="258"/>
      <c r="Q567" s="258"/>
      <c r="R567" s="258"/>
      <c r="S567" s="258"/>
      <c r="T567" s="259"/>
      <c r="AT567" s="260" t="s">
        <v>139</v>
      </c>
      <c r="AU567" s="260" t="s">
        <v>80</v>
      </c>
      <c r="AV567" s="12" t="s">
        <v>80</v>
      </c>
      <c r="AW567" s="12" t="s">
        <v>35</v>
      </c>
      <c r="AX567" s="12" t="s">
        <v>72</v>
      </c>
      <c r="AY567" s="260" t="s">
        <v>128</v>
      </c>
    </row>
    <row r="568" s="13" customFormat="1">
      <c r="B568" s="261"/>
      <c r="C568" s="262"/>
      <c r="D568" s="247" t="s">
        <v>139</v>
      </c>
      <c r="E568" s="263" t="s">
        <v>21</v>
      </c>
      <c r="F568" s="264" t="s">
        <v>141</v>
      </c>
      <c r="G568" s="262"/>
      <c r="H568" s="265">
        <v>5000</v>
      </c>
      <c r="I568" s="266"/>
      <c r="J568" s="262"/>
      <c r="K568" s="262"/>
      <c r="L568" s="267"/>
      <c r="M568" s="268"/>
      <c r="N568" s="269"/>
      <c r="O568" s="269"/>
      <c r="P568" s="269"/>
      <c r="Q568" s="269"/>
      <c r="R568" s="269"/>
      <c r="S568" s="269"/>
      <c r="T568" s="270"/>
      <c r="AT568" s="271" t="s">
        <v>139</v>
      </c>
      <c r="AU568" s="271" t="s">
        <v>80</v>
      </c>
      <c r="AV568" s="13" t="s">
        <v>142</v>
      </c>
      <c r="AW568" s="13" t="s">
        <v>35</v>
      </c>
      <c r="AX568" s="13" t="s">
        <v>78</v>
      </c>
      <c r="AY568" s="271" t="s">
        <v>128</v>
      </c>
    </row>
    <row r="569" s="1" customFormat="1" ht="16.5" customHeight="1">
      <c r="B569" s="46"/>
      <c r="C569" s="286" t="s">
        <v>763</v>
      </c>
      <c r="D569" s="286" t="s">
        <v>369</v>
      </c>
      <c r="E569" s="287" t="s">
        <v>764</v>
      </c>
      <c r="F569" s="288" t="s">
        <v>765</v>
      </c>
      <c r="G569" s="289" t="s">
        <v>383</v>
      </c>
      <c r="H569" s="290">
        <v>5400</v>
      </c>
      <c r="I569" s="291"/>
      <c r="J569" s="292">
        <f>ROUND(I569*H569,2)</f>
        <v>0</v>
      </c>
      <c r="K569" s="288" t="s">
        <v>21</v>
      </c>
      <c r="L569" s="293"/>
      <c r="M569" s="294" t="s">
        <v>21</v>
      </c>
      <c r="N569" s="295" t="s">
        <v>43</v>
      </c>
      <c r="O569" s="47"/>
      <c r="P569" s="244">
        <f>O569*H569</f>
        <v>0</v>
      </c>
      <c r="Q569" s="244">
        <v>0.001</v>
      </c>
      <c r="R569" s="244">
        <f>Q569*H569</f>
        <v>5.4000000000000004</v>
      </c>
      <c r="S569" s="244">
        <v>0</v>
      </c>
      <c r="T569" s="245">
        <f>S569*H569</f>
        <v>0</v>
      </c>
      <c r="AR569" s="24" t="s">
        <v>408</v>
      </c>
      <c r="AT569" s="24" t="s">
        <v>369</v>
      </c>
      <c r="AU569" s="24" t="s">
        <v>80</v>
      </c>
      <c r="AY569" s="24" t="s">
        <v>128</v>
      </c>
      <c r="BE569" s="246">
        <f>IF(N569="základní",J569,0)</f>
        <v>0</v>
      </c>
      <c r="BF569" s="246">
        <f>IF(N569="snížená",J569,0)</f>
        <v>0</v>
      </c>
      <c r="BG569" s="246">
        <f>IF(N569="zákl. přenesená",J569,0)</f>
        <v>0</v>
      </c>
      <c r="BH569" s="246">
        <f>IF(N569="sníž. přenesená",J569,0)</f>
        <v>0</v>
      </c>
      <c r="BI569" s="246">
        <f>IF(N569="nulová",J569,0)</f>
        <v>0</v>
      </c>
      <c r="BJ569" s="24" t="s">
        <v>78</v>
      </c>
      <c r="BK569" s="246">
        <f>ROUND(I569*H569,2)</f>
        <v>0</v>
      </c>
      <c r="BL569" s="24" t="s">
        <v>301</v>
      </c>
      <c r="BM569" s="24" t="s">
        <v>766</v>
      </c>
    </row>
    <row r="570" s="1" customFormat="1">
      <c r="B570" s="46"/>
      <c r="C570" s="74"/>
      <c r="D570" s="247" t="s">
        <v>138</v>
      </c>
      <c r="E570" s="74"/>
      <c r="F570" s="248" t="s">
        <v>765</v>
      </c>
      <c r="G570" s="74"/>
      <c r="H570" s="74"/>
      <c r="I570" s="203"/>
      <c r="J570" s="74"/>
      <c r="K570" s="74"/>
      <c r="L570" s="72"/>
      <c r="M570" s="249"/>
      <c r="N570" s="47"/>
      <c r="O570" s="47"/>
      <c r="P570" s="47"/>
      <c r="Q570" s="47"/>
      <c r="R570" s="47"/>
      <c r="S570" s="47"/>
      <c r="T570" s="95"/>
      <c r="AT570" s="24" t="s">
        <v>138</v>
      </c>
      <c r="AU570" s="24" t="s">
        <v>80</v>
      </c>
    </row>
    <row r="571" s="14" customFormat="1">
      <c r="B571" s="272"/>
      <c r="C571" s="273"/>
      <c r="D571" s="247" t="s">
        <v>139</v>
      </c>
      <c r="E571" s="274" t="s">
        <v>21</v>
      </c>
      <c r="F571" s="275" t="s">
        <v>761</v>
      </c>
      <c r="G571" s="273"/>
      <c r="H571" s="274" t="s">
        <v>21</v>
      </c>
      <c r="I571" s="276"/>
      <c r="J571" s="273"/>
      <c r="K571" s="273"/>
      <c r="L571" s="277"/>
      <c r="M571" s="278"/>
      <c r="N571" s="279"/>
      <c r="O571" s="279"/>
      <c r="P571" s="279"/>
      <c r="Q571" s="279"/>
      <c r="R571" s="279"/>
      <c r="S571" s="279"/>
      <c r="T571" s="280"/>
      <c r="AT571" s="281" t="s">
        <v>139</v>
      </c>
      <c r="AU571" s="281" t="s">
        <v>80</v>
      </c>
      <c r="AV571" s="14" t="s">
        <v>78</v>
      </c>
      <c r="AW571" s="14" t="s">
        <v>35</v>
      </c>
      <c r="AX571" s="14" t="s">
        <v>72</v>
      </c>
      <c r="AY571" s="281" t="s">
        <v>128</v>
      </c>
    </row>
    <row r="572" s="12" customFormat="1">
      <c r="B572" s="250"/>
      <c r="C572" s="251"/>
      <c r="D572" s="247" t="s">
        <v>139</v>
      </c>
      <c r="E572" s="252" t="s">
        <v>21</v>
      </c>
      <c r="F572" s="253" t="s">
        <v>767</v>
      </c>
      <c r="G572" s="251"/>
      <c r="H572" s="254">
        <v>5400</v>
      </c>
      <c r="I572" s="255"/>
      <c r="J572" s="251"/>
      <c r="K572" s="251"/>
      <c r="L572" s="256"/>
      <c r="M572" s="257"/>
      <c r="N572" s="258"/>
      <c r="O572" s="258"/>
      <c r="P572" s="258"/>
      <c r="Q572" s="258"/>
      <c r="R572" s="258"/>
      <c r="S572" s="258"/>
      <c r="T572" s="259"/>
      <c r="AT572" s="260" t="s">
        <v>139</v>
      </c>
      <c r="AU572" s="260" t="s">
        <v>80</v>
      </c>
      <c r="AV572" s="12" t="s">
        <v>80</v>
      </c>
      <c r="AW572" s="12" t="s">
        <v>35</v>
      </c>
      <c r="AX572" s="12" t="s">
        <v>72</v>
      </c>
      <c r="AY572" s="260" t="s">
        <v>128</v>
      </c>
    </row>
    <row r="573" s="13" customFormat="1">
      <c r="B573" s="261"/>
      <c r="C573" s="262"/>
      <c r="D573" s="247" t="s">
        <v>139</v>
      </c>
      <c r="E573" s="263" t="s">
        <v>21</v>
      </c>
      <c r="F573" s="264" t="s">
        <v>141</v>
      </c>
      <c r="G573" s="262"/>
      <c r="H573" s="265">
        <v>5400</v>
      </c>
      <c r="I573" s="266"/>
      <c r="J573" s="262"/>
      <c r="K573" s="262"/>
      <c r="L573" s="267"/>
      <c r="M573" s="268"/>
      <c r="N573" s="269"/>
      <c r="O573" s="269"/>
      <c r="P573" s="269"/>
      <c r="Q573" s="269"/>
      <c r="R573" s="269"/>
      <c r="S573" s="269"/>
      <c r="T573" s="270"/>
      <c r="AT573" s="271" t="s">
        <v>139</v>
      </c>
      <c r="AU573" s="271" t="s">
        <v>80</v>
      </c>
      <c r="AV573" s="13" t="s">
        <v>142</v>
      </c>
      <c r="AW573" s="13" t="s">
        <v>35</v>
      </c>
      <c r="AX573" s="13" t="s">
        <v>78</v>
      </c>
      <c r="AY573" s="271" t="s">
        <v>128</v>
      </c>
    </row>
    <row r="574" s="1" customFormat="1" ht="16.5" customHeight="1">
      <c r="B574" s="46"/>
      <c r="C574" s="235" t="s">
        <v>768</v>
      </c>
      <c r="D574" s="235" t="s">
        <v>131</v>
      </c>
      <c r="E574" s="236" t="s">
        <v>769</v>
      </c>
      <c r="F574" s="237" t="s">
        <v>770</v>
      </c>
      <c r="G574" s="238" t="s">
        <v>771</v>
      </c>
      <c r="H574" s="239">
        <v>60</v>
      </c>
      <c r="I574" s="240"/>
      <c r="J574" s="241">
        <f>ROUND(I574*H574,2)</f>
        <v>0</v>
      </c>
      <c r="K574" s="237" t="s">
        <v>21</v>
      </c>
      <c r="L574" s="72"/>
      <c r="M574" s="242" t="s">
        <v>21</v>
      </c>
      <c r="N574" s="243" t="s">
        <v>43</v>
      </c>
      <c r="O574" s="47"/>
      <c r="P574" s="244">
        <f>O574*H574</f>
        <v>0</v>
      </c>
      <c r="Q574" s="244">
        <v>0.001</v>
      </c>
      <c r="R574" s="244">
        <f>Q574*H574</f>
        <v>0.059999999999999998</v>
      </c>
      <c r="S574" s="244">
        <v>0</v>
      </c>
      <c r="T574" s="245">
        <f>S574*H574</f>
        <v>0</v>
      </c>
      <c r="AR574" s="24" t="s">
        <v>301</v>
      </c>
      <c r="AT574" s="24" t="s">
        <v>131</v>
      </c>
      <c r="AU574" s="24" t="s">
        <v>80</v>
      </c>
      <c r="AY574" s="24" t="s">
        <v>128</v>
      </c>
      <c r="BE574" s="246">
        <f>IF(N574="základní",J574,0)</f>
        <v>0</v>
      </c>
      <c r="BF574" s="246">
        <f>IF(N574="snížená",J574,0)</f>
        <v>0</v>
      </c>
      <c r="BG574" s="246">
        <f>IF(N574="zákl. přenesená",J574,0)</f>
        <v>0</v>
      </c>
      <c r="BH574" s="246">
        <f>IF(N574="sníž. přenesená",J574,0)</f>
        <v>0</v>
      </c>
      <c r="BI574" s="246">
        <f>IF(N574="nulová",J574,0)</f>
        <v>0</v>
      </c>
      <c r="BJ574" s="24" t="s">
        <v>78</v>
      </c>
      <c r="BK574" s="246">
        <f>ROUND(I574*H574,2)</f>
        <v>0</v>
      </c>
      <c r="BL574" s="24" t="s">
        <v>301</v>
      </c>
      <c r="BM574" s="24" t="s">
        <v>772</v>
      </c>
    </row>
    <row r="575" s="1" customFormat="1">
      <c r="B575" s="46"/>
      <c r="C575" s="74"/>
      <c r="D575" s="247" t="s">
        <v>138</v>
      </c>
      <c r="E575" s="74"/>
      <c r="F575" s="248" t="s">
        <v>770</v>
      </c>
      <c r="G575" s="74"/>
      <c r="H575" s="74"/>
      <c r="I575" s="203"/>
      <c r="J575" s="74"/>
      <c r="K575" s="74"/>
      <c r="L575" s="72"/>
      <c r="M575" s="249"/>
      <c r="N575" s="47"/>
      <c r="O575" s="47"/>
      <c r="P575" s="47"/>
      <c r="Q575" s="47"/>
      <c r="R575" s="47"/>
      <c r="S575" s="47"/>
      <c r="T575" s="95"/>
      <c r="AT575" s="24" t="s">
        <v>138</v>
      </c>
      <c r="AU575" s="24" t="s">
        <v>80</v>
      </c>
    </row>
    <row r="576" s="14" customFormat="1">
      <c r="B576" s="272"/>
      <c r="C576" s="273"/>
      <c r="D576" s="247" t="s">
        <v>139</v>
      </c>
      <c r="E576" s="274" t="s">
        <v>21</v>
      </c>
      <c r="F576" s="275" t="s">
        <v>748</v>
      </c>
      <c r="G576" s="273"/>
      <c r="H576" s="274" t="s">
        <v>21</v>
      </c>
      <c r="I576" s="276"/>
      <c r="J576" s="273"/>
      <c r="K576" s="273"/>
      <c r="L576" s="277"/>
      <c r="M576" s="278"/>
      <c r="N576" s="279"/>
      <c r="O576" s="279"/>
      <c r="P576" s="279"/>
      <c r="Q576" s="279"/>
      <c r="R576" s="279"/>
      <c r="S576" s="279"/>
      <c r="T576" s="280"/>
      <c r="AT576" s="281" t="s">
        <v>139</v>
      </c>
      <c r="AU576" s="281" t="s">
        <v>80</v>
      </c>
      <c r="AV576" s="14" t="s">
        <v>78</v>
      </c>
      <c r="AW576" s="14" t="s">
        <v>35</v>
      </c>
      <c r="AX576" s="14" t="s">
        <v>72</v>
      </c>
      <c r="AY576" s="281" t="s">
        <v>128</v>
      </c>
    </row>
    <row r="577" s="12" customFormat="1">
      <c r="B577" s="250"/>
      <c r="C577" s="251"/>
      <c r="D577" s="247" t="s">
        <v>139</v>
      </c>
      <c r="E577" s="252" t="s">
        <v>21</v>
      </c>
      <c r="F577" s="253" t="s">
        <v>773</v>
      </c>
      <c r="G577" s="251"/>
      <c r="H577" s="254">
        <v>60</v>
      </c>
      <c r="I577" s="255"/>
      <c r="J577" s="251"/>
      <c r="K577" s="251"/>
      <c r="L577" s="256"/>
      <c r="M577" s="257"/>
      <c r="N577" s="258"/>
      <c r="O577" s="258"/>
      <c r="P577" s="258"/>
      <c r="Q577" s="258"/>
      <c r="R577" s="258"/>
      <c r="S577" s="258"/>
      <c r="T577" s="259"/>
      <c r="AT577" s="260" t="s">
        <v>139</v>
      </c>
      <c r="AU577" s="260" t="s">
        <v>80</v>
      </c>
      <c r="AV577" s="12" t="s">
        <v>80</v>
      </c>
      <c r="AW577" s="12" t="s">
        <v>35</v>
      </c>
      <c r="AX577" s="12" t="s">
        <v>72</v>
      </c>
      <c r="AY577" s="260" t="s">
        <v>128</v>
      </c>
    </row>
    <row r="578" s="13" customFormat="1">
      <c r="B578" s="261"/>
      <c r="C578" s="262"/>
      <c r="D578" s="247" t="s">
        <v>139</v>
      </c>
      <c r="E578" s="263" t="s">
        <v>21</v>
      </c>
      <c r="F578" s="264" t="s">
        <v>141</v>
      </c>
      <c r="G578" s="262"/>
      <c r="H578" s="265">
        <v>60</v>
      </c>
      <c r="I578" s="266"/>
      <c r="J578" s="262"/>
      <c r="K578" s="262"/>
      <c r="L578" s="267"/>
      <c r="M578" s="268"/>
      <c r="N578" s="269"/>
      <c r="O578" s="269"/>
      <c r="P578" s="269"/>
      <c r="Q578" s="269"/>
      <c r="R578" s="269"/>
      <c r="S578" s="269"/>
      <c r="T578" s="270"/>
      <c r="AT578" s="271" t="s">
        <v>139</v>
      </c>
      <c r="AU578" s="271" t="s">
        <v>80</v>
      </c>
      <c r="AV578" s="13" t="s">
        <v>142</v>
      </c>
      <c r="AW578" s="13" t="s">
        <v>35</v>
      </c>
      <c r="AX578" s="13" t="s">
        <v>78</v>
      </c>
      <c r="AY578" s="271" t="s">
        <v>128</v>
      </c>
    </row>
    <row r="579" s="1" customFormat="1" ht="16.5" customHeight="1">
      <c r="B579" s="46"/>
      <c r="C579" s="235" t="s">
        <v>774</v>
      </c>
      <c r="D579" s="235" t="s">
        <v>131</v>
      </c>
      <c r="E579" s="236" t="s">
        <v>775</v>
      </c>
      <c r="F579" s="237" t="s">
        <v>776</v>
      </c>
      <c r="G579" s="238" t="s">
        <v>532</v>
      </c>
      <c r="H579" s="239">
        <v>4</v>
      </c>
      <c r="I579" s="240"/>
      <c r="J579" s="241">
        <f>ROUND(I579*H579,2)</f>
        <v>0</v>
      </c>
      <c r="K579" s="237" t="s">
        <v>21</v>
      </c>
      <c r="L579" s="72"/>
      <c r="M579" s="242" t="s">
        <v>21</v>
      </c>
      <c r="N579" s="243" t="s">
        <v>43</v>
      </c>
      <c r="O579" s="47"/>
      <c r="P579" s="244">
        <f>O579*H579</f>
        <v>0</v>
      </c>
      <c r="Q579" s="244">
        <v>0</v>
      </c>
      <c r="R579" s="244">
        <f>Q579*H579</f>
        <v>0</v>
      </c>
      <c r="S579" s="244">
        <v>0</v>
      </c>
      <c r="T579" s="245">
        <f>S579*H579</f>
        <v>0</v>
      </c>
      <c r="AR579" s="24" t="s">
        <v>301</v>
      </c>
      <c r="AT579" s="24" t="s">
        <v>131</v>
      </c>
      <c r="AU579" s="24" t="s">
        <v>80</v>
      </c>
      <c r="AY579" s="24" t="s">
        <v>128</v>
      </c>
      <c r="BE579" s="246">
        <f>IF(N579="základní",J579,0)</f>
        <v>0</v>
      </c>
      <c r="BF579" s="246">
        <f>IF(N579="snížená",J579,0)</f>
        <v>0</v>
      </c>
      <c r="BG579" s="246">
        <f>IF(N579="zákl. přenesená",J579,0)</f>
        <v>0</v>
      </c>
      <c r="BH579" s="246">
        <f>IF(N579="sníž. přenesená",J579,0)</f>
        <v>0</v>
      </c>
      <c r="BI579" s="246">
        <f>IF(N579="nulová",J579,0)</f>
        <v>0</v>
      </c>
      <c r="BJ579" s="24" t="s">
        <v>78</v>
      </c>
      <c r="BK579" s="246">
        <f>ROUND(I579*H579,2)</f>
        <v>0</v>
      </c>
      <c r="BL579" s="24" t="s">
        <v>301</v>
      </c>
      <c r="BM579" s="24" t="s">
        <v>777</v>
      </c>
    </row>
    <row r="580" s="1" customFormat="1">
      <c r="B580" s="46"/>
      <c r="C580" s="74"/>
      <c r="D580" s="247" t="s">
        <v>138</v>
      </c>
      <c r="E580" s="74"/>
      <c r="F580" s="248" t="s">
        <v>776</v>
      </c>
      <c r="G580" s="74"/>
      <c r="H580" s="74"/>
      <c r="I580" s="203"/>
      <c r="J580" s="74"/>
      <c r="K580" s="74"/>
      <c r="L580" s="72"/>
      <c r="M580" s="249"/>
      <c r="N580" s="47"/>
      <c r="O580" s="47"/>
      <c r="P580" s="47"/>
      <c r="Q580" s="47"/>
      <c r="R580" s="47"/>
      <c r="S580" s="47"/>
      <c r="T580" s="95"/>
      <c r="AT580" s="24" t="s">
        <v>138</v>
      </c>
      <c r="AU580" s="24" t="s">
        <v>80</v>
      </c>
    </row>
    <row r="581" s="14" customFormat="1">
      <c r="B581" s="272"/>
      <c r="C581" s="273"/>
      <c r="D581" s="247" t="s">
        <v>139</v>
      </c>
      <c r="E581" s="274" t="s">
        <v>21</v>
      </c>
      <c r="F581" s="275" t="s">
        <v>761</v>
      </c>
      <c r="G581" s="273"/>
      <c r="H581" s="274" t="s">
        <v>21</v>
      </c>
      <c r="I581" s="276"/>
      <c r="J581" s="273"/>
      <c r="K581" s="273"/>
      <c r="L581" s="277"/>
      <c r="M581" s="278"/>
      <c r="N581" s="279"/>
      <c r="O581" s="279"/>
      <c r="P581" s="279"/>
      <c r="Q581" s="279"/>
      <c r="R581" s="279"/>
      <c r="S581" s="279"/>
      <c r="T581" s="280"/>
      <c r="AT581" s="281" t="s">
        <v>139</v>
      </c>
      <c r="AU581" s="281" t="s">
        <v>80</v>
      </c>
      <c r="AV581" s="14" t="s">
        <v>78</v>
      </c>
      <c r="AW581" s="14" t="s">
        <v>35</v>
      </c>
      <c r="AX581" s="14" t="s">
        <v>72</v>
      </c>
      <c r="AY581" s="281" t="s">
        <v>128</v>
      </c>
    </row>
    <row r="582" s="12" customFormat="1">
      <c r="B582" s="250"/>
      <c r="C582" s="251"/>
      <c r="D582" s="247" t="s">
        <v>139</v>
      </c>
      <c r="E582" s="252" t="s">
        <v>21</v>
      </c>
      <c r="F582" s="253" t="s">
        <v>778</v>
      </c>
      <c r="G582" s="251"/>
      <c r="H582" s="254">
        <v>4</v>
      </c>
      <c r="I582" s="255"/>
      <c r="J582" s="251"/>
      <c r="K582" s="251"/>
      <c r="L582" s="256"/>
      <c r="M582" s="257"/>
      <c r="N582" s="258"/>
      <c r="O582" s="258"/>
      <c r="P582" s="258"/>
      <c r="Q582" s="258"/>
      <c r="R582" s="258"/>
      <c r="S582" s="258"/>
      <c r="T582" s="259"/>
      <c r="AT582" s="260" t="s">
        <v>139</v>
      </c>
      <c r="AU582" s="260" t="s">
        <v>80</v>
      </c>
      <c r="AV582" s="12" t="s">
        <v>80</v>
      </c>
      <c r="AW582" s="12" t="s">
        <v>35</v>
      </c>
      <c r="AX582" s="12" t="s">
        <v>72</v>
      </c>
      <c r="AY582" s="260" t="s">
        <v>128</v>
      </c>
    </row>
    <row r="583" s="13" customFormat="1">
      <c r="B583" s="261"/>
      <c r="C583" s="262"/>
      <c r="D583" s="247" t="s">
        <v>139</v>
      </c>
      <c r="E583" s="263" t="s">
        <v>21</v>
      </c>
      <c r="F583" s="264" t="s">
        <v>141</v>
      </c>
      <c r="G583" s="262"/>
      <c r="H583" s="265">
        <v>4</v>
      </c>
      <c r="I583" s="266"/>
      <c r="J583" s="262"/>
      <c r="K583" s="262"/>
      <c r="L583" s="267"/>
      <c r="M583" s="268"/>
      <c r="N583" s="269"/>
      <c r="O583" s="269"/>
      <c r="P583" s="269"/>
      <c r="Q583" s="269"/>
      <c r="R583" s="269"/>
      <c r="S583" s="269"/>
      <c r="T583" s="270"/>
      <c r="AT583" s="271" t="s">
        <v>139</v>
      </c>
      <c r="AU583" s="271" t="s">
        <v>80</v>
      </c>
      <c r="AV583" s="13" t="s">
        <v>142</v>
      </c>
      <c r="AW583" s="13" t="s">
        <v>35</v>
      </c>
      <c r="AX583" s="13" t="s">
        <v>78</v>
      </c>
      <c r="AY583" s="271" t="s">
        <v>128</v>
      </c>
    </row>
    <row r="584" s="1" customFormat="1" ht="16.5" customHeight="1">
      <c r="B584" s="46"/>
      <c r="C584" s="235" t="s">
        <v>779</v>
      </c>
      <c r="D584" s="235" t="s">
        <v>131</v>
      </c>
      <c r="E584" s="236" t="s">
        <v>780</v>
      </c>
      <c r="F584" s="237" t="s">
        <v>781</v>
      </c>
      <c r="G584" s="238" t="s">
        <v>771</v>
      </c>
      <c r="H584" s="239">
        <v>6</v>
      </c>
      <c r="I584" s="240"/>
      <c r="J584" s="241">
        <f>ROUND(I584*H584,2)</f>
        <v>0</v>
      </c>
      <c r="K584" s="237" t="s">
        <v>21</v>
      </c>
      <c r="L584" s="72"/>
      <c r="M584" s="242" t="s">
        <v>21</v>
      </c>
      <c r="N584" s="243" t="s">
        <v>43</v>
      </c>
      <c r="O584" s="47"/>
      <c r="P584" s="244">
        <f>O584*H584</f>
        <v>0</v>
      </c>
      <c r="Q584" s="244">
        <v>0</v>
      </c>
      <c r="R584" s="244">
        <f>Q584*H584</f>
        <v>0</v>
      </c>
      <c r="S584" s="244">
        <v>0</v>
      </c>
      <c r="T584" s="245">
        <f>S584*H584</f>
        <v>0</v>
      </c>
      <c r="AR584" s="24" t="s">
        <v>602</v>
      </c>
      <c r="AT584" s="24" t="s">
        <v>131</v>
      </c>
      <c r="AU584" s="24" t="s">
        <v>80</v>
      </c>
      <c r="AY584" s="24" t="s">
        <v>128</v>
      </c>
      <c r="BE584" s="246">
        <f>IF(N584="základní",J584,0)</f>
        <v>0</v>
      </c>
      <c r="BF584" s="246">
        <f>IF(N584="snížená",J584,0)</f>
        <v>0</v>
      </c>
      <c r="BG584" s="246">
        <f>IF(N584="zákl. přenesená",J584,0)</f>
        <v>0</v>
      </c>
      <c r="BH584" s="246">
        <f>IF(N584="sníž. přenesená",J584,0)</f>
        <v>0</v>
      </c>
      <c r="BI584" s="246">
        <f>IF(N584="nulová",J584,0)</f>
        <v>0</v>
      </c>
      <c r="BJ584" s="24" t="s">
        <v>78</v>
      </c>
      <c r="BK584" s="246">
        <f>ROUND(I584*H584,2)</f>
        <v>0</v>
      </c>
      <c r="BL584" s="24" t="s">
        <v>602</v>
      </c>
      <c r="BM584" s="24" t="s">
        <v>782</v>
      </c>
    </row>
    <row r="585" s="1" customFormat="1">
      <c r="B585" s="46"/>
      <c r="C585" s="74"/>
      <c r="D585" s="247" t="s">
        <v>138</v>
      </c>
      <c r="E585" s="74"/>
      <c r="F585" s="248" t="s">
        <v>781</v>
      </c>
      <c r="G585" s="74"/>
      <c r="H585" s="74"/>
      <c r="I585" s="203"/>
      <c r="J585" s="74"/>
      <c r="K585" s="74"/>
      <c r="L585" s="72"/>
      <c r="M585" s="249"/>
      <c r="N585" s="47"/>
      <c r="O585" s="47"/>
      <c r="P585" s="47"/>
      <c r="Q585" s="47"/>
      <c r="R585" s="47"/>
      <c r="S585" s="47"/>
      <c r="T585" s="95"/>
      <c r="AT585" s="24" t="s">
        <v>138</v>
      </c>
      <c r="AU585" s="24" t="s">
        <v>80</v>
      </c>
    </row>
    <row r="586" s="14" customFormat="1">
      <c r="B586" s="272"/>
      <c r="C586" s="273"/>
      <c r="D586" s="247" t="s">
        <v>139</v>
      </c>
      <c r="E586" s="274" t="s">
        <v>21</v>
      </c>
      <c r="F586" s="275" t="s">
        <v>783</v>
      </c>
      <c r="G586" s="273"/>
      <c r="H586" s="274" t="s">
        <v>21</v>
      </c>
      <c r="I586" s="276"/>
      <c r="J586" s="273"/>
      <c r="K586" s="273"/>
      <c r="L586" s="277"/>
      <c r="M586" s="278"/>
      <c r="N586" s="279"/>
      <c r="O586" s="279"/>
      <c r="P586" s="279"/>
      <c r="Q586" s="279"/>
      <c r="R586" s="279"/>
      <c r="S586" s="279"/>
      <c r="T586" s="280"/>
      <c r="AT586" s="281" t="s">
        <v>139</v>
      </c>
      <c r="AU586" s="281" t="s">
        <v>80</v>
      </c>
      <c r="AV586" s="14" t="s">
        <v>78</v>
      </c>
      <c r="AW586" s="14" t="s">
        <v>35</v>
      </c>
      <c r="AX586" s="14" t="s">
        <v>72</v>
      </c>
      <c r="AY586" s="281" t="s">
        <v>128</v>
      </c>
    </row>
    <row r="587" s="12" customFormat="1">
      <c r="B587" s="250"/>
      <c r="C587" s="251"/>
      <c r="D587" s="247" t="s">
        <v>139</v>
      </c>
      <c r="E587" s="252" t="s">
        <v>21</v>
      </c>
      <c r="F587" s="253" t="s">
        <v>784</v>
      </c>
      <c r="G587" s="251"/>
      <c r="H587" s="254">
        <v>6</v>
      </c>
      <c r="I587" s="255"/>
      <c r="J587" s="251"/>
      <c r="K587" s="251"/>
      <c r="L587" s="256"/>
      <c r="M587" s="257"/>
      <c r="N587" s="258"/>
      <c r="O587" s="258"/>
      <c r="P587" s="258"/>
      <c r="Q587" s="258"/>
      <c r="R587" s="258"/>
      <c r="S587" s="258"/>
      <c r="T587" s="259"/>
      <c r="AT587" s="260" t="s">
        <v>139</v>
      </c>
      <c r="AU587" s="260" t="s">
        <v>80</v>
      </c>
      <c r="AV587" s="12" t="s">
        <v>80</v>
      </c>
      <c r="AW587" s="12" t="s">
        <v>35</v>
      </c>
      <c r="AX587" s="12" t="s">
        <v>72</v>
      </c>
      <c r="AY587" s="260" t="s">
        <v>128</v>
      </c>
    </row>
    <row r="588" s="13" customFormat="1">
      <c r="B588" s="261"/>
      <c r="C588" s="262"/>
      <c r="D588" s="247" t="s">
        <v>139</v>
      </c>
      <c r="E588" s="263" t="s">
        <v>21</v>
      </c>
      <c r="F588" s="264" t="s">
        <v>141</v>
      </c>
      <c r="G588" s="262"/>
      <c r="H588" s="265">
        <v>6</v>
      </c>
      <c r="I588" s="266"/>
      <c r="J588" s="262"/>
      <c r="K588" s="262"/>
      <c r="L588" s="267"/>
      <c r="M588" s="268"/>
      <c r="N588" s="269"/>
      <c r="O588" s="269"/>
      <c r="P588" s="269"/>
      <c r="Q588" s="269"/>
      <c r="R588" s="269"/>
      <c r="S588" s="269"/>
      <c r="T588" s="270"/>
      <c r="AT588" s="271" t="s">
        <v>139</v>
      </c>
      <c r="AU588" s="271" t="s">
        <v>80</v>
      </c>
      <c r="AV588" s="13" t="s">
        <v>142</v>
      </c>
      <c r="AW588" s="13" t="s">
        <v>35</v>
      </c>
      <c r="AX588" s="13" t="s">
        <v>78</v>
      </c>
      <c r="AY588" s="271" t="s">
        <v>128</v>
      </c>
    </row>
    <row r="589" s="1" customFormat="1" ht="16.5" customHeight="1">
      <c r="B589" s="46"/>
      <c r="C589" s="235" t="s">
        <v>785</v>
      </c>
      <c r="D589" s="235" t="s">
        <v>131</v>
      </c>
      <c r="E589" s="236" t="s">
        <v>786</v>
      </c>
      <c r="F589" s="237" t="s">
        <v>787</v>
      </c>
      <c r="G589" s="238" t="s">
        <v>342</v>
      </c>
      <c r="H589" s="239">
        <v>6.3310000000000004</v>
      </c>
      <c r="I589" s="240"/>
      <c r="J589" s="241">
        <f>ROUND(I589*H589,2)</f>
        <v>0</v>
      </c>
      <c r="K589" s="237" t="s">
        <v>135</v>
      </c>
      <c r="L589" s="72"/>
      <c r="M589" s="242" t="s">
        <v>21</v>
      </c>
      <c r="N589" s="243" t="s">
        <v>43</v>
      </c>
      <c r="O589" s="47"/>
      <c r="P589" s="244">
        <f>O589*H589</f>
        <v>0</v>
      </c>
      <c r="Q589" s="244">
        <v>0</v>
      </c>
      <c r="R589" s="244">
        <f>Q589*H589</f>
        <v>0</v>
      </c>
      <c r="S589" s="244">
        <v>0</v>
      </c>
      <c r="T589" s="245">
        <f>S589*H589</f>
        <v>0</v>
      </c>
      <c r="AR589" s="24" t="s">
        <v>301</v>
      </c>
      <c r="AT589" s="24" t="s">
        <v>131</v>
      </c>
      <c r="AU589" s="24" t="s">
        <v>80</v>
      </c>
      <c r="AY589" s="24" t="s">
        <v>128</v>
      </c>
      <c r="BE589" s="246">
        <f>IF(N589="základní",J589,0)</f>
        <v>0</v>
      </c>
      <c r="BF589" s="246">
        <f>IF(N589="snížená",J589,0)</f>
        <v>0</v>
      </c>
      <c r="BG589" s="246">
        <f>IF(N589="zákl. přenesená",J589,0)</f>
        <v>0</v>
      </c>
      <c r="BH589" s="246">
        <f>IF(N589="sníž. přenesená",J589,0)</f>
        <v>0</v>
      </c>
      <c r="BI589" s="246">
        <f>IF(N589="nulová",J589,0)</f>
        <v>0</v>
      </c>
      <c r="BJ589" s="24" t="s">
        <v>78</v>
      </c>
      <c r="BK589" s="246">
        <f>ROUND(I589*H589,2)</f>
        <v>0</v>
      </c>
      <c r="BL589" s="24" t="s">
        <v>301</v>
      </c>
      <c r="BM589" s="24" t="s">
        <v>788</v>
      </c>
    </row>
    <row r="590" s="1" customFormat="1">
      <c r="B590" s="46"/>
      <c r="C590" s="74"/>
      <c r="D590" s="247" t="s">
        <v>138</v>
      </c>
      <c r="E590" s="74"/>
      <c r="F590" s="248" t="s">
        <v>789</v>
      </c>
      <c r="G590" s="74"/>
      <c r="H590" s="74"/>
      <c r="I590" s="203"/>
      <c r="J590" s="74"/>
      <c r="K590" s="74"/>
      <c r="L590" s="72"/>
      <c r="M590" s="249"/>
      <c r="N590" s="47"/>
      <c r="O590" s="47"/>
      <c r="P590" s="47"/>
      <c r="Q590" s="47"/>
      <c r="R590" s="47"/>
      <c r="S590" s="47"/>
      <c r="T590" s="95"/>
      <c r="AT590" s="24" t="s">
        <v>138</v>
      </c>
      <c r="AU590" s="24" t="s">
        <v>80</v>
      </c>
    </row>
    <row r="591" s="1" customFormat="1">
      <c r="B591" s="46"/>
      <c r="C591" s="74"/>
      <c r="D591" s="247" t="s">
        <v>216</v>
      </c>
      <c r="E591" s="74"/>
      <c r="F591" s="285" t="s">
        <v>790</v>
      </c>
      <c r="G591" s="74"/>
      <c r="H591" s="74"/>
      <c r="I591" s="203"/>
      <c r="J591" s="74"/>
      <c r="K591" s="74"/>
      <c r="L591" s="72"/>
      <c r="M591" s="282"/>
      <c r="N591" s="283"/>
      <c r="O591" s="283"/>
      <c r="P591" s="283"/>
      <c r="Q591" s="283"/>
      <c r="R591" s="283"/>
      <c r="S591" s="283"/>
      <c r="T591" s="284"/>
      <c r="AT591" s="24" t="s">
        <v>216</v>
      </c>
      <c r="AU591" s="24" t="s">
        <v>80</v>
      </c>
    </row>
    <row r="592" s="1" customFormat="1" ht="6.96" customHeight="1">
      <c r="B592" s="67"/>
      <c r="C592" s="68"/>
      <c r="D592" s="68"/>
      <c r="E592" s="68"/>
      <c r="F592" s="68"/>
      <c r="G592" s="68"/>
      <c r="H592" s="68"/>
      <c r="I592" s="178"/>
      <c r="J592" s="68"/>
      <c r="K592" s="68"/>
      <c r="L592" s="72"/>
    </row>
  </sheetData>
  <sheetProtection sheet="1" autoFilter="0" formatColumns="0" formatRows="0" objects="1" scenarios="1" spinCount="100000" saltValue="CxaQma7o4bxAzhCUs8DaUAeGTDq+HQdC2Zv+ta/ogjMt+G/jUKoXRFlSmOLDfKGj/BltgKi0CLFeAw6W3hdg2Q==" hashValue="i4EHjWue09B3T1px4jTrtLfrEI3xvEjME64VNNINw3SkhdzL8SsxZVNZTx6/4y7apYkkI6Bl3EC5lVZSEbFpRQ==" algorithmName="SHA-512" password="CC35"/>
  <autoFilter ref="C96:K591"/>
  <mergeCells count="13">
    <mergeCell ref="E7:H7"/>
    <mergeCell ref="E9:H9"/>
    <mergeCell ref="E11:H11"/>
    <mergeCell ref="E26:H26"/>
    <mergeCell ref="E47:H47"/>
    <mergeCell ref="E49:H49"/>
    <mergeCell ref="E51:H51"/>
    <mergeCell ref="J55:J56"/>
    <mergeCell ref="E85:H85"/>
    <mergeCell ref="E87:H87"/>
    <mergeCell ref="E89:H89"/>
    <mergeCell ref="G1:H1"/>
    <mergeCell ref="L2:V2"/>
  </mergeCells>
  <hyperlinks>
    <hyperlink ref="F1:G1" location="C2" display="1) Krycí list soupisu"/>
    <hyperlink ref="G1:H1" location="C58" display="2) Rekapitulace"/>
    <hyperlink ref="J1" location="C9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49"/>
      <c r="C1" s="149"/>
      <c r="D1" s="150" t="s">
        <v>1</v>
      </c>
      <c r="E1" s="149"/>
      <c r="F1" s="151" t="s">
        <v>91</v>
      </c>
      <c r="G1" s="151" t="s">
        <v>92</v>
      </c>
      <c r="H1" s="151"/>
      <c r="I1" s="152"/>
      <c r="J1" s="151" t="s">
        <v>93</v>
      </c>
      <c r="K1" s="150" t="s">
        <v>94</v>
      </c>
      <c r="L1" s="151" t="s">
        <v>95</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90</v>
      </c>
    </row>
    <row r="3" ht="6.96" customHeight="1">
      <c r="B3" s="25"/>
      <c r="C3" s="26"/>
      <c r="D3" s="26"/>
      <c r="E3" s="26"/>
      <c r="F3" s="26"/>
      <c r="G3" s="26"/>
      <c r="H3" s="26"/>
      <c r="I3" s="153"/>
      <c r="J3" s="26"/>
      <c r="K3" s="27"/>
      <c r="AT3" s="24" t="s">
        <v>80</v>
      </c>
    </row>
    <row r="4" ht="36.96" customHeight="1">
      <c r="B4" s="28"/>
      <c r="C4" s="29"/>
      <c r="D4" s="30" t="s">
        <v>96</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6.5" customHeight="1">
      <c r="B7" s="28"/>
      <c r="C7" s="29"/>
      <c r="D7" s="29"/>
      <c r="E7" s="155" t="str">
        <f>'Rekapitulace stavby'!K6</f>
        <v>PD - Přístřešek Martinov</v>
      </c>
      <c r="F7" s="40"/>
      <c r="G7" s="40"/>
      <c r="H7" s="40"/>
      <c r="I7" s="154"/>
      <c r="J7" s="29"/>
      <c r="K7" s="31"/>
    </row>
    <row r="8">
      <c r="B8" s="28"/>
      <c r="C8" s="29"/>
      <c r="D8" s="40" t="s">
        <v>97</v>
      </c>
      <c r="E8" s="29"/>
      <c r="F8" s="29"/>
      <c r="G8" s="29"/>
      <c r="H8" s="29"/>
      <c r="I8" s="154"/>
      <c r="J8" s="29"/>
      <c r="K8" s="31"/>
    </row>
    <row r="9" s="1" customFormat="1" ht="16.5" customHeight="1">
      <c r="B9" s="46"/>
      <c r="C9" s="47"/>
      <c r="D9" s="47"/>
      <c r="E9" s="155" t="s">
        <v>98</v>
      </c>
      <c r="F9" s="47"/>
      <c r="G9" s="47"/>
      <c r="H9" s="47"/>
      <c r="I9" s="156"/>
      <c r="J9" s="47"/>
      <c r="K9" s="51"/>
    </row>
    <row r="10" s="1" customFormat="1">
      <c r="B10" s="46"/>
      <c r="C10" s="47"/>
      <c r="D10" s="40" t="s">
        <v>99</v>
      </c>
      <c r="E10" s="47"/>
      <c r="F10" s="47"/>
      <c r="G10" s="47"/>
      <c r="H10" s="47"/>
      <c r="I10" s="156"/>
      <c r="J10" s="47"/>
      <c r="K10" s="51"/>
    </row>
    <row r="11" s="1" customFormat="1" ht="36.96" customHeight="1">
      <c r="B11" s="46"/>
      <c r="C11" s="47"/>
      <c r="D11" s="47"/>
      <c r="E11" s="157" t="s">
        <v>791</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40" t="s">
        <v>20</v>
      </c>
      <c r="E13" s="47"/>
      <c r="F13" s="35" t="s">
        <v>21</v>
      </c>
      <c r="G13" s="47"/>
      <c r="H13" s="47"/>
      <c r="I13" s="158" t="s">
        <v>22</v>
      </c>
      <c r="J13" s="35" t="s">
        <v>21</v>
      </c>
      <c r="K13" s="51"/>
    </row>
    <row r="14" s="1" customFormat="1" ht="14.4" customHeight="1">
      <c r="B14" s="46"/>
      <c r="C14" s="47"/>
      <c r="D14" s="40" t="s">
        <v>23</v>
      </c>
      <c r="E14" s="47"/>
      <c r="F14" s="35" t="s">
        <v>24</v>
      </c>
      <c r="G14" s="47"/>
      <c r="H14" s="47"/>
      <c r="I14" s="158" t="s">
        <v>25</v>
      </c>
      <c r="J14" s="159" t="str">
        <f>'Rekapitulace stavby'!AN8</f>
        <v>2. 8. 2018</v>
      </c>
      <c r="K14" s="51"/>
    </row>
    <row r="15" s="1" customFormat="1" ht="10.8" customHeight="1">
      <c r="B15" s="46"/>
      <c r="C15" s="47"/>
      <c r="D15" s="47"/>
      <c r="E15" s="47"/>
      <c r="F15" s="47"/>
      <c r="G15" s="47"/>
      <c r="H15" s="47"/>
      <c r="I15" s="156"/>
      <c r="J15" s="47"/>
      <c r="K15" s="51"/>
    </row>
    <row r="16" s="1" customFormat="1" ht="14.4" customHeight="1">
      <c r="B16" s="46"/>
      <c r="C16" s="47"/>
      <c r="D16" s="40" t="s">
        <v>27</v>
      </c>
      <c r="E16" s="47"/>
      <c r="F16" s="47"/>
      <c r="G16" s="47"/>
      <c r="H16" s="47"/>
      <c r="I16" s="158" t="s">
        <v>28</v>
      </c>
      <c r="J16" s="35" t="s">
        <v>21</v>
      </c>
      <c r="K16" s="51"/>
    </row>
    <row r="17" s="1" customFormat="1" ht="18" customHeight="1">
      <c r="B17" s="46"/>
      <c r="C17" s="47"/>
      <c r="D17" s="47"/>
      <c r="E17" s="35" t="s">
        <v>29</v>
      </c>
      <c r="F17" s="47"/>
      <c r="G17" s="47"/>
      <c r="H17" s="47"/>
      <c r="I17" s="158" t="s">
        <v>30</v>
      </c>
      <c r="J17" s="35" t="s">
        <v>21</v>
      </c>
      <c r="K17" s="51"/>
    </row>
    <row r="18" s="1" customFormat="1" ht="6.96" customHeight="1">
      <c r="B18" s="46"/>
      <c r="C18" s="47"/>
      <c r="D18" s="47"/>
      <c r="E18" s="47"/>
      <c r="F18" s="47"/>
      <c r="G18" s="47"/>
      <c r="H18" s="47"/>
      <c r="I18" s="156"/>
      <c r="J18" s="47"/>
      <c r="K18" s="51"/>
    </row>
    <row r="19" s="1" customFormat="1" ht="14.4" customHeight="1">
      <c r="B19" s="46"/>
      <c r="C19" s="47"/>
      <c r="D19" s="40" t="s">
        <v>31</v>
      </c>
      <c r="E19" s="47"/>
      <c r="F19" s="47"/>
      <c r="G19" s="47"/>
      <c r="H19" s="47"/>
      <c r="I19" s="158" t="s">
        <v>28</v>
      </c>
      <c r="J19" s="35" t="str">
        <f>IF('Rekapitulace stavby'!AN13="Vyplň údaj","",IF('Rekapitulace stavby'!AN13="","",'Rekapitulace stavby'!AN13))</f>
        <v/>
      </c>
      <c r="K19" s="51"/>
    </row>
    <row r="20" s="1" customFormat="1" ht="18" customHeight="1">
      <c r="B20" s="46"/>
      <c r="C20" s="47"/>
      <c r="D20" s="47"/>
      <c r="E20" s="35" t="str">
        <f>IF('Rekapitulace stavby'!E14="Vyplň údaj","",IF('Rekapitulace stavby'!E14="","",'Rekapitulace stavby'!E14))</f>
        <v/>
      </c>
      <c r="F20" s="47"/>
      <c r="G20" s="47"/>
      <c r="H20" s="47"/>
      <c r="I20" s="158" t="s">
        <v>30</v>
      </c>
      <c r="J20" s="35"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40" t="s">
        <v>33</v>
      </c>
      <c r="E22" s="47"/>
      <c r="F22" s="47"/>
      <c r="G22" s="47"/>
      <c r="H22" s="47"/>
      <c r="I22" s="158" t="s">
        <v>28</v>
      </c>
      <c r="J22" s="35" t="s">
        <v>21</v>
      </c>
      <c r="K22" s="51"/>
    </row>
    <row r="23" s="1" customFormat="1" ht="18" customHeight="1">
      <c r="B23" s="46"/>
      <c r="C23" s="47"/>
      <c r="D23" s="47"/>
      <c r="E23" s="35" t="s">
        <v>34</v>
      </c>
      <c r="F23" s="47"/>
      <c r="G23" s="47"/>
      <c r="H23" s="47"/>
      <c r="I23" s="158" t="s">
        <v>30</v>
      </c>
      <c r="J23" s="35" t="s">
        <v>21</v>
      </c>
      <c r="K23" s="51"/>
    </row>
    <row r="24" s="1" customFormat="1" ht="6.96" customHeight="1">
      <c r="B24" s="46"/>
      <c r="C24" s="47"/>
      <c r="D24" s="47"/>
      <c r="E24" s="47"/>
      <c r="F24" s="47"/>
      <c r="G24" s="47"/>
      <c r="H24" s="47"/>
      <c r="I24" s="156"/>
      <c r="J24" s="47"/>
      <c r="K24" s="51"/>
    </row>
    <row r="25" s="1" customFormat="1" ht="14.4" customHeight="1">
      <c r="B25" s="46"/>
      <c r="C25" s="47"/>
      <c r="D25" s="40" t="s">
        <v>36</v>
      </c>
      <c r="E25" s="47"/>
      <c r="F25" s="47"/>
      <c r="G25" s="47"/>
      <c r="H25" s="47"/>
      <c r="I25" s="156"/>
      <c r="J25" s="47"/>
      <c r="K25" s="51"/>
    </row>
    <row r="26" s="7" customFormat="1" ht="16.5" customHeight="1">
      <c r="B26" s="160"/>
      <c r="C26" s="161"/>
      <c r="D26" s="161"/>
      <c r="E26" s="44" t="s">
        <v>21</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38</v>
      </c>
      <c r="E29" s="47"/>
      <c r="F29" s="47"/>
      <c r="G29" s="47"/>
      <c r="H29" s="47"/>
      <c r="I29" s="156"/>
      <c r="J29" s="167">
        <f>ROUND(J84,2)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40</v>
      </c>
      <c r="G31" s="47"/>
      <c r="H31" s="47"/>
      <c r="I31" s="168" t="s">
        <v>39</v>
      </c>
      <c r="J31" s="52" t="s">
        <v>41</v>
      </c>
      <c r="K31" s="51"/>
    </row>
    <row r="32" s="1" customFormat="1" ht="14.4" customHeight="1">
      <c r="B32" s="46"/>
      <c r="C32" s="47"/>
      <c r="D32" s="55" t="s">
        <v>42</v>
      </c>
      <c r="E32" s="55" t="s">
        <v>43</v>
      </c>
      <c r="F32" s="169">
        <f>ROUND(SUM(BE84:BE88), 2)</f>
        <v>0</v>
      </c>
      <c r="G32" s="47"/>
      <c r="H32" s="47"/>
      <c r="I32" s="170">
        <v>0.20999999999999999</v>
      </c>
      <c r="J32" s="169">
        <f>ROUND(ROUND((SUM(BE84:BE88)), 2)*I32, 2)</f>
        <v>0</v>
      </c>
      <c r="K32" s="51"/>
    </row>
    <row r="33" s="1" customFormat="1" ht="14.4" customHeight="1">
      <c r="B33" s="46"/>
      <c r="C33" s="47"/>
      <c r="D33" s="47"/>
      <c r="E33" s="55" t="s">
        <v>44</v>
      </c>
      <c r="F33" s="169">
        <f>ROUND(SUM(BF84:BF88), 2)</f>
        <v>0</v>
      </c>
      <c r="G33" s="47"/>
      <c r="H33" s="47"/>
      <c r="I33" s="170">
        <v>0.14999999999999999</v>
      </c>
      <c r="J33" s="169">
        <f>ROUND(ROUND((SUM(BF84:BF88)), 2)*I33, 2)</f>
        <v>0</v>
      </c>
      <c r="K33" s="51"/>
    </row>
    <row r="34" hidden="1" s="1" customFormat="1" ht="14.4" customHeight="1">
      <c r="B34" s="46"/>
      <c r="C34" s="47"/>
      <c r="D34" s="47"/>
      <c r="E34" s="55" t="s">
        <v>45</v>
      </c>
      <c r="F34" s="169">
        <f>ROUND(SUM(BG84:BG88), 2)</f>
        <v>0</v>
      </c>
      <c r="G34" s="47"/>
      <c r="H34" s="47"/>
      <c r="I34" s="170">
        <v>0.20999999999999999</v>
      </c>
      <c r="J34" s="169">
        <v>0</v>
      </c>
      <c r="K34" s="51"/>
    </row>
    <row r="35" hidden="1" s="1" customFormat="1" ht="14.4" customHeight="1">
      <c r="B35" s="46"/>
      <c r="C35" s="47"/>
      <c r="D35" s="47"/>
      <c r="E35" s="55" t="s">
        <v>46</v>
      </c>
      <c r="F35" s="169">
        <f>ROUND(SUM(BH84:BH88), 2)</f>
        <v>0</v>
      </c>
      <c r="G35" s="47"/>
      <c r="H35" s="47"/>
      <c r="I35" s="170">
        <v>0.14999999999999999</v>
      </c>
      <c r="J35" s="169">
        <v>0</v>
      </c>
      <c r="K35" s="51"/>
    </row>
    <row r="36" hidden="1" s="1" customFormat="1" ht="14.4" customHeight="1">
      <c r="B36" s="46"/>
      <c r="C36" s="47"/>
      <c r="D36" s="47"/>
      <c r="E36" s="55" t="s">
        <v>47</v>
      </c>
      <c r="F36" s="169">
        <f>ROUND(SUM(BI84:BI88),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48</v>
      </c>
      <c r="E38" s="98"/>
      <c r="F38" s="98"/>
      <c r="G38" s="173" t="s">
        <v>49</v>
      </c>
      <c r="H38" s="174" t="s">
        <v>50</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30" t="s">
        <v>101</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40" t="s">
        <v>18</v>
      </c>
      <c r="D46" s="47"/>
      <c r="E46" s="47"/>
      <c r="F46" s="47"/>
      <c r="G46" s="47"/>
      <c r="H46" s="47"/>
      <c r="I46" s="156"/>
      <c r="J46" s="47"/>
      <c r="K46" s="51"/>
    </row>
    <row r="47" s="1" customFormat="1" ht="16.5" customHeight="1">
      <c r="B47" s="46"/>
      <c r="C47" s="47"/>
      <c r="D47" s="47"/>
      <c r="E47" s="155" t="str">
        <f>E7</f>
        <v>PD - Přístřešek Martinov</v>
      </c>
      <c r="F47" s="40"/>
      <c r="G47" s="40"/>
      <c r="H47" s="40"/>
      <c r="I47" s="156"/>
      <c r="J47" s="47"/>
      <c r="K47" s="51"/>
    </row>
    <row r="48">
      <c r="B48" s="28"/>
      <c r="C48" s="40" t="s">
        <v>97</v>
      </c>
      <c r="D48" s="29"/>
      <c r="E48" s="29"/>
      <c r="F48" s="29"/>
      <c r="G48" s="29"/>
      <c r="H48" s="29"/>
      <c r="I48" s="154"/>
      <c r="J48" s="29"/>
      <c r="K48" s="31"/>
    </row>
    <row r="49" s="1" customFormat="1" ht="16.5" customHeight="1">
      <c r="B49" s="46"/>
      <c r="C49" s="47"/>
      <c r="D49" s="47"/>
      <c r="E49" s="155" t="s">
        <v>98</v>
      </c>
      <c r="F49" s="47"/>
      <c r="G49" s="47"/>
      <c r="H49" s="47"/>
      <c r="I49" s="156"/>
      <c r="J49" s="47"/>
      <c r="K49" s="51"/>
    </row>
    <row r="50" s="1" customFormat="1" ht="14.4" customHeight="1">
      <c r="B50" s="46"/>
      <c r="C50" s="40" t="s">
        <v>99</v>
      </c>
      <c r="D50" s="47"/>
      <c r="E50" s="47"/>
      <c r="F50" s="47"/>
      <c r="G50" s="47"/>
      <c r="H50" s="47"/>
      <c r="I50" s="156"/>
      <c r="J50" s="47"/>
      <c r="K50" s="51"/>
    </row>
    <row r="51" s="1" customFormat="1" ht="17.25" customHeight="1">
      <c r="B51" s="46"/>
      <c r="C51" s="47"/>
      <c r="D51" s="47"/>
      <c r="E51" s="157" t="str">
        <f>E11</f>
        <v>002 - Elektroinstalace - hromosvod a uzemnění</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40" t="s">
        <v>23</v>
      </c>
      <c r="D53" s="47"/>
      <c r="E53" s="47"/>
      <c r="F53" s="35" t="str">
        <f>F14</f>
        <v xml:space="preserve"> </v>
      </c>
      <c r="G53" s="47"/>
      <c r="H53" s="47"/>
      <c r="I53" s="158" t="s">
        <v>25</v>
      </c>
      <c r="J53" s="159" t="str">
        <f>IF(J14="","",J14)</f>
        <v>2. 8. 2018</v>
      </c>
      <c r="K53" s="51"/>
    </row>
    <row r="54" s="1" customFormat="1" ht="6.96" customHeight="1">
      <c r="B54" s="46"/>
      <c r="C54" s="47"/>
      <c r="D54" s="47"/>
      <c r="E54" s="47"/>
      <c r="F54" s="47"/>
      <c r="G54" s="47"/>
      <c r="H54" s="47"/>
      <c r="I54" s="156"/>
      <c r="J54" s="47"/>
      <c r="K54" s="51"/>
    </row>
    <row r="55" s="1" customFormat="1">
      <c r="B55" s="46"/>
      <c r="C55" s="40" t="s">
        <v>27</v>
      </c>
      <c r="D55" s="47"/>
      <c r="E55" s="47"/>
      <c r="F55" s="35" t="str">
        <f>E17</f>
        <v>Dopravní podnik Ostrava a.s.</v>
      </c>
      <c r="G55" s="47"/>
      <c r="H55" s="47"/>
      <c r="I55" s="158" t="s">
        <v>33</v>
      </c>
      <c r="J55" s="44" t="str">
        <f>E23</f>
        <v>R&amp;P PROJEKT statika, projekce s.r.o.</v>
      </c>
      <c r="K55" s="51"/>
    </row>
    <row r="56" s="1" customFormat="1" ht="14.4" customHeight="1">
      <c r="B56" s="46"/>
      <c r="C56" s="40" t="s">
        <v>31</v>
      </c>
      <c r="D56" s="47"/>
      <c r="E56" s="47"/>
      <c r="F56" s="35"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102</v>
      </c>
      <c r="D58" s="171"/>
      <c r="E58" s="171"/>
      <c r="F58" s="171"/>
      <c r="G58" s="171"/>
      <c r="H58" s="171"/>
      <c r="I58" s="185"/>
      <c r="J58" s="186" t="s">
        <v>103</v>
      </c>
      <c r="K58" s="187"/>
    </row>
    <row r="59" s="1" customFormat="1" ht="10.32" customHeight="1">
      <c r="B59" s="46"/>
      <c r="C59" s="47"/>
      <c r="D59" s="47"/>
      <c r="E59" s="47"/>
      <c r="F59" s="47"/>
      <c r="G59" s="47"/>
      <c r="H59" s="47"/>
      <c r="I59" s="156"/>
      <c r="J59" s="47"/>
      <c r="K59" s="51"/>
    </row>
    <row r="60" s="1" customFormat="1" ht="29.28" customHeight="1">
      <c r="B60" s="46"/>
      <c r="C60" s="188" t="s">
        <v>104</v>
      </c>
      <c r="D60" s="47"/>
      <c r="E60" s="47"/>
      <c r="F60" s="47"/>
      <c r="G60" s="47"/>
      <c r="H60" s="47"/>
      <c r="I60" s="156"/>
      <c r="J60" s="167">
        <f>J84</f>
        <v>0</v>
      </c>
      <c r="K60" s="51"/>
      <c r="AU60" s="24" t="s">
        <v>105</v>
      </c>
    </row>
    <row r="61" s="8" customFormat="1" ht="24.96" customHeight="1">
      <c r="B61" s="189"/>
      <c r="C61" s="190"/>
      <c r="D61" s="191" t="s">
        <v>792</v>
      </c>
      <c r="E61" s="192"/>
      <c r="F61" s="192"/>
      <c r="G61" s="192"/>
      <c r="H61" s="192"/>
      <c r="I61" s="193"/>
      <c r="J61" s="194">
        <f>J85</f>
        <v>0</v>
      </c>
      <c r="K61" s="195"/>
    </row>
    <row r="62" s="9" customFormat="1" ht="19.92" customHeight="1">
      <c r="B62" s="196"/>
      <c r="C62" s="197"/>
      <c r="D62" s="198" t="s">
        <v>793</v>
      </c>
      <c r="E62" s="199"/>
      <c r="F62" s="199"/>
      <c r="G62" s="199"/>
      <c r="H62" s="199"/>
      <c r="I62" s="200"/>
      <c r="J62" s="201">
        <f>J86</f>
        <v>0</v>
      </c>
      <c r="K62" s="202"/>
    </row>
    <row r="63" s="1" customFormat="1" ht="21.84" customHeight="1">
      <c r="B63" s="46"/>
      <c r="C63" s="47"/>
      <c r="D63" s="47"/>
      <c r="E63" s="47"/>
      <c r="F63" s="47"/>
      <c r="G63" s="47"/>
      <c r="H63" s="47"/>
      <c r="I63" s="156"/>
      <c r="J63" s="47"/>
      <c r="K63" s="51"/>
    </row>
    <row r="64" s="1" customFormat="1" ht="6.96" customHeight="1">
      <c r="B64" s="67"/>
      <c r="C64" s="68"/>
      <c r="D64" s="68"/>
      <c r="E64" s="68"/>
      <c r="F64" s="68"/>
      <c r="G64" s="68"/>
      <c r="H64" s="68"/>
      <c r="I64" s="178"/>
      <c r="J64" s="68"/>
      <c r="K64" s="69"/>
    </row>
    <row r="68" s="1" customFormat="1" ht="6.96" customHeight="1">
      <c r="B68" s="70"/>
      <c r="C68" s="71"/>
      <c r="D68" s="71"/>
      <c r="E68" s="71"/>
      <c r="F68" s="71"/>
      <c r="G68" s="71"/>
      <c r="H68" s="71"/>
      <c r="I68" s="181"/>
      <c r="J68" s="71"/>
      <c r="K68" s="71"/>
      <c r="L68" s="72"/>
    </row>
    <row r="69" s="1" customFormat="1" ht="36.96" customHeight="1">
      <c r="B69" s="46"/>
      <c r="C69" s="73" t="s">
        <v>111</v>
      </c>
      <c r="D69" s="74"/>
      <c r="E69" s="74"/>
      <c r="F69" s="74"/>
      <c r="G69" s="74"/>
      <c r="H69" s="74"/>
      <c r="I69" s="203"/>
      <c r="J69" s="74"/>
      <c r="K69" s="74"/>
      <c r="L69" s="72"/>
    </row>
    <row r="70" s="1" customFormat="1" ht="6.96" customHeight="1">
      <c r="B70" s="46"/>
      <c r="C70" s="74"/>
      <c r="D70" s="74"/>
      <c r="E70" s="74"/>
      <c r="F70" s="74"/>
      <c r="G70" s="74"/>
      <c r="H70" s="74"/>
      <c r="I70" s="203"/>
      <c r="J70" s="74"/>
      <c r="K70" s="74"/>
      <c r="L70" s="72"/>
    </row>
    <row r="71" s="1" customFormat="1" ht="14.4" customHeight="1">
      <c r="B71" s="46"/>
      <c r="C71" s="76" t="s">
        <v>18</v>
      </c>
      <c r="D71" s="74"/>
      <c r="E71" s="74"/>
      <c r="F71" s="74"/>
      <c r="G71" s="74"/>
      <c r="H71" s="74"/>
      <c r="I71" s="203"/>
      <c r="J71" s="74"/>
      <c r="K71" s="74"/>
      <c r="L71" s="72"/>
    </row>
    <row r="72" s="1" customFormat="1" ht="16.5" customHeight="1">
      <c r="B72" s="46"/>
      <c r="C72" s="74"/>
      <c r="D72" s="74"/>
      <c r="E72" s="204" t="str">
        <f>E7</f>
        <v>PD - Přístřešek Martinov</v>
      </c>
      <c r="F72" s="76"/>
      <c r="G72" s="76"/>
      <c r="H72" s="76"/>
      <c r="I72" s="203"/>
      <c r="J72" s="74"/>
      <c r="K72" s="74"/>
      <c r="L72" s="72"/>
    </row>
    <row r="73">
      <c r="B73" s="28"/>
      <c r="C73" s="76" t="s">
        <v>97</v>
      </c>
      <c r="D73" s="205"/>
      <c r="E73" s="205"/>
      <c r="F73" s="205"/>
      <c r="G73" s="205"/>
      <c r="H73" s="205"/>
      <c r="I73" s="148"/>
      <c r="J73" s="205"/>
      <c r="K73" s="205"/>
      <c r="L73" s="206"/>
    </row>
    <row r="74" s="1" customFormat="1" ht="16.5" customHeight="1">
      <c r="B74" s="46"/>
      <c r="C74" s="74"/>
      <c r="D74" s="74"/>
      <c r="E74" s="204" t="s">
        <v>98</v>
      </c>
      <c r="F74" s="74"/>
      <c r="G74" s="74"/>
      <c r="H74" s="74"/>
      <c r="I74" s="203"/>
      <c r="J74" s="74"/>
      <c r="K74" s="74"/>
      <c r="L74" s="72"/>
    </row>
    <row r="75" s="1" customFormat="1" ht="14.4" customHeight="1">
      <c r="B75" s="46"/>
      <c r="C75" s="76" t="s">
        <v>99</v>
      </c>
      <c r="D75" s="74"/>
      <c r="E75" s="74"/>
      <c r="F75" s="74"/>
      <c r="G75" s="74"/>
      <c r="H75" s="74"/>
      <c r="I75" s="203"/>
      <c r="J75" s="74"/>
      <c r="K75" s="74"/>
      <c r="L75" s="72"/>
    </row>
    <row r="76" s="1" customFormat="1" ht="17.25" customHeight="1">
      <c r="B76" s="46"/>
      <c r="C76" s="74"/>
      <c r="D76" s="74"/>
      <c r="E76" s="82" t="str">
        <f>E11</f>
        <v>002 - Elektroinstalace - hromosvod a uzemnění</v>
      </c>
      <c r="F76" s="74"/>
      <c r="G76" s="74"/>
      <c r="H76" s="74"/>
      <c r="I76" s="203"/>
      <c r="J76" s="74"/>
      <c r="K76" s="74"/>
      <c r="L76" s="72"/>
    </row>
    <row r="77" s="1" customFormat="1" ht="6.96" customHeight="1">
      <c r="B77" s="46"/>
      <c r="C77" s="74"/>
      <c r="D77" s="74"/>
      <c r="E77" s="74"/>
      <c r="F77" s="74"/>
      <c r="G77" s="74"/>
      <c r="H77" s="74"/>
      <c r="I77" s="203"/>
      <c r="J77" s="74"/>
      <c r="K77" s="74"/>
      <c r="L77" s="72"/>
    </row>
    <row r="78" s="1" customFormat="1" ht="18" customHeight="1">
      <c r="B78" s="46"/>
      <c r="C78" s="76" t="s">
        <v>23</v>
      </c>
      <c r="D78" s="74"/>
      <c r="E78" s="74"/>
      <c r="F78" s="207" t="str">
        <f>F14</f>
        <v xml:space="preserve"> </v>
      </c>
      <c r="G78" s="74"/>
      <c r="H78" s="74"/>
      <c r="I78" s="208" t="s">
        <v>25</v>
      </c>
      <c r="J78" s="85" t="str">
        <f>IF(J14="","",J14)</f>
        <v>2. 8. 2018</v>
      </c>
      <c r="K78" s="74"/>
      <c r="L78" s="72"/>
    </row>
    <row r="79" s="1" customFormat="1" ht="6.96" customHeight="1">
      <c r="B79" s="46"/>
      <c r="C79" s="74"/>
      <c r="D79" s="74"/>
      <c r="E79" s="74"/>
      <c r="F79" s="74"/>
      <c r="G79" s="74"/>
      <c r="H79" s="74"/>
      <c r="I79" s="203"/>
      <c r="J79" s="74"/>
      <c r="K79" s="74"/>
      <c r="L79" s="72"/>
    </row>
    <row r="80" s="1" customFormat="1">
      <c r="B80" s="46"/>
      <c r="C80" s="76" t="s">
        <v>27</v>
      </c>
      <c r="D80" s="74"/>
      <c r="E80" s="74"/>
      <c r="F80" s="207" t="str">
        <f>E17</f>
        <v>Dopravní podnik Ostrava a.s.</v>
      </c>
      <c r="G80" s="74"/>
      <c r="H80" s="74"/>
      <c r="I80" s="208" t="s">
        <v>33</v>
      </c>
      <c r="J80" s="207" t="str">
        <f>E23</f>
        <v>R&amp;P PROJEKT statika, projekce s.r.o.</v>
      </c>
      <c r="K80" s="74"/>
      <c r="L80" s="72"/>
    </row>
    <row r="81" s="1" customFormat="1" ht="14.4" customHeight="1">
      <c r="B81" s="46"/>
      <c r="C81" s="76" t="s">
        <v>31</v>
      </c>
      <c r="D81" s="74"/>
      <c r="E81" s="74"/>
      <c r="F81" s="207" t="str">
        <f>IF(E20="","",E20)</f>
        <v/>
      </c>
      <c r="G81" s="74"/>
      <c r="H81" s="74"/>
      <c r="I81" s="203"/>
      <c r="J81" s="74"/>
      <c r="K81" s="74"/>
      <c r="L81" s="72"/>
    </row>
    <row r="82" s="1" customFormat="1" ht="10.32" customHeight="1">
      <c r="B82" s="46"/>
      <c r="C82" s="74"/>
      <c r="D82" s="74"/>
      <c r="E82" s="74"/>
      <c r="F82" s="74"/>
      <c r="G82" s="74"/>
      <c r="H82" s="74"/>
      <c r="I82" s="203"/>
      <c r="J82" s="74"/>
      <c r="K82" s="74"/>
      <c r="L82" s="72"/>
    </row>
    <row r="83" s="10" customFormat="1" ht="29.28" customHeight="1">
      <c r="B83" s="209"/>
      <c r="C83" s="210" t="s">
        <v>112</v>
      </c>
      <c r="D83" s="211" t="s">
        <v>57</v>
      </c>
      <c r="E83" s="211" t="s">
        <v>53</v>
      </c>
      <c r="F83" s="211" t="s">
        <v>113</v>
      </c>
      <c r="G83" s="211" t="s">
        <v>114</v>
      </c>
      <c r="H83" s="211" t="s">
        <v>115</v>
      </c>
      <c r="I83" s="212" t="s">
        <v>116</v>
      </c>
      <c r="J83" s="211" t="s">
        <v>103</v>
      </c>
      <c r="K83" s="213" t="s">
        <v>117</v>
      </c>
      <c r="L83" s="214"/>
      <c r="M83" s="102" t="s">
        <v>118</v>
      </c>
      <c r="N83" s="103" t="s">
        <v>42</v>
      </c>
      <c r="O83" s="103" t="s">
        <v>119</v>
      </c>
      <c r="P83" s="103" t="s">
        <v>120</v>
      </c>
      <c r="Q83" s="103" t="s">
        <v>121</v>
      </c>
      <c r="R83" s="103" t="s">
        <v>122</v>
      </c>
      <c r="S83" s="103" t="s">
        <v>123</v>
      </c>
      <c r="T83" s="104" t="s">
        <v>124</v>
      </c>
    </row>
    <row r="84" s="1" customFormat="1" ht="29.28" customHeight="1">
      <c r="B84" s="46"/>
      <c r="C84" s="108" t="s">
        <v>104</v>
      </c>
      <c r="D84" s="74"/>
      <c r="E84" s="74"/>
      <c r="F84" s="74"/>
      <c r="G84" s="74"/>
      <c r="H84" s="74"/>
      <c r="I84" s="203"/>
      <c r="J84" s="215">
        <f>BK84</f>
        <v>0</v>
      </c>
      <c r="K84" s="74"/>
      <c r="L84" s="72"/>
      <c r="M84" s="105"/>
      <c r="N84" s="106"/>
      <c r="O84" s="106"/>
      <c r="P84" s="216">
        <f>P85</f>
        <v>0</v>
      </c>
      <c r="Q84" s="106"/>
      <c r="R84" s="216">
        <f>R85</f>
        <v>0</v>
      </c>
      <c r="S84" s="106"/>
      <c r="T84" s="217">
        <f>T85</f>
        <v>0</v>
      </c>
      <c r="AT84" s="24" t="s">
        <v>71</v>
      </c>
      <c r="AU84" s="24" t="s">
        <v>105</v>
      </c>
      <c r="BK84" s="218">
        <f>BK85</f>
        <v>0</v>
      </c>
    </row>
    <row r="85" s="11" customFormat="1" ht="37.44" customHeight="1">
      <c r="B85" s="219"/>
      <c r="C85" s="220"/>
      <c r="D85" s="221" t="s">
        <v>71</v>
      </c>
      <c r="E85" s="222" t="s">
        <v>369</v>
      </c>
      <c r="F85" s="222" t="s">
        <v>794</v>
      </c>
      <c r="G85" s="220"/>
      <c r="H85" s="220"/>
      <c r="I85" s="223"/>
      <c r="J85" s="224">
        <f>BK85</f>
        <v>0</v>
      </c>
      <c r="K85" s="220"/>
      <c r="L85" s="225"/>
      <c r="M85" s="226"/>
      <c r="N85" s="227"/>
      <c r="O85" s="227"/>
      <c r="P85" s="228">
        <f>P86</f>
        <v>0</v>
      </c>
      <c r="Q85" s="227"/>
      <c r="R85" s="228">
        <f>R86</f>
        <v>0</v>
      </c>
      <c r="S85" s="227"/>
      <c r="T85" s="229">
        <f>T86</f>
        <v>0</v>
      </c>
      <c r="AR85" s="230" t="s">
        <v>147</v>
      </c>
      <c r="AT85" s="231" t="s">
        <v>71</v>
      </c>
      <c r="AU85" s="231" t="s">
        <v>72</v>
      </c>
      <c r="AY85" s="230" t="s">
        <v>128</v>
      </c>
      <c r="BK85" s="232">
        <f>BK86</f>
        <v>0</v>
      </c>
    </row>
    <row r="86" s="11" customFormat="1" ht="19.92" customHeight="1">
      <c r="B86" s="219"/>
      <c r="C86" s="220"/>
      <c r="D86" s="221" t="s">
        <v>71</v>
      </c>
      <c r="E86" s="233" t="s">
        <v>795</v>
      </c>
      <c r="F86" s="233" t="s">
        <v>796</v>
      </c>
      <c r="G86" s="220"/>
      <c r="H86" s="220"/>
      <c r="I86" s="223"/>
      <c r="J86" s="234">
        <f>BK86</f>
        <v>0</v>
      </c>
      <c r="K86" s="220"/>
      <c r="L86" s="225"/>
      <c r="M86" s="226"/>
      <c r="N86" s="227"/>
      <c r="O86" s="227"/>
      <c r="P86" s="228">
        <f>SUM(P87:P88)</f>
        <v>0</v>
      </c>
      <c r="Q86" s="227"/>
      <c r="R86" s="228">
        <f>SUM(R87:R88)</f>
        <v>0</v>
      </c>
      <c r="S86" s="227"/>
      <c r="T86" s="229">
        <f>SUM(T87:T88)</f>
        <v>0</v>
      </c>
      <c r="AR86" s="230" t="s">
        <v>147</v>
      </c>
      <c r="AT86" s="231" t="s">
        <v>71</v>
      </c>
      <c r="AU86" s="231" t="s">
        <v>78</v>
      </c>
      <c r="AY86" s="230" t="s">
        <v>128</v>
      </c>
      <c r="BK86" s="232">
        <f>SUM(BK87:BK88)</f>
        <v>0</v>
      </c>
    </row>
    <row r="87" s="1" customFormat="1" ht="16.5" customHeight="1">
      <c r="B87" s="46"/>
      <c r="C87" s="235" t="s">
        <v>78</v>
      </c>
      <c r="D87" s="235" t="s">
        <v>131</v>
      </c>
      <c r="E87" s="236" t="s">
        <v>797</v>
      </c>
      <c r="F87" s="237" t="s">
        <v>798</v>
      </c>
      <c r="G87" s="238" t="s">
        <v>134</v>
      </c>
      <c r="H87" s="239">
        <v>1</v>
      </c>
      <c r="I87" s="240"/>
      <c r="J87" s="241">
        <f>ROUND(I87*H87,2)</f>
        <v>0</v>
      </c>
      <c r="K87" s="237" t="s">
        <v>21</v>
      </c>
      <c r="L87" s="72"/>
      <c r="M87" s="242" t="s">
        <v>21</v>
      </c>
      <c r="N87" s="243" t="s">
        <v>43</v>
      </c>
      <c r="O87" s="47"/>
      <c r="P87" s="244">
        <f>O87*H87</f>
        <v>0</v>
      </c>
      <c r="Q87" s="244">
        <v>0</v>
      </c>
      <c r="R87" s="244">
        <f>Q87*H87</f>
        <v>0</v>
      </c>
      <c r="S87" s="244">
        <v>0</v>
      </c>
      <c r="T87" s="245">
        <f>S87*H87</f>
        <v>0</v>
      </c>
      <c r="AR87" s="24" t="s">
        <v>602</v>
      </c>
      <c r="AT87" s="24" t="s">
        <v>131</v>
      </c>
      <c r="AU87" s="24" t="s">
        <v>80</v>
      </c>
      <c r="AY87" s="24" t="s">
        <v>128</v>
      </c>
      <c r="BE87" s="246">
        <f>IF(N87="základní",J87,0)</f>
        <v>0</v>
      </c>
      <c r="BF87" s="246">
        <f>IF(N87="snížená",J87,0)</f>
        <v>0</v>
      </c>
      <c r="BG87" s="246">
        <f>IF(N87="zákl. přenesená",J87,0)</f>
        <v>0</v>
      </c>
      <c r="BH87" s="246">
        <f>IF(N87="sníž. přenesená",J87,0)</f>
        <v>0</v>
      </c>
      <c r="BI87" s="246">
        <f>IF(N87="nulová",J87,0)</f>
        <v>0</v>
      </c>
      <c r="BJ87" s="24" t="s">
        <v>78</v>
      </c>
      <c r="BK87" s="246">
        <f>ROUND(I87*H87,2)</f>
        <v>0</v>
      </c>
      <c r="BL87" s="24" t="s">
        <v>602</v>
      </c>
      <c r="BM87" s="24" t="s">
        <v>799</v>
      </c>
    </row>
    <row r="88" s="1" customFormat="1">
      <c r="B88" s="46"/>
      <c r="C88" s="74"/>
      <c r="D88" s="247" t="s">
        <v>138</v>
      </c>
      <c r="E88" s="74"/>
      <c r="F88" s="248" t="s">
        <v>798</v>
      </c>
      <c r="G88" s="74"/>
      <c r="H88" s="74"/>
      <c r="I88" s="203"/>
      <c r="J88" s="74"/>
      <c r="K88" s="74"/>
      <c r="L88" s="72"/>
      <c r="M88" s="282"/>
      <c r="N88" s="283"/>
      <c r="O88" s="283"/>
      <c r="P88" s="283"/>
      <c r="Q88" s="283"/>
      <c r="R88" s="283"/>
      <c r="S88" s="283"/>
      <c r="T88" s="284"/>
      <c r="AT88" s="24" t="s">
        <v>138</v>
      </c>
      <c r="AU88" s="24" t="s">
        <v>80</v>
      </c>
    </row>
    <row r="89" s="1" customFormat="1" ht="6.96" customHeight="1">
      <c r="B89" s="67"/>
      <c r="C89" s="68"/>
      <c r="D89" s="68"/>
      <c r="E89" s="68"/>
      <c r="F89" s="68"/>
      <c r="G89" s="68"/>
      <c r="H89" s="68"/>
      <c r="I89" s="178"/>
      <c r="J89" s="68"/>
      <c r="K89" s="68"/>
      <c r="L89" s="72"/>
    </row>
  </sheetData>
  <sheetProtection sheet="1" autoFilter="0" formatColumns="0" formatRows="0" objects="1" scenarios="1" spinCount="100000" saltValue="/90x94Q1HqPB0nqq37c823gSRVoY0n6puRpOi2Im0jzBXbYm4BoDdemFFF8Uf7jnPjxDbIaolzAmZ5iTTHIz9g==" hashValue="U0i/y646VaxRfZcPAo9TGVQdsSaD5bOn1BhuoYLZaTstrHFNnIi9hpbSuBXNYZB1OnbwlLywD41pU4kU3hvWFg==" algorithmName="SHA-512" password="CC35"/>
  <autoFilter ref="C83:K88"/>
  <mergeCells count="13">
    <mergeCell ref="E7:H7"/>
    <mergeCell ref="E9:H9"/>
    <mergeCell ref="E11:H11"/>
    <mergeCell ref="E26:H26"/>
    <mergeCell ref="E47:H47"/>
    <mergeCell ref="E49:H49"/>
    <mergeCell ref="E51:H51"/>
    <mergeCell ref="J55:J56"/>
    <mergeCell ref="E72:H72"/>
    <mergeCell ref="E74:H74"/>
    <mergeCell ref="E76:H76"/>
    <mergeCell ref="G1:H1"/>
    <mergeCell ref="L2:V2"/>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6" customWidth="1"/>
    <col min="2" max="2" width="1.664063" style="296" customWidth="1"/>
    <col min="3" max="4" width="5" style="296" customWidth="1"/>
    <col min="5" max="5" width="11.67" style="296" customWidth="1"/>
    <col min="6" max="6" width="9.17" style="296" customWidth="1"/>
    <col min="7" max="7" width="5" style="296" customWidth="1"/>
    <col min="8" max="8" width="77.83" style="296" customWidth="1"/>
    <col min="9" max="10" width="20" style="296" customWidth="1"/>
    <col min="11" max="11" width="1.664063" style="296" customWidth="1"/>
  </cols>
  <sheetData>
    <row r="1" ht="37.5" customHeight="1"/>
    <row r="2" ht="7.5" customHeight="1">
      <c r="B2" s="297"/>
      <c r="C2" s="298"/>
      <c r="D2" s="298"/>
      <c r="E2" s="298"/>
      <c r="F2" s="298"/>
      <c r="G2" s="298"/>
      <c r="H2" s="298"/>
      <c r="I2" s="298"/>
      <c r="J2" s="298"/>
      <c r="K2" s="299"/>
    </row>
    <row r="3" s="15" customFormat="1" ht="45" customHeight="1">
      <c r="B3" s="300"/>
      <c r="C3" s="301" t="s">
        <v>800</v>
      </c>
      <c r="D3" s="301"/>
      <c r="E3" s="301"/>
      <c r="F3" s="301"/>
      <c r="G3" s="301"/>
      <c r="H3" s="301"/>
      <c r="I3" s="301"/>
      <c r="J3" s="301"/>
      <c r="K3" s="302"/>
    </row>
    <row r="4" ht="25.5" customHeight="1">
      <c r="B4" s="303"/>
      <c r="C4" s="304" t="s">
        <v>801</v>
      </c>
      <c r="D4" s="304"/>
      <c r="E4" s="304"/>
      <c r="F4" s="304"/>
      <c r="G4" s="304"/>
      <c r="H4" s="304"/>
      <c r="I4" s="304"/>
      <c r="J4" s="304"/>
      <c r="K4" s="305"/>
    </row>
    <row r="5" ht="5.25" customHeight="1">
      <c r="B5" s="303"/>
      <c r="C5" s="306"/>
      <c r="D5" s="306"/>
      <c r="E5" s="306"/>
      <c r="F5" s="306"/>
      <c r="G5" s="306"/>
      <c r="H5" s="306"/>
      <c r="I5" s="306"/>
      <c r="J5" s="306"/>
      <c r="K5" s="305"/>
    </row>
    <row r="6" ht="15" customHeight="1">
      <c r="B6" s="303"/>
      <c r="C6" s="307" t="s">
        <v>802</v>
      </c>
      <c r="D6" s="307"/>
      <c r="E6" s="307"/>
      <c r="F6" s="307"/>
      <c r="G6" s="307"/>
      <c r="H6" s="307"/>
      <c r="I6" s="307"/>
      <c r="J6" s="307"/>
      <c r="K6" s="305"/>
    </row>
    <row r="7" ht="15" customHeight="1">
      <c r="B7" s="308"/>
      <c r="C7" s="307" t="s">
        <v>803</v>
      </c>
      <c r="D7" s="307"/>
      <c r="E7" s="307"/>
      <c r="F7" s="307"/>
      <c r="G7" s="307"/>
      <c r="H7" s="307"/>
      <c r="I7" s="307"/>
      <c r="J7" s="307"/>
      <c r="K7" s="305"/>
    </row>
    <row r="8" ht="12.75" customHeight="1">
      <c r="B8" s="308"/>
      <c r="C8" s="307"/>
      <c r="D8" s="307"/>
      <c r="E8" s="307"/>
      <c r="F8" s="307"/>
      <c r="G8" s="307"/>
      <c r="H8" s="307"/>
      <c r="I8" s="307"/>
      <c r="J8" s="307"/>
      <c r="K8" s="305"/>
    </row>
    <row r="9" ht="15" customHeight="1">
      <c r="B9" s="308"/>
      <c r="C9" s="307" t="s">
        <v>804</v>
      </c>
      <c r="D9" s="307"/>
      <c r="E9" s="307"/>
      <c r="F9" s="307"/>
      <c r="G9" s="307"/>
      <c r="H9" s="307"/>
      <c r="I9" s="307"/>
      <c r="J9" s="307"/>
      <c r="K9" s="305"/>
    </row>
    <row r="10" ht="15" customHeight="1">
      <c r="B10" s="308"/>
      <c r="C10" s="307"/>
      <c r="D10" s="307" t="s">
        <v>805</v>
      </c>
      <c r="E10" s="307"/>
      <c r="F10" s="307"/>
      <c r="G10" s="307"/>
      <c r="H10" s="307"/>
      <c r="I10" s="307"/>
      <c r="J10" s="307"/>
      <c r="K10" s="305"/>
    </row>
    <row r="11" ht="15" customHeight="1">
      <c r="B11" s="308"/>
      <c r="C11" s="309"/>
      <c r="D11" s="307" t="s">
        <v>806</v>
      </c>
      <c r="E11" s="307"/>
      <c r="F11" s="307"/>
      <c r="G11" s="307"/>
      <c r="H11" s="307"/>
      <c r="I11" s="307"/>
      <c r="J11" s="307"/>
      <c r="K11" s="305"/>
    </row>
    <row r="12" ht="12.75" customHeight="1">
      <c r="B12" s="308"/>
      <c r="C12" s="309"/>
      <c r="D12" s="309"/>
      <c r="E12" s="309"/>
      <c r="F12" s="309"/>
      <c r="G12" s="309"/>
      <c r="H12" s="309"/>
      <c r="I12" s="309"/>
      <c r="J12" s="309"/>
      <c r="K12" s="305"/>
    </row>
    <row r="13" ht="15" customHeight="1">
      <c r="B13" s="308"/>
      <c r="C13" s="309"/>
      <c r="D13" s="307" t="s">
        <v>807</v>
      </c>
      <c r="E13" s="307"/>
      <c r="F13" s="307"/>
      <c r="G13" s="307"/>
      <c r="H13" s="307"/>
      <c r="I13" s="307"/>
      <c r="J13" s="307"/>
      <c r="K13" s="305"/>
    </row>
    <row r="14" ht="15" customHeight="1">
      <c r="B14" s="308"/>
      <c r="C14" s="309"/>
      <c r="D14" s="307" t="s">
        <v>808</v>
      </c>
      <c r="E14" s="307"/>
      <c r="F14" s="307"/>
      <c r="G14" s="307"/>
      <c r="H14" s="307"/>
      <c r="I14" s="307"/>
      <c r="J14" s="307"/>
      <c r="K14" s="305"/>
    </row>
    <row r="15" ht="15" customHeight="1">
      <c r="B15" s="308"/>
      <c r="C15" s="309"/>
      <c r="D15" s="307" t="s">
        <v>809</v>
      </c>
      <c r="E15" s="307"/>
      <c r="F15" s="307"/>
      <c r="G15" s="307"/>
      <c r="H15" s="307"/>
      <c r="I15" s="307"/>
      <c r="J15" s="307"/>
      <c r="K15" s="305"/>
    </row>
    <row r="16" ht="15" customHeight="1">
      <c r="B16" s="308"/>
      <c r="C16" s="309"/>
      <c r="D16" s="309"/>
      <c r="E16" s="310" t="s">
        <v>77</v>
      </c>
      <c r="F16" s="307" t="s">
        <v>810</v>
      </c>
      <c r="G16" s="307"/>
      <c r="H16" s="307"/>
      <c r="I16" s="307"/>
      <c r="J16" s="307"/>
      <c r="K16" s="305"/>
    </row>
    <row r="17" ht="15" customHeight="1">
      <c r="B17" s="308"/>
      <c r="C17" s="309"/>
      <c r="D17" s="309"/>
      <c r="E17" s="310" t="s">
        <v>811</v>
      </c>
      <c r="F17" s="307" t="s">
        <v>812</v>
      </c>
      <c r="G17" s="307"/>
      <c r="H17" s="307"/>
      <c r="I17" s="307"/>
      <c r="J17" s="307"/>
      <c r="K17" s="305"/>
    </row>
    <row r="18" ht="15" customHeight="1">
      <c r="B18" s="308"/>
      <c r="C18" s="309"/>
      <c r="D18" s="309"/>
      <c r="E18" s="310" t="s">
        <v>813</v>
      </c>
      <c r="F18" s="307" t="s">
        <v>814</v>
      </c>
      <c r="G18" s="307"/>
      <c r="H18" s="307"/>
      <c r="I18" s="307"/>
      <c r="J18" s="307"/>
      <c r="K18" s="305"/>
    </row>
    <row r="19" ht="15" customHeight="1">
      <c r="B19" s="308"/>
      <c r="C19" s="309"/>
      <c r="D19" s="309"/>
      <c r="E19" s="310" t="s">
        <v>815</v>
      </c>
      <c r="F19" s="307" t="s">
        <v>83</v>
      </c>
      <c r="G19" s="307"/>
      <c r="H19" s="307"/>
      <c r="I19" s="307"/>
      <c r="J19" s="307"/>
      <c r="K19" s="305"/>
    </row>
    <row r="20" ht="15" customHeight="1">
      <c r="B20" s="308"/>
      <c r="C20" s="309"/>
      <c r="D20" s="309"/>
      <c r="E20" s="310" t="s">
        <v>816</v>
      </c>
      <c r="F20" s="307" t="s">
        <v>817</v>
      </c>
      <c r="G20" s="307"/>
      <c r="H20" s="307"/>
      <c r="I20" s="307"/>
      <c r="J20" s="307"/>
      <c r="K20" s="305"/>
    </row>
    <row r="21" ht="15" customHeight="1">
      <c r="B21" s="308"/>
      <c r="C21" s="309"/>
      <c r="D21" s="309"/>
      <c r="E21" s="310" t="s">
        <v>84</v>
      </c>
      <c r="F21" s="307" t="s">
        <v>818</v>
      </c>
      <c r="G21" s="307"/>
      <c r="H21" s="307"/>
      <c r="I21" s="307"/>
      <c r="J21" s="307"/>
      <c r="K21" s="305"/>
    </row>
    <row r="22" ht="12.75" customHeight="1">
      <c r="B22" s="308"/>
      <c r="C22" s="309"/>
      <c r="D22" s="309"/>
      <c r="E22" s="309"/>
      <c r="F22" s="309"/>
      <c r="G22" s="309"/>
      <c r="H22" s="309"/>
      <c r="I22" s="309"/>
      <c r="J22" s="309"/>
      <c r="K22" s="305"/>
    </row>
    <row r="23" ht="15" customHeight="1">
      <c r="B23" s="308"/>
      <c r="C23" s="307" t="s">
        <v>819</v>
      </c>
      <c r="D23" s="307"/>
      <c r="E23" s="307"/>
      <c r="F23" s="307"/>
      <c r="G23" s="307"/>
      <c r="H23" s="307"/>
      <c r="I23" s="307"/>
      <c r="J23" s="307"/>
      <c r="K23" s="305"/>
    </row>
    <row r="24" ht="15" customHeight="1">
      <c r="B24" s="308"/>
      <c r="C24" s="307" t="s">
        <v>820</v>
      </c>
      <c r="D24" s="307"/>
      <c r="E24" s="307"/>
      <c r="F24" s="307"/>
      <c r="G24" s="307"/>
      <c r="H24" s="307"/>
      <c r="I24" s="307"/>
      <c r="J24" s="307"/>
      <c r="K24" s="305"/>
    </row>
    <row r="25" ht="15" customHeight="1">
      <c r="B25" s="308"/>
      <c r="C25" s="307"/>
      <c r="D25" s="307" t="s">
        <v>821</v>
      </c>
      <c r="E25" s="307"/>
      <c r="F25" s="307"/>
      <c r="G25" s="307"/>
      <c r="H25" s="307"/>
      <c r="I25" s="307"/>
      <c r="J25" s="307"/>
      <c r="K25" s="305"/>
    </row>
    <row r="26" ht="15" customHeight="1">
      <c r="B26" s="308"/>
      <c r="C26" s="309"/>
      <c r="D26" s="307" t="s">
        <v>822</v>
      </c>
      <c r="E26" s="307"/>
      <c r="F26" s="307"/>
      <c r="G26" s="307"/>
      <c r="H26" s="307"/>
      <c r="I26" s="307"/>
      <c r="J26" s="307"/>
      <c r="K26" s="305"/>
    </row>
    <row r="27" ht="12.75" customHeight="1">
      <c r="B27" s="308"/>
      <c r="C27" s="309"/>
      <c r="D27" s="309"/>
      <c r="E27" s="309"/>
      <c r="F27" s="309"/>
      <c r="G27" s="309"/>
      <c r="H27" s="309"/>
      <c r="I27" s="309"/>
      <c r="J27" s="309"/>
      <c r="K27" s="305"/>
    </row>
    <row r="28" ht="15" customHeight="1">
      <c r="B28" s="308"/>
      <c r="C28" s="309"/>
      <c r="D28" s="307" t="s">
        <v>823</v>
      </c>
      <c r="E28" s="307"/>
      <c r="F28" s="307"/>
      <c r="G28" s="307"/>
      <c r="H28" s="307"/>
      <c r="I28" s="307"/>
      <c r="J28" s="307"/>
      <c r="K28" s="305"/>
    </row>
    <row r="29" ht="15" customHeight="1">
      <c r="B29" s="308"/>
      <c r="C29" s="309"/>
      <c r="D29" s="307" t="s">
        <v>824</v>
      </c>
      <c r="E29" s="307"/>
      <c r="F29" s="307"/>
      <c r="G29" s="307"/>
      <c r="H29" s="307"/>
      <c r="I29" s="307"/>
      <c r="J29" s="307"/>
      <c r="K29" s="305"/>
    </row>
    <row r="30" ht="12.75" customHeight="1">
      <c r="B30" s="308"/>
      <c r="C30" s="309"/>
      <c r="D30" s="309"/>
      <c r="E30" s="309"/>
      <c r="F30" s="309"/>
      <c r="G30" s="309"/>
      <c r="H30" s="309"/>
      <c r="I30" s="309"/>
      <c r="J30" s="309"/>
      <c r="K30" s="305"/>
    </row>
    <row r="31" ht="15" customHeight="1">
      <c r="B31" s="308"/>
      <c r="C31" s="309"/>
      <c r="D31" s="307" t="s">
        <v>825</v>
      </c>
      <c r="E31" s="307"/>
      <c r="F31" s="307"/>
      <c r="G31" s="307"/>
      <c r="H31" s="307"/>
      <c r="I31" s="307"/>
      <c r="J31" s="307"/>
      <c r="K31" s="305"/>
    </row>
    <row r="32" ht="15" customHeight="1">
      <c r="B32" s="308"/>
      <c r="C32" s="309"/>
      <c r="D32" s="307" t="s">
        <v>826</v>
      </c>
      <c r="E32" s="307"/>
      <c r="F32" s="307"/>
      <c r="G32" s="307"/>
      <c r="H32" s="307"/>
      <c r="I32" s="307"/>
      <c r="J32" s="307"/>
      <c r="K32" s="305"/>
    </row>
    <row r="33" ht="15" customHeight="1">
      <c r="B33" s="308"/>
      <c r="C33" s="309"/>
      <c r="D33" s="307" t="s">
        <v>827</v>
      </c>
      <c r="E33" s="307"/>
      <c r="F33" s="307"/>
      <c r="G33" s="307"/>
      <c r="H33" s="307"/>
      <c r="I33" s="307"/>
      <c r="J33" s="307"/>
      <c r="K33" s="305"/>
    </row>
    <row r="34" ht="15" customHeight="1">
      <c r="B34" s="308"/>
      <c r="C34" s="309"/>
      <c r="D34" s="307"/>
      <c r="E34" s="311" t="s">
        <v>112</v>
      </c>
      <c r="F34" s="307"/>
      <c r="G34" s="307" t="s">
        <v>828</v>
      </c>
      <c r="H34" s="307"/>
      <c r="I34" s="307"/>
      <c r="J34" s="307"/>
      <c r="K34" s="305"/>
    </row>
    <row r="35" ht="30.75" customHeight="1">
      <c r="B35" s="308"/>
      <c r="C35" s="309"/>
      <c r="D35" s="307"/>
      <c r="E35" s="311" t="s">
        <v>829</v>
      </c>
      <c r="F35" s="307"/>
      <c r="G35" s="307" t="s">
        <v>830</v>
      </c>
      <c r="H35" s="307"/>
      <c r="I35" s="307"/>
      <c r="J35" s="307"/>
      <c r="K35" s="305"/>
    </row>
    <row r="36" ht="15" customHeight="1">
      <c r="B36" s="308"/>
      <c r="C36" s="309"/>
      <c r="D36" s="307"/>
      <c r="E36" s="311" t="s">
        <v>53</v>
      </c>
      <c r="F36" s="307"/>
      <c r="G36" s="307" t="s">
        <v>831</v>
      </c>
      <c r="H36" s="307"/>
      <c r="I36" s="307"/>
      <c r="J36" s="307"/>
      <c r="K36" s="305"/>
    </row>
    <row r="37" ht="15" customHeight="1">
      <c r="B37" s="308"/>
      <c r="C37" s="309"/>
      <c r="D37" s="307"/>
      <c r="E37" s="311" t="s">
        <v>113</v>
      </c>
      <c r="F37" s="307"/>
      <c r="G37" s="307" t="s">
        <v>832</v>
      </c>
      <c r="H37" s="307"/>
      <c r="I37" s="307"/>
      <c r="J37" s="307"/>
      <c r="K37" s="305"/>
    </row>
    <row r="38" ht="15" customHeight="1">
      <c r="B38" s="308"/>
      <c r="C38" s="309"/>
      <c r="D38" s="307"/>
      <c r="E38" s="311" t="s">
        <v>114</v>
      </c>
      <c r="F38" s="307"/>
      <c r="G38" s="307" t="s">
        <v>833</v>
      </c>
      <c r="H38" s="307"/>
      <c r="I38" s="307"/>
      <c r="J38" s="307"/>
      <c r="K38" s="305"/>
    </row>
    <row r="39" ht="15" customHeight="1">
      <c r="B39" s="308"/>
      <c r="C39" s="309"/>
      <c r="D39" s="307"/>
      <c r="E39" s="311" t="s">
        <v>115</v>
      </c>
      <c r="F39" s="307"/>
      <c r="G39" s="307" t="s">
        <v>834</v>
      </c>
      <c r="H39" s="307"/>
      <c r="I39" s="307"/>
      <c r="J39" s="307"/>
      <c r="K39" s="305"/>
    </row>
    <row r="40" ht="15" customHeight="1">
      <c r="B40" s="308"/>
      <c r="C40" s="309"/>
      <c r="D40" s="307"/>
      <c r="E40" s="311" t="s">
        <v>835</v>
      </c>
      <c r="F40" s="307"/>
      <c r="G40" s="307" t="s">
        <v>836</v>
      </c>
      <c r="H40" s="307"/>
      <c r="I40" s="307"/>
      <c r="J40" s="307"/>
      <c r="K40" s="305"/>
    </row>
    <row r="41" ht="15" customHeight="1">
      <c r="B41" s="308"/>
      <c r="C41" s="309"/>
      <c r="D41" s="307"/>
      <c r="E41" s="311"/>
      <c r="F41" s="307"/>
      <c r="G41" s="307" t="s">
        <v>837</v>
      </c>
      <c r="H41" s="307"/>
      <c r="I41" s="307"/>
      <c r="J41" s="307"/>
      <c r="K41" s="305"/>
    </row>
    <row r="42" ht="15" customHeight="1">
      <c r="B42" s="308"/>
      <c r="C42" s="309"/>
      <c r="D42" s="307"/>
      <c r="E42" s="311" t="s">
        <v>838</v>
      </c>
      <c r="F42" s="307"/>
      <c r="G42" s="307" t="s">
        <v>839</v>
      </c>
      <c r="H42" s="307"/>
      <c r="I42" s="307"/>
      <c r="J42" s="307"/>
      <c r="K42" s="305"/>
    </row>
    <row r="43" ht="15" customHeight="1">
      <c r="B43" s="308"/>
      <c r="C43" s="309"/>
      <c r="D43" s="307"/>
      <c r="E43" s="311" t="s">
        <v>117</v>
      </c>
      <c r="F43" s="307"/>
      <c r="G43" s="307" t="s">
        <v>840</v>
      </c>
      <c r="H43" s="307"/>
      <c r="I43" s="307"/>
      <c r="J43" s="307"/>
      <c r="K43" s="305"/>
    </row>
    <row r="44" ht="12.75" customHeight="1">
      <c r="B44" s="308"/>
      <c r="C44" s="309"/>
      <c r="D44" s="307"/>
      <c r="E44" s="307"/>
      <c r="F44" s="307"/>
      <c r="G44" s="307"/>
      <c r="H44" s="307"/>
      <c r="I44" s="307"/>
      <c r="J44" s="307"/>
      <c r="K44" s="305"/>
    </row>
    <row r="45" ht="15" customHeight="1">
      <c r="B45" s="308"/>
      <c r="C45" s="309"/>
      <c r="D45" s="307" t="s">
        <v>841</v>
      </c>
      <c r="E45" s="307"/>
      <c r="F45" s="307"/>
      <c r="G45" s="307"/>
      <c r="H45" s="307"/>
      <c r="I45" s="307"/>
      <c r="J45" s="307"/>
      <c r="K45" s="305"/>
    </row>
    <row r="46" ht="15" customHeight="1">
      <c r="B46" s="308"/>
      <c r="C46" s="309"/>
      <c r="D46" s="309"/>
      <c r="E46" s="307" t="s">
        <v>842</v>
      </c>
      <c r="F46" s="307"/>
      <c r="G46" s="307"/>
      <c r="H46" s="307"/>
      <c r="I46" s="307"/>
      <c r="J46" s="307"/>
      <c r="K46" s="305"/>
    </row>
    <row r="47" ht="15" customHeight="1">
      <c r="B47" s="308"/>
      <c r="C47" s="309"/>
      <c r="D47" s="309"/>
      <c r="E47" s="307" t="s">
        <v>843</v>
      </c>
      <c r="F47" s="307"/>
      <c r="G47" s="307"/>
      <c r="H47" s="307"/>
      <c r="I47" s="307"/>
      <c r="J47" s="307"/>
      <c r="K47" s="305"/>
    </row>
    <row r="48" ht="15" customHeight="1">
      <c r="B48" s="308"/>
      <c r="C48" s="309"/>
      <c r="D48" s="309"/>
      <c r="E48" s="307" t="s">
        <v>844</v>
      </c>
      <c r="F48" s="307"/>
      <c r="G48" s="307"/>
      <c r="H48" s="307"/>
      <c r="I48" s="307"/>
      <c r="J48" s="307"/>
      <c r="K48" s="305"/>
    </row>
    <row r="49" ht="15" customHeight="1">
      <c r="B49" s="308"/>
      <c r="C49" s="309"/>
      <c r="D49" s="307" t="s">
        <v>845</v>
      </c>
      <c r="E49" s="307"/>
      <c r="F49" s="307"/>
      <c r="G49" s="307"/>
      <c r="H49" s="307"/>
      <c r="I49" s="307"/>
      <c r="J49" s="307"/>
      <c r="K49" s="305"/>
    </row>
    <row r="50" ht="25.5" customHeight="1">
      <c r="B50" s="303"/>
      <c r="C50" s="304" t="s">
        <v>846</v>
      </c>
      <c r="D50" s="304"/>
      <c r="E50" s="304"/>
      <c r="F50" s="304"/>
      <c r="G50" s="304"/>
      <c r="H50" s="304"/>
      <c r="I50" s="304"/>
      <c r="J50" s="304"/>
      <c r="K50" s="305"/>
    </row>
    <row r="51" ht="5.25" customHeight="1">
      <c r="B51" s="303"/>
      <c r="C51" s="306"/>
      <c r="D51" s="306"/>
      <c r="E51" s="306"/>
      <c r="F51" s="306"/>
      <c r="G51" s="306"/>
      <c r="H51" s="306"/>
      <c r="I51" s="306"/>
      <c r="J51" s="306"/>
      <c r="K51" s="305"/>
    </row>
    <row r="52" ht="15" customHeight="1">
      <c r="B52" s="303"/>
      <c r="C52" s="307" t="s">
        <v>847</v>
      </c>
      <c r="D52" s="307"/>
      <c r="E52" s="307"/>
      <c r="F52" s="307"/>
      <c r="G52" s="307"/>
      <c r="H52" s="307"/>
      <c r="I52" s="307"/>
      <c r="J52" s="307"/>
      <c r="K52" s="305"/>
    </row>
    <row r="53" ht="15" customHeight="1">
      <c r="B53" s="303"/>
      <c r="C53" s="307" t="s">
        <v>848</v>
      </c>
      <c r="D53" s="307"/>
      <c r="E53" s="307"/>
      <c r="F53" s="307"/>
      <c r="G53" s="307"/>
      <c r="H53" s="307"/>
      <c r="I53" s="307"/>
      <c r="J53" s="307"/>
      <c r="K53" s="305"/>
    </row>
    <row r="54" ht="12.75" customHeight="1">
      <c r="B54" s="303"/>
      <c r="C54" s="307"/>
      <c r="D54" s="307"/>
      <c r="E54" s="307"/>
      <c r="F54" s="307"/>
      <c r="G54" s="307"/>
      <c r="H54" s="307"/>
      <c r="I54" s="307"/>
      <c r="J54" s="307"/>
      <c r="K54" s="305"/>
    </row>
    <row r="55" ht="15" customHeight="1">
      <c r="B55" s="303"/>
      <c r="C55" s="307" t="s">
        <v>849</v>
      </c>
      <c r="D55" s="307"/>
      <c r="E55" s="307"/>
      <c r="F55" s="307"/>
      <c r="G55" s="307"/>
      <c r="H55" s="307"/>
      <c r="I55" s="307"/>
      <c r="J55" s="307"/>
      <c r="K55" s="305"/>
    </row>
    <row r="56" ht="15" customHeight="1">
      <c r="B56" s="303"/>
      <c r="C56" s="309"/>
      <c r="D56" s="307" t="s">
        <v>850</v>
      </c>
      <c r="E56" s="307"/>
      <c r="F56" s="307"/>
      <c r="G56" s="307"/>
      <c r="H56" s="307"/>
      <c r="I56" s="307"/>
      <c r="J56" s="307"/>
      <c r="K56" s="305"/>
    </row>
    <row r="57" ht="15" customHeight="1">
      <c r="B57" s="303"/>
      <c r="C57" s="309"/>
      <c r="D57" s="307" t="s">
        <v>851</v>
      </c>
      <c r="E57" s="307"/>
      <c r="F57" s="307"/>
      <c r="G57" s="307"/>
      <c r="H57" s="307"/>
      <c r="I57" s="307"/>
      <c r="J57" s="307"/>
      <c r="K57" s="305"/>
    </row>
    <row r="58" ht="15" customHeight="1">
      <c r="B58" s="303"/>
      <c r="C58" s="309"/>
      <c r="D58" s="307" t="s">
        <v>852</v>
      </c>
      <c r="E58" s="307"/>
      <c r="F58" s="307"/>
      <c r="G58" s="307"/>
      <c r="H58" s="307"/>
      <c r="I58" s="307"/>
      <c r="J58" s="307"/>
      <c r="K58" s="305"/>
    </row>
    <row r="59" ht="15" customHeight="1">
      <c r="B59" s="303"/>
      <c r="C59" s="309"/>
      <c r="D59" s="307" t="s">
        <v>853</v>
      </c>
      <c r="E59" s="307"/>
      <c r="F59" s="307"/>
      <c r="G59" s="307"/>
      <c r="H59" s="307"/>
      <c r="I59" s="307"/>
      <c r="J59" s="307"/>
      <c r="K59" s="305"/>
    </row>
    <row r="60" ht="15" customHeight="1">
      <c r="B60" s="303"/>
      <c r="C60" s="309"/>
      <c r="D60" s="312" t="s">
        <v>854</v>
      </c>
      <c r="E60" s="312"/>
      <c r="F60" s="312"/>
      <c r="G60" s="312"/>
      <c r="H60" s="312"/>
      <c r="I60" s="312"/>
      <c r="J60" s="312"/>
      <c r="K60" s="305"/>
    </row>
    <row r="61" ht="15" customHeight="1">
      <c r="B61" s="303"/>
      <c r="C61" s="309"/>
      <c r="D61" s="307" t="s">
        <v>855</v>
      </c>
      <c r="E61" s="307"/>
      <c r="F61" s="307"/>
      <c r="G61" s="307"/>
      <c r="H61" s="307"/>
      <c r="I61" s="307"/>
      <c r="J61" s="307"/>
      <c r="K61" s="305"/>
    </row>
    <row r="62" ht="12.75" customHeight="1">
      <c r="B62" s="303"/>
      <c r="C62" s="309"/>
      <c r="D62" s="309"/>
      <c r="E62" s="313"/>
      <c r="F62" s="309"/>
      <c r="G62" s="309"/>
      <c r="H62" s="309"/>
      <c r="I62" s="309"/>
      <c r="J62" s="309"/>
      <c r="K62" s="305"/>
    </row>
    <row r="63" ht="15" customHeight="1">
      <c r="B63" s="303"/>
      <c r="C63" s="309"/>
      <c r="D63" s="307" t="s">
        <v>856</v>
      </c>
      <c r="E63" s="307"/>
      <c r="F63" s="307"/>
      <c r="G63" s="307"/>
      <c r="H63" s="307"/>
      <c r="I63" s="307"/>
      <c r="J63" s="307"/>
      <c r="K63" s="305"/>
    </row>
    <row r="64" ht="15" customHeight="1">
      <c r="B64" s="303"/>
      <c r="C64" s="309"/>
      <c r="D64" s="312" t="s">
        <v>857</v>
      </c>
      <c r="E64" s="312"/>
      <c r="F64" s="312"/>
      <c r="G64" s="312"/>
      <c r="H64" s="312"/>
      <c r="I64" s="312"/>
      <c r="J64" s="312"/>
      <c r="K64" s="305"/>
    </row>
    <row r="65" ht="15" customHeight="1">
      <c r="B65" s="303"/>
      <c r="C65" s="309"/>
      <c r="D65" s="307" t="s">
        <v>858</v>
      </c>
      <c r="E65" s="307"/>
      <c r="F65" s="307"/>
      <c r="G65" s="307"/>
      <c r="H65" s="307"/>
      <c r="I65" s="307"/>
      <c r="J65" s="307"/>
      <c r="K65" s="305"/>
    </row>
    <row r="66" ht="15" customHeight="1">
      <c r="B66" s="303"/>
      <c r="C66" s="309"/>
      <c r="D66" s="307" t="s">
        <v>859</v>
      </c>
      <c r="E66" s="307"/>
      <c r="F66" s="307"/>
      <c r="G66" s="307"/>
      <c r="H66" s="307"/>
      <c r="I66" s="307"/>
      <c r="J66" s="307"/>
      <c r="K66" s="305"/>
    </row>
    <row r="67" ht="15" customHeight="1">
      <c r="B67" s="303"/>
      <c r="C67" s="309"/>
      <c r="D67" s="307" t="s">
        <v>860</v>
      </c>
      <c r="E67" s="307"/>
      <c r="F67" s="307"/>
      <c r="G67" s="307"/>
      <c r="H67" s="307"/>
      <c r="I67" s="307"/>
      <c r="J67" s="307"/>
      <c r="K67" s="305"/>
    </row>
    <row r="68" ht="15" customHeight="1">
      <c r="B68" s="303"/>
      <c r="C68" s="309"/>
      <c r="D68" s="307" t="s">
        <v>861</v>
      </c>
      <c r="E68" s="307"/>
      <c r="F68" s="307"/>
      <c r="G68" s="307"/>
      <c r="H68" s="307"/>
      <c r="I68" s="307"/>
      <c r="J68" s="307"/>
      <c r="K68" s="305"/>
    </row>
    <row r="69" ht="12.75" customHeight="1">
      <c r="B69" s="314"/>
      <c r="C69" s="315"/>
      <c r="D69" s="315"/>
      <c r="E69" s="315"/>
      <c r="F69" s="315"/>
      <c r="G69" s="315"/>
      <c r="H69" s="315"/>
      <c r="I69" s="315"/>
      <c r="J69" s="315"/>
      <c r="K69" s="316"/>
    </row>
    <row r="70" ht="18.75" customHeight="1">
      <c r="B70" s="317"/>
      <c r="C70" s="317"/>
      <c r="D70" s="317"/>
      <c r="E70" s="317"/>
      <c r="F70" s="317"/>
      <c r="G70" s="317"/>
      <c r="H70" s="317"/>
      <c r="I70" s="317"/>
      <c r="J70" s="317"/>
      <c r="K70" s="318"/>
    </row>
    <row r="71" ht="18.75" customHeight="1">
      <c r="B71" s="318"/>
      <c r="C71" s="318"/>
      <c r="D71" s="318"/>
      <c r="E71" s="318"/>
      <c r="F71" s="318"/>
      <c r="G71" s="318"/>
      <c r="H71" s="318"/>
      <c r="I71" s="318"/>
      <c r="J71" s="318"/>
      <c r="K71" s="318"/>
    </row>
    <row r="72" ht="7.5" customHeight="1">
      <c r="B72" s="319"/>
      <c r="C72" s="320"/>
      <c r="D72" s="320"/>
      <c r="E72" s="320"/>
      <c r="F72" s="320"/>
      <c r="G72" s="320"/>
      <c r="H72" s="320"/>
      <c r="I72" s="320"/>
      <c r="J72" s="320"/>
      <c r="K72" s="321"/>
    </row>
    <row r="73" ht="45" customHeight="1">
      <c r="B73" s="322"/>
      <c r="C73" s="323" t="s">
        <v>95</v>
      </c>
      <c r="D73" s="323"/>
      <c r="E73" s="323"/>
      <c r="F73" s="323"/>
      <c r="G73" s="323"/>
      <c r="H73" s="323"/>
      <c r="I73" s="323"/>
      <c r="J73" s="323"/>
      <c r="K73" s="324"/>
    </row>
    <row r="74" ht="17.25" customHeight="1">
      <c r="B74" s="322"/>
      <c r="C74" s="325" t="s">
        <v>862</v>
      </c>
      <c r="D74" s="325"/>
      <c r="E74" s="325"/>
      <c r="F74" s="325" t="s">
        <v>863</v>
      </c>
      <c r="G74" s="326"/>
      <c r="H74" s="325" t="s">
        <v>113</v>
      </c>
      <c r="I74" s="325" t="s">
        <v>57</v>
      </c>
      <c r="J74" s="325" t="s">
        <v>864</v>
      </c>
      <c r="K74" s="324"/>
    </row>
    <row r="75" ht="17.25" customHeight="1">
      <c r="B75" s="322"/>
      <c r="C75" s="327" t="s">
        <v>865</v>
      </c>
      <c r="D75" s="327"/>
      <c r="E75" s="327"/>
      <c r="F75" s="328" t="s">
        <v>866</v>
      </c>
      <c r="G75" s="329"/>
      <c r="H75" s="327"/>
      <c r="I75" s="327"/>
      <c r="J75" s="327" t="s">
        <v>867</v>
      </c>
      <c r="K75" s="324"/>
    </row>
    <row r="76" ht="5.25" customHeight="1">
      <c r="B76" s="322"/>
      <c r="C76" s="330"/>
      <c r="D76" s="330"/>
      <c r="E76" s="330"/>
      <c r="F76" s="330"/>
      <c r="G76" s="331"/>
      <c r="H76" s="330"/>
      <c r="I76" s="330"/>
      <c r="J76" s="330"/>
      <c r="K76" s="324"/>
    </row>
    <row r="77" ht="15" customHeight="1">
      <c r="B77" s="322"/>
      <c r="C77" s="311" t="s">
        <v>53</v>
      </c>
      <c r="D77" s="330"/>
      <c r="E77" s="330"/>
      <c r="F77" s="332" t="s">
        <v>868</v>
      </c>
      <c r="G77" s="331"/>
      <c r="H77" s="311" t="s">
        <v>869</v>
      </c>
      <c r="I77" s="311" t="s">
        <v>870</v>
      </c>
      <c r="J77" s="311">
        <v>20</v>
      </c>
      <c r="K77" s="324"/>
    </row>
    <row r="78" ht="15" customHeight="1">
      <c r="B78" s="322"/>
      <c r="C78" s="311" t="s">
        <v>871</v>
      </c>
      <c r="D78" s="311"/>
      <c r="E78" s="311"/>
      <c r="F78" s="332" t="s">
        <v>868</v>
      </c>
      <c r="G78" s="331"/>
      <c r="H78" s="311" t="s">
        <v>872</v>
      </c>
      <c r="I78" s="311" t="s">
        <v>870</v>
      </c>
      <c r="J78" s="311">
        <v>120</v>
      </c>
      <c r="K78" s="324"/>
    </row>
    <row r="79" ht="15" customHeight="1">
      <c r="B79" s="333"/>
      <c r="C79" s="311" t="s">
        <v>873</v>
      </c>
      <c r="D79" s="311"/>
      <c r="E79" s="311"/>
      <c r="F79" s="332" t="s">
        <v>874</v>
      </c>
      <c r="G79" s="331"/>
      <c r="H79" s="311" t="s">
        <v>875</v>
      </c>
      <c r="I79" s="311" t="s">
        <v>870</v>
      </c>
      <c r="J79" s="311">
        <v>50</v>
      </c>
      <c r="K79" s="324"/>
    </row>
    <row r="80" ht="15" customHeight="1">
      <c r="B80" s="333"/>
      <c r="C80" s="311" t="s">
        <v>876</v>
      </c>
      <c r="D80" s="311"/>
      <c r="E80" s="311"/>
      <c r="F80" s="332" t="s">
        <v>868</v>
      </c>
      <c r="G80" s="331"/>
      <c r="H80" s="311" t="s">
        <v>877</v>
      </c>
      <c r="I80" s="311" t="s">
        <v>878</v>
      </c>
      <c r="J80" s="311"/>
      <c r="K80" s="324"/>
    </row>
    <row r="81" ht="15" customHeight="1">
      <c r="B81" s="333"/>
      <c r="C81" s="334" t="s">
        <v>879</v>
      </c>
      <c r="D81" s="334"/>
      <c r="E81" s="334"/>
      <c r="F81" s="335" t="s">
        <v>874</v>
      </c>
      <c r="G81" s="334"/>
      <c r="H81" s="334" t="s">
        <v>880</v>
      </c>
      <c r="I81" s="334" t="s">
        <v>870</v>
      </c>
      <c r="J81" s="334">
        <v>15</v>
      </c>
      <c r="K81" s="324"/>
    </row>
    <row r="82" ht="15" customHeight="1">
      <c r="B82" s="333"/>
      <c r="C82" s="334" t="s">
        <v>881</v>
      </c>
      <c r="D82" s="334"/>
      <c r="E82" s="334"/>
      <c r="F82" s="335" t="s">
        <v>874</v>
      </c>
      <c r="G82" s="334"/>
      <c r="H82" s="334" t="s">
        <v>882</v>
      </c>
      <c r="I82" s="334" t="s">
        <v>870</v>
      </c>
      <c r="J82" s="334">
        <v>15</v>
      </c>
      <c r="K82" s="324"/>
    </row>
    <row r="83" ht="15" customHeight="1">
      <c r="B83" s="333"/>
      <c r="C83" s="334" t="s">
        <v>883</v>
      </c>
      <c r="D83" s="334"/>
      <c r="E83" s="334"/>
      <c r="F83" s="335" t="s">
        <v>874</v>
      </c>
      <c r="G83" s="334"/>
      <c r="H83" s="334" t="s">
        <v>884</v>
      </c>
      <c r="I83" s="334" t="s">
        <v>870</v>
      </c>
      <c r="J83" s="334">
        <v>20</v>
      </c>
      <c r="K83" s="324"/>
    </row>
    <row r="84" ht="15" customHeight="1">
      <c r="B84" s="333"/>
      <c r="C84" s="334" t="s">
        <v>885</v>
      </c>
      <c r="D84" s="334"/>
      <c r="E84" s="334"/>
      <c r="F84" s="335" t="s">
        <v>874</v>
      </c>
      <c r="G84" s="334"/>
      <c r="H84" s="334" t="s">
        <v>886</v>
      </c>
      <c r="I84" s="334" t="s">
        <v>870</v>
      </c>
      <c r="J84" s="334">
        <v>20</v>
      </c>
      <c r="K84" s="324"/>
    </row>
    <row r="85" ht="15" customHeight="1">
      <c r="B85" s="333"/>
      <c r="C85" s="311" t="s">
        <v>887</v>
      </c>
      <c r="D85" s="311"/>
      <c r="E85" s="311"/>
      <c r="F85" s="332" t="s">
        <v>874</v>
      </c>
      <c r="G85" s="331"/>
      <c r="H85" s="311" t="s">
        <v>888</v>
      </c>
      <c r="I85" s="311" t="s">
        <v>870</v>
      </c>
      <c r="J85" s="311">
        <v>50</v>
      </c>
      <c r="K85" s="324"/>
    </row>
    <row r="86" ht="15" customHeight="1">
      <c r="B86" s="333"/>
      <c r="C86" s="311" t="s">
        <v>889</v>
      </c>
      <c r="D86" s="311"/>
      <c r="E86" s="311"/>
      <c r="F86" s="332" t="s">
        <v>874</v>
      </c>
      <c r="G86" s="331"/>
      <c r="H86" s="311" t="s">
        <v>890</v>
      </c>
      <c r="I86" s="311" t="s">
        <v>870</v>
      </c>
      <c r="J86" s="311">
        <v>20</v>
      </c>
      <c r="K86" s="324"/>
    </row>
    <row r="87" ht="15" customHeight="1">
      <c r="B87" s="333"/>
      <c r="C87" s="311" t="s">
        <v>891</v>
      </c>
      <c r="D87" s="311"/>
      <c r="E87" s="311"/>
      <c r="F87" s="332" t="s">
        <v>874</v>
      </c>
      <c r="G87" s="331"/>
      <c r="H87" s="311" t="s">
        <v>892</v>
      </c>
      <c r="I87" s="311" t="s">
        <v>870</v>
      </c>
      <c r="J87" s="311">
        <v>20</v>
      </c>
      <c r="K87" s="324"/>
    </row>
    <row r="88" ht="15" customHeight="1">
      <c r="B88" s="333"/>
      <c r="C88" s="311" t="s">
        <v>893</v>
      </c>
      <c r="D88" s="311"/>
      <c r="E88" s="311"/>
      <c r="F88" s="332" t="s">
        <v>874</v>
      </c>
      <c r="G88" s="331"/>
      <c r="H88" s="311" t="s">
        <v>894</v>
      </c>
      <c r="I88" s="311" t="s">
        <v>870</v>
      </c>
      <c r="J88" s="311">
        <v>50</v>
      </c>
      <c r="K88" s="324"/>
    </row>
    <row r="89" ht="15" customHeight="1">
      <c r="B89" s="333"/>
      <c r="C89" s="311" t="s">
        <v>895</v>
      </c>
      <c r="D89" s="311"/>
      <c r="E89" s="311"/>
      <c r="F89" s="332" t="s">
        <v>874</v>
      </c>
      <c r="G89" s="331"/>
      <c r="H89" s="311" t="s">
        <v>895</v>
      </c>
      <c r="I89" s="311" t="s">
        <v>870</v>
      </c>
      <c r="J89" s="311">
        <v>50</v>
      </c>
      <c r="K89" s="324"/>
    </row>
    <row r="90" ht="15" customHeight="1">
      <c r="B90" s="333"/>
      <c r="C90" s="311" t="s">
        <v>118</v>
      </c>
      <c r="D90" s="311"/>
      <c r="E90" s="311"/>
      <c r="F90" s="332" t="s">
        <v>874</v>
      </c>
      <c r="G90" s="331"/>
      <c r="H90" s="311" t="s">
        <v>896</v>
      </c>
      <c r="I90" s="311" t="s">
        <v>870</v>
      </c>
      <c r="J90" s="311">
        <v>255</v>
      </c>
      <c r="K90" s="324"/>
    </row>
    <row r="91" ht="15" customHeight="1">
      <c r="B91" s="333"/>
      <c r="C91" s="311" t="s">
        <v>897</v>
      </c>
      <c r="D91" s="311"/>
      <c r="E91" s="311"/>
      <c r="F91" s="332" t="s">
        <v>868</v>
      </c>
      <c r="G91" s="331"/>
      <c r="H91" s="311" t="s">
        <v>898</v>
      </c>
      <c r="I91" s="311" t="s">
        <v>899</v>
      </c>
      <c r="J91" s="311"/>
      <c r="K91" s="324"/>
    </row>
    <row r="92" ht="15" customHeight="1">
      <c r="B92" s="333"/>
      <c r="C92" s="311" t="s">
        <v>900</v>
      </c>
      <c r="D92" s="311"/>
      <c r="E92" s="311"/>
      <c r="F92" s="332" t="s">
        <v>868</v>
      </c>
      <c r="G92" s="331"/>
      <c r="H92" s="311" t="s">
        <v>901</v>
      </c>
      <c r="I92" s="311" t="s">
        <v>902</v>
      </c>
      <c r="J92" s="311"/>
      <c r="K92" s="324"/>
    </row>
    <row r="93" ht="15" customHeight="1">
      <c r="B93" s="333"/>
      <c r="C93" s="311" t="s">
        <v>903</v>
      </c>
      <c r="D93" s="311"/>
      <c r="E93" s="311"/>
      <c r="F93" s="332" t="s">
        <v>868</v>
      </c>
      <c r="G93" s="331"/>
      <c r="H93" s="311" t="s">
        <v>903</v>
      </c>
      <c r="I93" s="311" t="s">
        <v>902</v>
      </c>
      <c r="J93" s="311"/>
      <c r="K93" s="324"/>
    </row>
    <row r="94" ht="15" customHeight="1">
      <c r="B94" s="333"/>
      <c r="C94" s="311" t="s">
        <v>38</v>
      </c>
      <c r="D94" s="311"/>
      <c r="E94" s="311"/>
      <c r="F94" s="332" t="s">
        <v>868</v>
      </c>
      <c r="G94" s="331"/>
      <c r="H94" s="311" t="s">
        <v>904</v>
      </c>
      <c r="I94" s="311" t="s">
        <v>902</v>
      </c>
      <c r="J94" s="311"/>
      <c r="K94" s="324"/>
    </row>
    <row r="95" ht="15" customHeight="1">
      <c r="B95" s="333"/>
      <c r="C95" s="311" t="s">
        <v>48</v>
      </c>
      <c r="D95" s="311"/>
      <c r="E95" s="311"/>
      <c r="F95" s="332" t="s">
        <v>868</v>
      </c>
      <c r="G95" s="331"/>
      <c r="H95" s="311" t="s">
        <v>905</v>
      </c>
      <c r="I95" s="311" t="s">
        <v>902</v>
      </c>
      <c r="J95" s="311"/>
      <c r="K95" s="324"/>
    </row>
    <row r="96" ht="15" customHeight="1">
      <c r="B96" s="336"/>
      <c r="C96" s="337"/>
      <c r="D96" s="337"/>
      <c r="E96" s="337"/>
      <c r="F96" s="337"/>
      <c r="G96" s="337"/>
      <c r="H96" s="337"/>
      <c r="I96" s="337"/>
      <c r="J96" s="337"/>
      <c r="K96" s="338"/>
    </row>
    <row r="97" ht="18.75" customHeight="1">
      <c r="B97" s="339"/>
      <c r="C97" s="340"/>
      <c r="D97" s="340"/>
      <c r="E97" s="340"/>
      <c r="F97" s="340"/>
      <c r="G97" s="340"/>
      <c r="H97" s="340"/>
      <c r="I97" s="340"/>
      <c r="J97" s="340"/>
      <c r="K97" s="339"/>
    </row>
    <row r="98" ht="18.75" customHeight="1">
      <c r="B98" s="318"/>
      <c r="C98" s="318"/>
      <c r="D98" s="318"/>
      <c r="E98" s="318"/>
      <c r="F98" s="318"/>
      <c r="G98" s="318"/>
      <c r="H98" s="318"/>
      <c r="I98" s="318"/>
      <c r="J98" s="318"/>
      <c r="K98" s="318"/>
    </row>
    <row r="99" ht="7.5" customHeight="1">
      <c r="B99" s="319"/>
      <c r="C99" s="320"/>
      <c r="D99" s="320"/>
      <c r="E99" s="320"/>
      <c r="F99" s="320"/>
      <c r="G99" s="320"/>
      <c r="H99" s="320"/>
      <c r="I99" s="320"/>
      <c r="J99" s="320"/>
      <c r="K99" s="321"/>
    </row>
    <row r="100" ht="45" customHeight="1">
      <c r="B100" s="322"/>
      <c r="C100" s="323" t="s">
        <v>906</v>
      </c>
      <c r="D100" s="323"/>
      <c r="E100" s="323"/>
      <c r="F100" s="323"/>
      <c r="G100" s="323"/>
      <c r="H100" s="323"/>
      <c r="I100" s="323"/>
      <c r="J100" s="323"/>
      <c r="K100" s="324"/>
    </row>
    <row r="101" ht="17.25" customHeight="1">
      <c r="B101" s="322"/>
      <c r="C101" s="325" t="s">
        <v>862</v>
      </c>
      <c r="D101" s="325"/>
      <c r="E101" s="325"/>
      <c r="F101" s="325" t="s">
        <v>863</v>
      </c>
      <c r="G101" s="326"/>
      <c r="H101" s="325" t="s">
        <v>113</v>
      </c>
      <c r="I101" s="325" t="s">
        <v>57</v>
      </c>
      <c r="J101" s="325" t="s">
        <v>864</v>
      </c>
      <c r="K101" s="324"/>
    </row>
    <row r="102" ht="17.25" customHeight="1">
      <c r="B102" s="322"/>
      <c r="C102" s="327" t="s">
        <v>865</v>
      </c>
      <c r="D102" s="327"/>
      <c r="E102" s="327"/>
      <c r="F102" s="328" t="s">
        <v>866</v>
      </c>
      <c r="G102" s="329"/>
      <c r="H102" s="327"/>
      <c r="I102" s="327"/>
      <c r="J102" s="327" t="s">
        <v>867</v>
      </c>
      <c r="K102" s="324"/>
    </row>
    <row r="103" ht="5.25" customHeight="1">
      <c r="B103" s="322"/>
      <c r="C103" s="325"/>
      <c r="D103" s="325"/>
      <c r="E103" s="325"/>
      <c r="F103" s="325"/>
      <c r="G103" s="341"/>
      <c r="H103" s="325"/>
      <c r="I103" s="325"/>
      <c r="J103" s="325"/>
      <c r="K103" s="324"/>
    </row>
    <row r="104" ht="15" customHeight="1">
      <c r="B104" s="322"/>
      <c r="C104" s="311" t="s">
        <v>53</v>
      </c>
      <c r="D104" s="330"/>
      <c r="E104" s="330"/>
      <c r="F104" s="332" t="s">
        <v>868</v>
      </c>
      <c r="G104" s="341"/>
      <c r="H104" s="311" t="s">
        <v>907</v>
      </c>
      <c r="I104" s="311" t="s">
        <v>870</v>
      </c>
      <c r="J104" s="311">
        <v>20</v>
      </c>
      <c r="K104" s="324"/>
    </row>
    <row r="105" ht="15" customHeight="1">
      <c r="B105" s="322"/>
      <c r="C105" s="311" t="s">
        <v>871</v>
      </c>
      <c r="D105" s="311"/>
      <c r="E105" s="311"/>
      <c r="F105" s="332" t="s">
        <v>868</v>
      </c>
      <c r="G105" s="311"/>
      <c r="H105" s="311" t="s">
        <v>907</v>
      </c>
      <c r="I105" s="311" t="s">
        <v>870</v>
      </c>
      <c r="J105" s="311">
        <v>120</v>
      </c>
      <c r="K105" s="324"/>
    </row>
    <row r="106" ht="15" customHeight="1">
      <c r="B106" s="333"/>
      <c r="C106" s="311" t="s">
        <v>873</v>
      </c>
      <c r="D106" s="311"/>
      <c r="E106" s="311"/>
      <c r="F106" s="332" t="s">
        <v>874</v>
      </c>
      <c r="G106" s="311"/>
      <c r="H106" s="311" t="s">
        <v>907</v>
      </c>
      <c r="I106" s="311" t="s">
        <v>870</v>
      </c>
      <c r="J106" s="311">
        <v>50</v>
      </c>
      <c r="K106" s="324"/>
    </row>
    <row r="107" ht="15" customHeight="1">
      <c r="B107" s="333"/>
      <c r="C107" s="311" t="s">
        <v>876</v>
      </c>
      <c r="D107" s="311"/>
      <c r="E107" s="311"/>
      <c r="F107" s="332" t="s">
        <v>868</v>
      </c>
      <c r="G107" s="311"/>
      <c r="H107" s="311" t="s">
        <v>907</v>
      </c>
      <c r="I107" s="311" t="s">
        <v>878</v>
      </c>
      <c r="J107" s="311"/>
      <c r="K107" s="324"/>
    </row>
    <row r="108" ht="15" customHeight="1">
      <c r="B108" s="333"/>
      <c r="C108" s="311" t="s">
        <v>887</v>
      </c>
      <c r="D108" s="311"/>
      <c r="E108" s="311"/>
      <c r="F108" s="332" t="s">
        <v>874</v>
      </c>
      <c r="G108" s="311"/>
      <c r="H108" s="311" t="s">
        <v>907</v>
      </c>
      <c r="I108" s="311" t="s">
        <v>870</v>
      </c>
      <c r="J108" s="311">
        <v>50</v>
      </c>
      <c r="K108" s="324"/>
    </row>
    <row r="109" ht="15" customHeight="1">
      <c r="B109" s="333"/>
      <c r="C109" s="311" t="s">
        <v>895</v>
      </c>
      <c r="D109" s="311"/>
      <c r="E109" s="311"/>
      <c r="F109" s="332" t="s">
        <v>874</v>
      </c>
      <c r="G109" s="311"/>
      <c r="H109" s="311" t="s">
        <v>907</v>
      </c>
      <c r="I109" s="311" t="s">
        <v>870</v>
      </c>
      <c r="J109" s="311">
        <v>50</v>
      </c>
      <c r="K109" s="324"/>
    </row>
    <row r="110" ht="15" customHeight="1">
      <c r="B110" s="333"/>
      <c r="C110" s="311" t="s">
        <v>893</v>
      </c>
      <c r="D110" s="311"/>
      <c r="E110" s="311"/>
      <c r="F110" s="332" t="s">
        <v>874</v>
      </c>
      <c r="G110" s="311"/>
      <c r="H110" s="311" t="s">
        <v>907</v>
      </c>
      <c r="I110" s="311" t="s">
        <v>870</v>
      </c>
      <c r="J110" s="311">
        <v>50</v>
      </c>
      <c r="K110" s="324"/>
    </row>
    <row r="111" ht="15" customHeight="1">
      <c r="B111" s="333"/>
      <c r="C111" s="311" t="s">
        <v>53</v>
      </c>
      <c r="D111" s="311"/>
      <c r="E111" s="311"/>
      <c r="F111" s="332" t="s">
        <v>868</v>
      </c>
      <c r="G111" s="311"/>
      <c r="H111" s="311" t="s">
        <v>908</v>
      </c>
      <c r="I111" s="311" t="s">
        <v>870</v>
      </c>
      <c r="J111" s="311">
        <v>20</v>
      </c>
      <c r="K111" s="324"/>
    </row>
    <row r="112" ht="15" customHeight="1">
      <c r="B112" s="333"/>
      <c r="C112" s="311" t="s">
        <v>909</v>
      </c>
      <c r="D112" s="311"/>
      <c r="E112" s="311"/>
      <c r="F112" s="332" t="s">
        <v>868</v>
      </c>
      <c r="G112" s="311"/>
      <c r="H112" s="311" t="s">
        <v>910</v>
      </c>
      <c r="I112" s="311" t="s">
        <v>870</v>
      </c>
      <c r="J112" s="311">
        <v>120</v>
      </c>
      <c r="K112" s="324"/>
    </row>
    <row r="113" ht="15" customHeight="1">
      <c r="B113" s="333"/>
      <c r="C113" s="311" t="s">
        <v>38</v>
      </c>
      <c r="D113" s="311"/>
      <c r="E113" s="311"/>
      <c r="F113" s="332" t="s">
        <v>868</v>
      </c>
      <c r="G113" s="311"/>
      <c r="H113" s="311" t="s">
        <v>911</v>
      </c>
      <c r="I113" s="311" t="s">
        <v>902</v>
      </c>
      <c r="J113" s="311"/>
      <c r="K113" s="324"/>
    </row>
    <row r="114" ht="15" customHeight="1">
      <c r="B114" s="333"/>
      <c r="C114" s="311" t="s">
        <v>48</v>
      </c>
      <c r="D114" s="311"/>
      <c r="E114" s="311"/>
      <c r="F114" s="332" t="s">
        <v>868</v>
      </c>
      <c r="G114" s="311"/>
      <c r="H114" s="311" t="s">
        <v>912</v>
      </c>
      <c r="I114" s="311" t="s">
        <v>902</v>
      </c>
      <c r="J114" s="311"/>
      <c r="K114" s="324"/>
    </row>
    <row r="115" ht="15" customHeight="1">
      <c r="B115" s="333"/>
      <c r="C115" s="311" t="s">
        <v>57</v>
      </c>
      <c r="D115" s="311"/>
      <c r="E115" s="311"/>
      <c r="F115" s="332" t="s">
        <v>868</v>
      </c>
      <c r="G115" s="311"/>
      <c r="H115" s="311" t="s">
        <v>913</v>
      </c>
      <c r="I115" s="311" t="s">
        <v>914</v>
      </c>
      <c r="J115" s="311"/>
      <c r="K115" s="324"/>
    </row>
    <row r="116" ht="15" customHeight="1">
      <c r="B116" s="336"/>
      <c r="C116" s="342"/>
      <c r="D116" s="342"/>
      <c r="E116" s="342"/>
      <c r="F116" s="342"/>
      <c r="G116" s="342"/>
      <c r="H116" s="342"/>
      <c r="I116" s="342"/>
      <c r="J116" s="342"/>
      <c r="K116" s="338"/>
    </row>
    <row r="117" ht="18.75" customHeight="1">
      <c r="B117" s="343"/>
      <c r="C117" s="307"/>
      <c r="D117" s="307"/>
      <c r="E117" s="307"/>
      <c r="F117" s="344"/>
      <c r="G117" s="307"/>
      <c r="H117" s="307"/>
      <c r="I117" s="307"/>
      <c r="J117" s="307"/>
      <c r="K117" s="343"/>
    </row>
    <row r="118" ht="18.75" customHeight="1">
      <c r="B118" s="318"/>
      <c r="C118" s="318"/>
      <c r="D118" s="318"/>
      <c r="E118" s="318"/>
      <c r="F118" s="318"/>
      <c r="G118" s="318"/>
      <c r="H118" s="318"/>
      <c r="I118" s="318"/>
      <c r="J118" s="318"/>
      <c r="K118" s="318"/>
    </row>
    <row r="119" ht="7.5" customHeight="1">
      <c r="B119" s="345"/>
      <c r="C119" s="346"/>
      <c r="D119" s="346"/>
      <c r="E119" s="346"/>
      <c r="F119" s="346"/>
      <c r="G119" s="346"/>
      <c r="H119" s="346"/>
      <c r="I119" s="346"/>
      <c r="J119" s="346"/>
      <c r="K119" s="347"/>
    </row>
    <row r="120" ht="45" customHeight="1">
      <c r="B120" s="348"/>
      <c r="C120" s="301" t="s">
        <v>915</v>
      </c>
      <c r="D120" s="301"/>
      <c r="E120" s="301"/>
      <c r="F120" s="301"/>
      <c r="G120" s="301"/>
      <c r="H120" s="301"/>
      <c r="I120" s="301"/>
      <c r="J120" s="301"/>
      <c r="K120" s="349"/>
    </row>
    <row r="121" ht="17.25" customHeight="1">
      <c r="B121" s="350"/>
      <c r="C121" s="325" t="s">
        <v>862</v>
      </c>
      <c r="D121" s="325"/>
      <c r="E121" s="325"/>
      <c r="F121" s="325" t="s">
        <v>863</v>
      </c>
      <c r="G121" s="326"/>
      <c r="H121" s="325" t="s">
        <v>113</v>
      </c>
      <c r="I121" s="325" t="s">
        <v>57</v>
      </c>
      <c r="J121" s="325" t="s">
        <v>864</v>
      </c>
      <c r="K121" s="351"/>
    </row>
    <row r="122" ht="17.25" customHeight="1">
      <c r="B122" s="350"/>
      <c r="C122" s="327" t="s">
        <v>865</v>
      </c>
      <c r="D122" s="327"/>
      <c r="E122" s="327"/>
      <c r="F122" s="328" t="s">
        <v>866</v>
      </c>
      <c r="G122" s="329"/>
      <c r="H122" s="327"/>
      <c r="I122" s="327"/>
      <c r="J122" s="327" t="s">
        <v>867</v>
      </c>
      <c r="K122" s="351"/>
    </row>
    <row r="123" ht="5.25" customHeight="1">
      <c r="B123" s="352"/>
      <c r="C123" s="330"/>
      <c r="D123" s="330"/>
      <c r="E123" s="330"/>
      <c r="F123" s="330"/>
      <c r="G123" s="311"/>
      <c r="H123" s="330"/>
      <c r="I123" s="330"/>
      <c r="J123" s="330"/>
      <c r="K123" s="353"/>
    </row>
    <row r="124" ht="15" customHeight="1">
      <c r="B124" s="352"/>
      <c r="C124" s="311" t="s">
        <v>871</v>
      </c>
      <c r="D124" s="330"/>
      <c r="E124" s="330"/>
      <c r="F124" s="332" t="s">
        <v>868</v>
      </c>
      <c r="G124" s="311"/>
      <c r="H124" s="311" t="s">
        <v>907</v>
      </c>
      <c r="I124" s="311" t="s">
        <v>870</v>
      </c>
      <c r="J124" s="311">
        <v>120</v>
      </c>
      <c r="K124" s="354"/>
    </row>
    <row r="125" ht="15" customHeight="1">
      <c r="B125" s="352"/>
      <c r="C125" s="311" t="s">
        <v>916</v>
      </c>
      <c r="D125" s="311"/>
      <c r="E125" s="311"/>
      <c r="F125" s="332" t="s">
        <v>868</v>
      </c>
      <c r="G125" s="311"/>
      <c r="H125" s="311" t="s">
        <v>917</v>
      </c>
      <c r="I125" s="311" t="s">
        <v>870</v>
      </c>
      <c r="J125" s="311" t="s">
        <v>918</v>
      </c>
      <c r="K125" s="354"/>
    </row>
    <row r="126" ht="15" customHeight="1">
      <c r="B126" s="352"/>
      <c r="C126" s="311" t="s">
        <v>84</v>
      </c>
      <c r="D126" s="311"/>
      <c r="E126" s="311"/>
      <c r="F126" s="332" t="s">
        <v>868</v>
      </c>
      <c r="G126" s="311"/>
      <c r="H126" s="311" t="s">
        <v>919</v>
      </c>
      <c r="I126" s="311" t="s">
        <v>870</v>
      </c>
      <c r="J126" s="311" t="s">
        <v>918</v>
      </c>
      <c r="K126" s="354"/>
    </row>
    <row r="127" ht="15" customHeight="1">
      <c r="B127" s="352"/>
      <c r="C127" s="311" t="s">
        <v>879</v>
      </c>
      <c r="D127" s="311"/>
      <c r="E127" s="311"/>
      <c r="F127" s="332" t="s">
        <v>874</v>
      </c>
      <c r="G127" s="311"/>
      <c r="H127" s="311" t="s">
        <v>880</v>
      </c>
      <c r="I127" s="311" t="s">
        <v>870</v>
      </c>
      <c r="J127" s="311">
        <v>15</v>
      </c>
      <c r="K127" s="354"/>
    </row>
    <row r="128" ht="15" customHeight="1">
      <c r="B128" s="352"/>
      <c r="C128" s="334" t="s">
        <v>881</v>
      </c>
      <c r="D128" s="334"/>
      <c r="E128" s="334"/>
      <c r="F128" s="335" t="s">
        <v>874</v>
      </c>
      <c r="G128" s="334"/>
      <c r="H128" s="334" t="s">
        <v>882</v>
      </c>
      <c r="I128" s="334" t="s">
        <v>870</v>
      </c>
      <c r="J128" s="334">
        <v>15</v>
      </c>
      <c r="K128" s="354"/>
    </row>
    <row r="129" ht="15" customHeight="1">
      <c r="B129" s="352"/>
      <c r="C129" s="334" t="s">
        <v>883</v>
      </c>
      <c r="D129" s="334"/>
      <c r="E129" s="334"/>
      <c r="F129" s="335" t="s">
        <v>874</v>
      </c>
      <c r="G129" s="334"/>
      <c r="H129" s="334" t="s">
        <v>884</v>
      </c>
      <c r="I129" s="334" t="s">
        <v>870</v>
      </c>
      <c r="J129" s="334">
        <v>20</v>
      </c>
      <c r="K129" s="354"/>
    </row>
    <row r="130" ht="15" customHeight="1">
      <c r="B130" s="352"/>
      <c r="C130" s="334" t="s">
        <v>885</v>
      </c>
      <c r="D130" s="334"/>
      <c r="E130" s="334"/>
      <c r="F130" s="335" t="s">
        <v>874</v>
      </c>
      <c r="G130" s="334"/>
      <c r="H130" s="334" t="s">
        <v>886</v>
      </c>
      <c r="I130" s="334" t="s">
        <v>870</v>
      </c>
      <c r="J130" s="334">
        <v>20</v>
      </c>
      <c r="K130" s="354"/>
    </row>
    <row r="131" ht="15" customHeight="1">
      <c r="B131" s="352"/>
      <c r="C131" s="311" t="s">
        <v>873</v>
      </c>
      <c r="D131" s="311"/>
      <c r="E131" s="311"/>
      <c r="F131" s="332" t="s">
        <v>874</v>
      </c>
      <c r="G131" s="311"/>
      <c r="H131" s="311" t="s">
        <v>907</v>
      </c>
      <c r="I131" s="311" t="s">
        <v>870</v>
      </c>
      <c r="J131" s="311">
        <v>50</v>
      </c>
      <c r="K131" s="354"/>
    </row>
    <row r="132" ht="15" customHeight="1">
      <c r="B132" s="352"/>
      <c r="C132" s="311" t="s">
        <v>887</v>
      </c>
      <c r="D132" s="311"/>
      <c r="E132" s="311"/>
      <c r="F132" s="332" t="s">
        <v>874</v>
      </c>
      <c r="G132" s="311"/>
      <c r="H132" s="311" t="s">
        <v>907</v>
      </c>
      <c r="I132" s="311" t="s">
        <v>870</v>
      </c>
      <c r="J132" s="311">
        <v>50</v>
      </c>
      <c r="K132" s="354"/>
    </row>
    <row r="133" ht="15" customHeight="1">
      <c r="B133" s="352"/>
      <c r="C133" s="311" t="s">
        <v>893</v>
      </c>
      <c r="D133" s="311"/>
      <c r="E133" s="311"/>
      <c r="F133" s="332" t="s">
        <v>874</v>
      </c>
      <c r="G133" s="311"/>
      <c r="H133" s="311" t="s">
        <v>907</v>
      </c>
      <c r="I133" s="311" t="s">
        <v>870</v>
      </c>
      <c r="J133" s="311">
        <v>50</v>
      </c>
      <c r="K133" s="354"/>
    </row>
    <row r="134" ht="15" customHeight="1">
      <c r="B134" s="352"/>
      <c r="C134" s="311" t="s">
        <v>895</v>
      </c>
      <c r="D134" s="311"/>
      <c r="E134" s="311"/>
      <c r="F134" s="332" t="s">
        <v>874</v>
      </c>
      <c r="G134" s="311"/>
      <c r="H134" s="311" t="s">
        <v>907</v>
      </c>
      <c r="I134" s="311" t="s">
        <v>870</v>
      </c>
      <c r="J134" s="311">
        <v>50</v>
      </c>
      <c r="K134" s="354"/>
    </row>
    <row r="135" ht="15" customHeight="1">
      <c r="B135" s="352"/>
      <c r="C135" s="311" t="s">
        <v>118</v>
      </c>
      <c r="D135" s="311"/>
      <c r="E135" s="311"/>
      <c r="F135" s="332" t="s">
        <v>874</v>
      </c>
      <c r="G135" s="311"/>
      <c r="H135" s="311" t="s">
        <v>920</v>
      </c>
      <c r="I135" s="311" t="s">
        <v>870</v>
      </c>
      <c r="J135" s="311">
        <v>255</v>
      </c>
      <c r="K135" s="354"/>
    </row>
    <row r="136" ht="15" customHeight="1">
      <c r="B136" s="352"/>
      <c r="C136" s="311" t="s">
        <v>897</v>
      </c>
      <c r="D136" s="311"/>
      <c r="E136" s="311"/>
      <c r="F136" s="332" t="s">
        <v>868</v>
      </c>
      <c r="G136" s="311"/>
      <c r="H136" s="311" t="s">
        <v>921</v>
      </c>
      <c r="I136" s="311" t="s">
        <v>899</v>
      </c>
      <c r="J136" s="311"/>
      <c r="K136" s="354"/>
    </row>
    <row r="137" ht="15" customHeight="1">
      <c r="B137" s="352"/>
      <c r="C137" s="311" t="s">
        <v>900</v>
      </c>
      <c r="D137" s="311"/>
      <c r="E137" s="311"/>
      <c r="F137" s="332" t="s">
        <v>868</v>
      </c>
      <c r="G137" s="311"/>
      <c r="H137" s="311" t="s">
        <v>922</v>
      </c>
      <c r="I137" s="311" t="s">
        <v>902</v>
      </c>
      <c r="J137" s="311"/>
      <c r="K137" s="354"/>
    </row>
    <row r="138" ht="15" customHeight="1">
      <c r="B138" s="352"/>
      <c r="C138" s="311" t="s">
        <v>903</v>
      </c>
      <c r="D138" s="311"/>
      <c r="E138" s="311"/>
      <c r="F138" s="332" t="s">
        <v>868</v>
      </c>
      <c r="G138" s="311"/>
      <c r="H138" s="311" t="s">
        <v>903</v>
      </c>
      <c r="I138" s="311" t="s">
        <v>902</v>
      </c>
      <c r="J138" s="311"/>
      <c r="K138" s="354"/>
    </row>
    <row r="139" ht="15" customHeight="1">
      <c r="B139" s="352"/>
      <c r="C139" s="311" t="s">
        <v>38</v>
      </c>
      <c r="D139" s="311"/>
      <c r="E139" s="311"/>
      <c r="F139" s="332" t="s">
        <v>868</v>
      </c>
      <c r="G139" s="311"/>
      <c r="H139" s="311" t="s">
        <v>923</v>
      </c>
      <c r="I139" s="311" t="s">
        <v>902</v>
      </c>
      <c r="J139" s="311"/>
      <c r="K139" s="354"/>
    </row>
    <row r="140" ht="15" customHeight="1">
      <c r="B140" s="352"/>
      <c r="C140" s="311" t="s">
        <v>924</v>
      </c>
      <c r="D140" s="311"/>
      <c r="E140" s="311"/>
      <c r="F140" s="332" t="s">
        <v>868</v>
      </c>
      <c r="G140" s="311"/>
      <c r="H140" s="311" t="s">
        <v>925</v>
      </c>
      <c r="I140" s="311" t="s">
        <v>902</v>
      </c>
      <c r="J140" s="311"/>
      <c r="K140" s="354"/>
    </row>
    <row r="141" ht="15" customHeight="1">
      <c r="B141" s="355"/>
      <c r="C141" s="356"/>
      <c r="D141" s="356"/>
      <c r="E141" s="356"/>
      <c r="F141" s="356"/>
      <c r="G141" s="356"/>
      <c r="H141" s="356"/>
      <c r="I141" s="356"/>
      <c r="J141" s="356"/>
      <c r="K141" s="357"/>
    </row>
    <row r="142" ht="18.75" customHeight="1">
      <c r="B142" s="307"/>
      <c r="C142" s="307"/>
      <c r="D142" s="307"/>
      <c r="E142" s="307"/>
      <c r="F142" s="344"/>
      <c r="G142" s="307"/>
      <c r="H142" s="307"/>
      <c r="I142" s="307"/>
      <c r="J142" s="307"/>
      <c r="K142" s="307"/>
    </row>
    <row r="143" ht="18.75" customHeight="1">
      <c r="B143" s="318"/>
      <c r="C143" s="318"/>
      <c r="D143" s="318"/>
      <c r="E143" s="318"/>
      <c r="F143" s="318"/>
      <c r="G143" s="318"/>
      <c r="H143" s="318"/>
      <c r="I143" s="318"/>
      <c r="J143" s="318"/>
      <c r="K143" s="318"/>
    </row>
    <row r="144" ht="7.5" customHeight="1">
      <c r="B144" s="319"/>
      <c r="C144" s="320"/>
      <c r="D144" s="320"/>
      <c r="E144" s="320"/>
      <c r="F144" s="320"/>
      <c r="G144" s="320"/>
      <c r="H144" s="320"/>
      <c r="I144" s="320"/>
      <c r="J144" s="320"/>
      <c r="K144" s="321"/>
    </row>
    <row r="145" ht="45" customHeight="1">
      <c r="B145" s="322"/>
      <c r="C145" s="323" t="s">
        <v>926</v>
      </c>
      <c r="D145" s="323"/>
      <c r="E145" s="323"/>
      <c r="F145" s="323"/>
      <c r="G145" s="323"/>
      <c r="H145" s="323"/>
      <c r="I145" s="323"/>
      <c r="J145" s="323"/>
      <c r="K145" s="324"/>
    </row>
    <row r="146" ht="17.25" customHeight="1">
      <c r="B146" s="322"/>
      <c r="C146" s="325" t="s">
        <v>862</v>
      </c>
      <c r="D146" s="325"/>
      <c r="E146" s="325"/>
      <c r="F146" s="325" t="s">
        <v>863</v>
      </c>
      <c r="G146" s="326"/>
      <c r="H146" s="325" t="s">
        <v>113</v>
      </c>
      <c r="I146" s="325" t="s">
        <v>57</v>
      </c>
      <c r="J146" s="325" t="s">
        <v>864</v>
      </c>
      <c r="K146" s="324"/>
    </row>
    <row r="147" ht="17.25" customHeight="1">
      <c r="B147" s="322"/>
      <c r="C147" s="327" t="s">
        <v>865</v>
      </c>
      <c r="D147" s="327"/>
      <c r="E147" s="327"/>
      <c r="F147" s="328" t="s">
        <v>866</v>
      </c>
      <c r="G147" s="329"/>
      <c r="H147" s="327"/>
      <c r="I147" s="327"/>
      <c r="J147" s="327" t="s">
        <v>867</v>
      </c>
      <c r="K147" s="324"/>
    </row>
    <row r="148" ht="5.25" customHeight="1">
      <c r="B148" s="333"/>
      <c r="C148" s="330"/>
      <c r="D148" s="330"/>
      <c r="E148" s="330"/>
      <c r="F148" s="330"/>
      <c r="G148" s="331"/>
      <c r="H148" s="330"/>
      <c r="I148" s="330"/>
      <c r="J148" s="330"/>
      <c r="K148" s="354"/>
    </row>
    <row r="149" ht="15" customHeight="1">
      <c r="B149" s="333"/>
      <c r="C149" s="358" t="s">
        <v>871</v>
      </c>
      <c r="D149" s="311"/>
      <c r="E149" s="311"/>
      <c r="F149" s="359" t="s">
        <v>868</v>
      </c>
      <c r="G149" s="311"/>
      <c r="H149" s="358" t="s">
        <v>907</v>
      </c>
      <c r="I149" s="358" t="s">
        <v>870</v>
      </c>
      <c r="J149" s="358">
        <v>120</v>
      </c>
      <c r="K149" s="354"/>
    </row>
    <row r="150" ht="15" customHeight="1">
      <c r="B150" s="333"/>
      <c r="C150" s="358" t="s">
        <v>916</v>
      </c>
      <c r="D150" s="311"/>
      <c r="E150" s="311"/>
      <c r="F150" s="359" t="s">
        <v>868</v>
      </c>
      <c r="G150" s="311"/>
      <c r="H150" s="358" t="s">
        <v>927</v>
      </c>
      <c r="I150" s="358" t="s">
        <v>870</v>
      </c>
      <c r="J150" s="358" t="s">
        <v>918</v>
      </c>
      <c r="K150" s="354"/>
    </row>
    <row r="151" ht="15" customHeight="1">
      <c r="B151" s="333"/>
      <c r="C151" s="358" t="s">
        <v>84</v>
      </c>
      <c r="D151" s="311"/>
      <c r="E151" s="311"/>
      <c r="F151" s="359" t="s">
        <v>868</v>
      </c>
      <c r="G151" s="311"/>
      <c r="H151" s="358" t="s">
        <v>928</v>
      </c>
      <c r="I151" s="358" t="s">
        <v>870</v>
      </c>
      <c r="J151" s="358" t="s">
        <v>918</v>
      </c>
      <c r="K151" s="354"/>
    </row>
    <row r="152" ht="15" customHeight="1">
      <c r="B152" s="333"/>
      <c r="C152" s="358" t="s">
        <v>873</v>
      </c>
      <c r="D152" s="311"/>
      <c r="E152" s="311"/>
      <c r="F152" s="359" t="s">
        <v>874</v>
      </c>
      <c r="G152" s="311"/>
      <c r="H152" s="358" t="s">
        <v>907</v>
      </c>
      <c r="I152" s="358" t="s">
        <v>870</v>
      </c>
      <c r="J152" s="358">
        <v>50</v>
      </c>
      <c r="K152" s="354"/>
    </row>
    <row r="153" ht="15" customHeight="1">
      <c r="B153" s="333"/>
      <c r="C153" s="358" t="s">
        <v>876</v>
      </c>
      <c r="D153" s="311"/>
      <c r="E153" s="311"/>
      <c r="F153" s="359" t="s">
        <v>868</v>
      </c>
      <c r="G153" s="311"/>
      <c r="H153" s="358" t="s">
        <v>907</v>
      </c>
      <c r="I153" s="358" t="s">
        <v>878</v>
      </c>
      <c r="J153" s="358"/>
      <c r="K153" s="354"/>
    </row>
    <row r="154" ht="15" customHeight="1">
      <c r="B154" s="333"/>
      <c r="C154" s="358" t="s">
        <v>887</v>
      </c>
      <c r="D154" s="311"/>
      <c r="E154" s="311"/>
      <c r="F154" s="359" t="s">
        <v>874</v>
      </c>
      <c r="G154" s="311"/>
      <c r="H154" s="358" t="s">
        <v>907</v>
      </c>
      <c r="I154" s="358" t="s">
        <v>870</v>
      </c>
      <c r="J154" s="358">
        <v>50</v>
      </c>
      <c r="K154" s="354"/>
    </row>
    <row r="155" ht="15" customHeight="1">
      <c r="B155" s="333"/>
      <c r="C155" s="358" t="s">
        <v>895</v>
      </c>
      <c r="D155" s="311"/>
      <c r="E155" s="311"/>
      <c r="F155" s="359" t="s">
        <v>874</v>
      </c>
      <c r="G155" s="311"/>
      <c r="H155" s="358" t="s">
        <v>907</v>
      </c>
      <c r="I155" s="358" t="s">
        <v>870</v>
      </c>
      <c r="J155" s="358">
        <v>50</v>
      </c>
      <c r="K155" s="354"/>
    </row>
    <row r="156" ht="15" customHeight="1">
      <c r="B156" s="333"/>
      <c r="C156" s="358" t="s">
        <v>893</v>
      </c>
      <c r="D156" s="311"/>
      <c r="E156" s="311"/>
      <c r="F156" s="359" t="s">
        <v>874</v>
      </c>
      <c r="G156" s="311"/>
      <c r="H156" s="358" t="s">
        <v>907</v>
      </c>
      <c r="I156" s="358" t="s">
        <v>870</v>
      </c>
      <c r="J156" s="358">
        <v>50</v>
      </c>
      <c r="K156" s="354"/>
    </row>
    <row r="157" ht="15" customHeight="1">
      <c r="B157" s="333"/>
      <c r="C157" s="358" t="s">
        <v>102</v>
      </c>
      <c r="D157" s="311"/>
      <c r="E157" s="311"/>
      <c r="F157" s="359" t="s">
        <v>868</v>
      </c>
      <c r="G157" s="311"/>
      <c r="H157" s="358" t="s">
        <v>929</v>
      </c>
      <c r="I157" s="358" t="s">
        <v>870</v>
      </c>
      <c r="J157" s="358" t="s">
        <v>930</v>
      </c>
      <c r="K157" s="354"/>
    </row>
    <row r="158" ht="15" customHeight="1">
      <c r="B158" s="333"/>
      <c r="C158" s="358" t="s">
        <v>931</v>
      </c>
      <c r="D158" s="311"/>
      <c r="E158" s="311"/>
      <c r="F158" s="359" t="s">
        <v>868</v>
      </c>
      <c r="G158" s="311"/>
      <c r="H158" s="358" t="s">
        <v>932</v>
      </c>
      <c r="I158" s="358" t="s">
        <v>902</v>
      </c>
      <c r="J158" s="358"/>
      <c r="K158" s="354"/>
    </row>
    <row r="159" ht="15" customHeight="1">
      <c r="B159" s="360"/>
      <c r="C159" s="342"/>
      <c r="D159" s="342"/>
      <c r="E159" s="342"/>
      <c r="F159" s="342"/>
      <c r="G159" s="342"/>
      <c r="H159" s="342"/>
      <c r="I159" s="342"/>
      <c r="J159" s="342"/>
      <c r="K159" s="361"/>
    </row>
    <row r="160" ht="18.75" customHeight="1">
      <c r="B160" s="307"/>
      <c r="C160" s="311"/>
      <c r="D160" s="311"/>
      <c r="E160" s="311"/>
      <c r="F160" s="332"/>
      <c r="G160" s="311"/>
      <c r="H160" s="311"/>
      <c r="I160" s="311"/>
      <c r="J160" s="311"/>
      <c r="K160" s="307"/>
    </row>
    <row r="161" ht="18.75" customHeight="1">
      <c r="B161" s="318"/>
      <c r="C161" s="318"/>
      <c r="D161" s="318"/>
      <c r="E161" s="318"/>
      <c r="F161" s="318"/>
      <c r="G161" s="318"/>
      <c r="H161" s="318"/>
      <c r="I161" s="318"/>
      <c r="J161" s="318"/>
      <c r="K161" s="318"/>
    </row>
    <row r="162" ht="7.5" customHeight="1">
      <c r="B162" s="297"/>
      <c r="C162" s="298"/>
      <c r="D162" s="298"/>
      <c r="E162" s="298"/>
      <c r="F162" s="298"/>
      <c r="G162" s="298"/>
      <c r="H162" s="298"/>
      <c r="I162" s="298"/>
      <c r="J162" s="298"/>
      <c r="K162" s="299"/>
    </row>
    <row r="163" ht="45" customHeight="1">
      <c r="B163" s="300"/>
      <c r="C163" s="301" t="s">
        <v>933</v>
      </c>
      <c r="D163" s="301"/>
      <c r="E163" s="301"/>
      <c r="F163" s="301"/>
      <c r="G163" s="301"/>
      <c r="H163" s="301"/>
      <c r="I163" s="301"/>
      <c r="J163" s="301"/>
      <c r="K163" s="302"/>
    </row>
    <row r="164" ht="17.25" customHeight="1">
      <c r="B164" s="300"/>
      <c r="C164" s="325" t="s">
        <v>862</v>
      </c>
      <c r="D164" s="325"/>
      <c r="E164" s="325"/>
      <c r="F164" s="325" t="s">
        <v>863</v>
      </c>
      <c r="G164" s="362"/>
      <c r="H164" s="363" t="s">
        <v>113</v>
      </c>
      <c r="I164" s="363" t="s">
        <v>57</v>
      </c>
      <c r="J164" s="325" t="s">
        <v>864</v>
      </c>
      <c r="K164" s="302"/>
    </row>
    <row r="165" ht="17.25" customHeight="1">
      <c r="B165" s="303"/>
      <c r="C165" s="327" t="s">
        <v>865</v>
      </c>
      <c r="D165" s="327"/>
      <c r="E165" s="327"/>
      <c r="F165" s="328" t="s">
        <v>866</v>
      </c>
      <c r="G165" s="364"/>
      <c r="H165" s="365"/>
      <c r="I165" s="365"/>
      <c r="J165" s="327" t="s">
        <v>867</v>
      </c>
      <c r="K165" s="305"/>
    </row>
    <row r="166" ht="5.25" customHeight="1">
      <c r="B166" s="333"/>
      <c r="C166" s="330"/>
      <c r="D166" s="330"/>
      <c r="E166" s="330"/>
      <c r="F166" s="330"/>
      <c r="G166" s="331"/>
      <c r="H166" s="330"/>
      <c r="I166" s="330"/>
      <c r="J166" s="330"/>
      <c r="K166" s="354"/>
    </row>
    <row r="167" ht="15" customHeight="1">
      <c r="B167" s="333"/>
      <c r="C167" s="311" t="s">
        <v>871</v>
      </c>
      <c r="D167" s="311"/>
      <c r="E167" s="311"/>
      <c r="F167" s="332" t="s">
        <v>868</v>
      </c>
      <c r="G167" s="311"/>
      <c r="H167" s="311" t="s">
        <v>907</v>
      </c>
      <c r="I167" s="311" t="s">
        <v>870</v>
      </c>
      <c r="J167" s="311">
        <v>120</v>
      </c>
      <c r="K167" s="354"/>
    </row>
    <row r="168" ht="15" customHeight="1">
      <c r="B168" s="333"/>
      <c r="C168" s="311" t="s">
        <v>916</v>
      </c>
      <c r="D168" s="311"/>
      <c r="E168" s="311"/>
      <c r="F168" s="332" t="s">
        <v>868</v>
      </c>
      <c r="G168" s="311"/>
      <c r="H168" s="311" t="s">
        <v>917</v>
      </c>
      <c r="I168" s="311" t="s">
        <v>870</v>
      </c>
      <c r="J168" s="311" t="s">
        <v>918</v>
      </c>
      <c r="K168" s="354"/>
    </row>
    <row r="169" ht="15" customHeight="1">
      <c r="B169" s="333"/>
      <c r="C169" s="311" t="s">
        <v>84</v>
      </c>
      <c r="D169" s="311"/>
      <c r="E169" s="311"/>
      <c r="F169" s="332" t="s">
        <v>868</v>
      </c>
      <c r="G169" s="311"/>
      <c r="H169" s="311" t="s">
        <v>934</v>
      </c>
      <c r="I169" s="311" t="s">
        <v>870</v>
      </c>
      <c r="J169" s="311" t="s">
        <v>918</v>
      </c>
      <c r="K169" s="354"/>
    </row>
    <row r="170" ht="15" customHeight="1">
      <c r="B170" s="333"/>
      <c r="C170" s="311" t="s">
        <v>873</v>
      </c>
      <c r="D170" s="311"/>
      <c r="E170" s="311"/>
      <c r="F170" s="332" t="s">
        <v>874</v>
      </c>
      <c r="G170" s="311"/>
      <c r="H170" s="311" t="s">
        <v>934</v>
      </c>
      <c r="I170" s="311" t="s">
        <v>870</v>
      </c>
      <c r="J170" s="311">
        <v>50</v>
      </c>
      <c r="K170" s="354"/>
    </row>
    <row r="171" ht="15" customHeight="1">
      <c r="B171" s="333"/>
      <c r="C171" s="311" t="s">
        <v>876</v>
      </c>
      <c r="D171" s="311"/>
      <c r="E171" s="311"/>
      <c r="F171" s="332" t="s">
        <v>868</v>
      </c>
      <c r="G171" s="311"/>
      <c r="H171" s="311" t="s">
        <v>934</v>
      </c>
      <c r="I171" s="311" t="s">
        <v>878</v>
      </c>
      <c r="J171" s="311"/>
      <c r="K171" s="354"/>
    </row>
    <row r="172" ht="15" customHeight="1">
      <c r="B172" s="333"/>
      <c r="C172" s="311" t="s">
        <v>887</v>
      </c>
      <c r="D172" s="311"/>
      <c r="E172" s="311"/>
      <c r="F172" s="332" t="s">
        <v>874</v>
      </c>
      <c r="G172" s="311"/>
      <c r="H172" s="311" t="s">
        <v>934</v>
      </c>
      <c r="I172" s="311" t="s">
        <v>870</v>
      </c>
      <c r="J172" s="311">
        <v>50</v>
      </c>
      <c r="K172" s="354"/>
    </row>
    <row r="173" ht="15" customHeight="1">
      <c r="B173" s="333"/>
      <c r="C173" s="311" t="s">
        <v>895</v>
      </c>
      <c r="D173" s="311"/>
      <c r="E173" s="311"/>
      <c r="F173" s="332" t="s">
        <v>874</v>
      </c>
      <c r="G173" s="311"/>
      <c r="H173" s="311" t="s">
        <v>934</v>
      </c>
      <c r="I173" s="311" t="s">
        <v>870</v>
      </c>
      <c r="J173" s="311">
        <v>50</v>
      </c>
      <c r="K173" s="354"/>
    </row>
    <row r="174" ht="15" customHeight="1">
      <c r="B174" s="333"/>
      <c r="C174" s="311" t="s">
        <v>893</v>
      </c>
      <c r="D174" s="311"/>
      <c r="E174" s="311"/>
      <c r="F174" s="332" t="s">
        <v>874</v>
      </c>
      <c r="G174" s="311"/>
      <c r="H174" s="311" t="s">
        <v>934</v>
      </c>
      <c r="I174" s="311" t="s">
        <v>870</v>
      </c>
      <c r="J174" s="311">
        <v>50</v>
      </c>
      <c r="K174" s="354"/>
    </row>
    <row r="175" ht="15" customHeight="1">
      <c r="B175" s="333"/>
      <c r="C175" s="311" t="s">
        <v>112</v>
      </c>
      <c r="D175" s="311"/>
      <c r="E175" s="311"/>
      <c r="F175" s="332" t="s">
        <v>868</v>
      </c>
      <c r="G175" s="311"/>
      <c r="H175" s="311" t="s">
        <v>935</v>
      </c>
      <c r="I175" s="311" t="s">
        <v>936</v>
      </c>
      <c r="J175" s="311"/>
      <c r="K175" s="354"/>
    </row>
    <row r="176" ht="15" customHeight="1">
      <c r="B176" s="333"/>
      <c r="C176" s="311" t="s">
        <v>57</v>
      </c>
      <c r="D176" s="311"/>
      <c r="E176" s="311"/>
      <c r="F176" s="332" t="s">
        <v>868</v>
      </c>
      <c r="G176" s="311"/>
      <c r="H176" s="311" t="s">
        <v>937</v>
      </c>
      <c r="I176" s="311" t="s">
        <v>938</v>
      </c>
      <c r="J176" s="311">
        <v>1</v>
      </c>
      <c r="K176" s="354"/>
    </row>
    <row r="177" ht="15" customHeight="1">
      <c r="B177" s="333"/>
      <c r="C177" s="311" t="s">
        <v>53</v>
      </c>
      <c r="D177" s="311"/>
      <c r="E177" s="311"/>
      <c r="F177" s="332" t="s">
        <v>868</v>
      </c>
      <c r="G177" s="311"/>
      <c r="H177" s="311" t="s">
        <v>939</v>
      </c>
      <c r="I177" s="311" t="s">
        <v>870</v>
      </c>
      <c r="J177" s="311">
        <v>20</v>
      </c>
      <c r="K177" s="354"/>
    </row>
    <row r="178" ht="15" customHeight="1">
      <c r="B178" s="333"/>
      <c r="C178" s="311" t="s">
        <v>113</v>
      </c>
      <c r="D178" s="311"/>
      <c r="E178" s="311"/>
      <c r="F178" s="332" t="s">
        <v>868</v>
      </c>
      <c r="G178" s="311"/>
      <c r="H178" s="311" t="s">
        <v>940</v>
      </c>
      <c r="I178" s="311" t="s">
        <v>870</v>
      </c>
      <c r="J178" s="311">
        <v>255</v>
      </c>
      <c r="K178" s="354"/>
    </row>
    <row r="179" ht="15" customHeight="1">
      <c r="B179" s="333"/>
      <c r="C179" s="311" t="s">
        <v>114</v>
      </c>
      <c r="D179" s="311"/>
      <c r="E179" s="311"/>
      <c r="F179" s="332" t="s">
        <v>868</v>
      </c>
      <c r="G179" s="311"/>
      <c r="H179" s="311" t="s">
        <v>833</v>
      </c>
      <c r="I179" s="311" t="s">
        <v>870</v>
      </c>
      <c r="J179" s="311">
        <v>10</v>
      </c>
      <c r="K179" s="354"/>
    </row>
    <row r="180" ht="15" customHeight="1">
      <c r="B180" s="333"/>
      <c r="C180" s="311" t="s">
        <v>115</v>
      </c>
      <c r="D180" s="311"/>
      <c r="E180" s="311"/>
      <c r="F180" s="332" t="s">
        <v>868</v>
      </c>
      <c r="G180" s="311"/>
      <c r="H180" s="311" t="s">
        <v>941</v>
      </c>
      <c r="I180" s="311" t="s">
        <v>902</v>
      </c>
      <c r="J180" s="311"/>
      <c r="K180" s="354"/>
    </row>
    <row r="181" ht="15" customHeight="1">
      <c r="B181" s="333"/>
      <c r="C181" s="311" t="s">
        <v>942</v>
      </c>
      <c r="D181" s="311"/>
      <c r="E181" s="311"/>
      <c r="F181" s="332" t="s">
        <v>868</v>
      </c>
      <c r="G181" s="311"/>
      <c r="H181" s="311" t="s">
        <v>943</v>
      </c>
      <c r="I181" s="311" t="s">
        <v>902</v>
      </c>
      <c r="J181" s="311"/>
      <c r="K181" s="354"/>
    </row>
    <row r="182" ht="15" customHeight="1">
      <c r="B182" s="333"/>
      <c r="C182" s="311" t="s">
        <v>931</v>
      </c>
      <c r="D182" s="311"/>
      <c r="E182" s="311"/>
      <c r="F182" s="332" t="s">
        <v>868</v>
      </c>
      <c r="G182" s="311"/>
      <c r="H182" s="311" t="s">
        <v>944</v>
      </c>
      <c r="I182" s="311" t="s">
        <v>902</v>
      </c>
      <c r="J182" s="311"/>
      <c r="K182" s="354"/>
    </row>
    <row r="183" ht="15" customHeight="1">
      <c r="B183" s="333"/>
      <c r="C183" s="311" t="s">
        <v>117</v>
      </c>
      <c r="D183" s="311"/>
      <c r="E183" s="311"/>
      <c r="F183" s="332" t="s">
        <v>874</v>
      </c>
      <c r="G183" s="311"/>
      <c r="H183" s="311" t="s">
        <v>945</v>
      </c>
      <c r="I183" s="311" t="s">
        <v>870</v>
      </c>
      <c r="J183" s="311">
        <v>50</v>
      </c>
      <c r="K183" s="354"/>
    </row>
    <row r="184" ht="15" customHeight="1">
      <c r="B184" s="333"/>
      <c r="C184" s="311" t="s">
        <v>946</v>
      </c>
      <c r="D184" s="311"/>
      <c r="E184" s="311"/>
      <c r="F184" s="332" t="s">
        <v>874</v>
      </c>
      <c r="G184" s="311"/>
      <c r="H184" s="311" t="s">
        <v>947</v>
      </c>
      <c r="I184" s="311" t="s">
        <v>948</v>
      </c>
      <c r="J184" s="311"/>
      <c r="K184" s="354"/>
    </row>
    <row r="185" ht="15" customHeight="1">
      <c r="B185" s="333"/>
      <c r="C185" s="311" t="s">
        <v>949</v>
      </c>
      <c r="D185" s="311"/>
      <c r="E185" s="311"/>
      <c r="F185" s="332" t="s">
        <v>874</v>
      </c>
      <c r="G185" s="311"/>
      <c r="H185" s="311" t="s">
        <v>950</v>
      </c>
      <c r="I185" s="311" t="s">
        <v>948</v>
      </c>
      <c r="J185" s="311"/>
      <c r="K185" s="354"/>
    </row>
    <row r="186" ht="15" customHeight="1">
      <c r="B186" s="333"/>
      <c r="C186" s="311" t="s">
        <v>951</v>
      </c>
      <c r="D186" s="311"/>
      <c r="E186" s="311"/>
      <c r="F186" s="332" t="s">
        <v>874</v>
      </c>
      <c r="G186" s="311"/>
      <c r="H186" s="311" t="s">
        <v>952</v>
      </c>
      <c r="I186" s="311" t="s">
        <v>948</v>
      </c>
      <c r="J186" s="311"/>
      <c r="K186" s="354"/>
    </row>
    <row r="187" ht="15" customHeight="1">
      <c r="B187" s="333"/>
      <c r="C187" s="366" t="s">
        <v>953</v>
      </c>
      <c r="D187" s="311"/>
      <c r="E187" s="311"/>
      <c r="F187" s="332" t="s">
        <v>874</v>
      </c>
      <c r="G187" s="311"/>
      <c r="H187" s="311" t="s">
        <v>954</v>
      </c>
      <c r="I187" s="311" t="s">
        <v>955</v>
      </c>
      <c r="J187" s="367" t="s">
        <v>956</v>
      </c>
      <c r="K187" s="354"/>
    </row>
    <row r="188" ht="15" customHeight="1">
      <c r="B188" s="333"/>
      <c r="C188" s="317" t="s">
        <v>42</v>
      </c>
      <c r="D188" s="311"/>
      <c r="E188" s="311"/>
      <c r="F188" s="332" t="s">
        <v>868</v>
      </c>
      <c r="G188" s="311"/>
      <c r="H188" s="307" t="s">
        <v>957</v>
      </c>
      <c r="I188" s="311" t="s">
        <v>958</v>
      </c>
      <c r="J188" s="311"/>
      <c r="K188" s="354"/>
    </row>
    <row r="189" ht="15" customHeight="1">
      <c r="B189" s="333"/>
      <c r="C189" s="317" t="s">
        <v>959</v>
      </c>
      <c r="D189" s="311"/>
      <c r="E189" s="311"/>
      <c r="F189" s="332" t="s">
        <v>868</v>
      </c>
      <c r="G189" s="311"/>
      <c r="H189" s="311" t="s">
        <v>960</v>
      </c>
      <c r="I189" s="311" t="s">
        <v>902</v>
      </c>
      <c r="J189" s="311"/>
      <c r="K189" s="354"/>
    </row>
    <row r="190" ht="15" customHeight="1">
      <c r="B190" s="333"/>
      <c r="C190" s="317" t="s">
        <v>961</v>
      </c>
      <c r="D190" s="311"/>
      <c r="E190" s="311"/>
      <c r="F190" s="332" t="s">
        <v>868</v>
      </c>
      <c r="G190" s="311"/>
      <c r="H190" s="311" t="s">
        <v>962</v>
      </c>
      <c r="I190" s="311" t="s">
        <v>902</v>
      </c>
      <c r="J190" s="311"/>
      <c r="K190" s="354"/>
    </row>
    <row r="191" ht="15" customHeight="1">
      <c r="B191" s="333"/>
      <c r="C191" s="317" t="s">
        <v>963</v>
      </c>
      <c r="D191" s="311"/>
      <c r="E191" s="311"/>
      <c r="F191" s="332" t="s">
        <v>874</v>
      </c>
      <c r="G191" s="311"/>
      <c r="H191" s="311" t="s">
        <v>964</v>
      </c>
      <c r="I191" s="311" t="s">
        <v>902</v>
      </c>
      <c r="J191" s="311"/>
      <c r="K191" s="354"/>
    </row>
    <row r="192" ht="15" customHeight="1">
      <c r="B192" s="360"/>
      <c r="C192" s="368"/>
      <c r="D192" s="342"/>
      <c r="E192" s="342"/>
      <c r="F192" s="342"/>
      <c r="G192" s="342"/>
      <c r="H192" s="342"/>
      <c r="I192" s="342"/>
      <c r="J192" s="342"/>
      <c r="K192" s="361"/>
    </row>
    <row r="193" ht="18.75" customHeight="1">
      <c r="B193" s="307"/>
      <c r="C193" s="311"/>
      <c r="D193" s="311"/>
      <c r="E193" s="311"/>
      <c r="F193" s="332"/>
      <c r="G193" s="311"/>
      <c r="H193" s="311"/>
      <c r="I193" s="311"/>
      <c r="J193" s="311"/>
      <c r="K193" s="307"/>
    </row>
    <row r="194" ht="18.75" customHeight="1">
      <c r="B194" s="307"/>
      <c r="C194" s="311"/>
      <c r="D194" s="311"/>
      <c r="E194" s="311"/>
      <c r="F194" s="332"/>
      <c r="G194" s="311"/>
      <c r="H194" s="311"/>
      <c r="I194" s="311"/>
      <c r="J194" s="311"/>
      <c r="K194" s="307"/>
    </row>
    <row r="195" ht="18.75" customHeight="1">
      <c r="B195" s="318"/>
      <c r="C195" s="318"/>
      <c r="D195" s="318"/>
      <c r="E195" s="318"/>
      <c r="F195" s="318"/>
      <c r="G195" s="318"/>
      <c r="H195" s="318"/>
      <c r="I195" s="318"/>
      <c r="J195" s="318"/>
      <c r="K195" s="318"/>
    </row>
    <row r="196" ht="13.5">
      <c r="B196" s="297"/>
      <c r="C196" s="298"/>
      <c r="D196" s="298"/>
      <c r="E196" s="298"/>
      <c r="F196" s="298"/>
      <c r="G196" s="298"/>
      <c r="H196" s="298"/>
      <c r="I196" s="298"/>
      <c r="J196" s="298"/>
      <c r="K196" s="299"/>
    </row>
    <row r="197" ht="21">
      <c r="B197" s="300"/>
      <c r="C197" s="301" t="s">
        <v>965</v>
      </c>
      <c r="D197" s="301"/>
      <c r="E197" s="301"/>
      <c r="F197" s="301"/>
      <c r="G197" s="301"/>
      <c r="H197" s="301"/>
      <c r="I197" s="301"/>
      <c r="J197" s="301"/>
      <c r="K197" s="302"/>
    </row>
    <row r="198" ht="25.5" customHeight="1">
      <c r="B198" s="300"/>
      <c r="C198" s="369" t="s">
        <v>966</v>
      </c>
      <c r="D198" s="369"/>
      <c r="E198" s="369"/>
      <c r="F198" s="369" t="s">
        <v>967</v>
      </c>
      <c r="G198" s="370"/>
      <c r="H198" s="369" t="s">
        <v>968</v>
      </c>
      <c r="I198" s="369"/>
      <c r="J198" s="369"/>
      <c r="K198" s="302"/>
    </row>
    <row r="199" ht="5.25" customHeight="1">
      <c r="B199" s="333"/>
      <c r="C199" s="330"/>
      <c r="D199" s="330"/>
      <c r="E199" s="330"/>
      <c r="F199" s="330"/>
      <c r="G199" s="311"/>
      <c r="H199" s="330"/>
      <c r="I199" s="330"/>
      <c r="J199" s="330"/>
      <c r="K199" s="354"/>
    </row>
    <row r="200" ht="15" customHeight="1">
      <c r="B200" s="333"/>
      <c r="C200" s="311" t="s">
        <v>958</v>
      </c>
      <c r="D200" s="311"/>
      <c r="E200" s="311"/>
      <c r="F200" s="332" t="s">
        <v>43</v>
      </c>
      <c r="G200" s="311"/>
      <c r="H200" s="311" t="s">
        <v>969</v>
      </c>
      <c r="I200" s="311"/>
      <c r="J200" s="311"/>
      <c r="K200" s="354"/>
    </row>
    <row r="201" ht="15" customHeight="1">
      <c r="B201" s="333"/>
      <c r="C201" s="339"/>
      <c r="D201" s="311"/>
      <c r="E201" s="311"/>
      <c r="F201" s="332" t="s">
        <v>44</v>
      </c>
      <c r="G201" s="311"/>
      <c r="H201" s="311" t="s">
        <v>970</v>
      </c>
      <c r="I201" s="311"/>
      <c r="J201" s="311"/>
      <c r="K201" s="354"/>
    </row>
    <row r="202" ht="15" customHeight="1">
      <c r="B202" s="333"/>
      <c r="C202" s="339"/>
      <c r="D202" s="311"/>
      <c r="E202" s="311"/>
      <c r="F202" s="332" t="s">
        <v>47</v>
      </c>
      <c r="G202" s="311"/>
      <c r="H202" s="311" t="s">
        <v>971</v>
      </c>
      <c r="I202" s="311"/>
      <c r="J202" s="311"/>
      <c r="K202" s="354"/>
    </row>
    <row r="203" ht="15" customHeight="1">
      <c r="B203" s="333"/>
      <c r="C203" s="311"/>
      <c r="D203" s="311"/>
      <c r="E203" s="311"/>
      <c r="F203" s="332" t="s">
        <v>45</v>
      </c>
      <c r="G203" s="311"/>
      <c r="H203" s="311" t="s">
        <v>972</v>
      </c>
      <c r="I203" s="311"/>
      <c r="J203" s="311"/>
      <c r="K203" s="354"/>
    </row>
    <row r="204" ht="15" customHeight="1">
      <c r="B204" s="333"/>
      <c r="C204" s="311"/>
      <c r="D204" s="311"/>
      <c r="E204" s="311"/>
      <c r="F204" s="332" t="s">
        <v>46</v>
      </c>
      <c r="G204" s="311"/>
      <c r="H204" s="311" t="s">
        <v>973</v>
      </c>
      <c r="I204" s="311"/>
      <c r="J204" s="311"/>
      <c r="K204" s="354"/>
    </row>
    <row r="205" ht="15" customHeight="1">
      <c r="B205" s="333"/>
      <c r="C205" s="311"/>
      <c r="D205" s="311"/>
      <c r="E205" s="311"/>
      <c r="F205" s="332"/>
      <c r="G205" s="311"/>
      <c r="H205" s="311"/>
      <c r="I205" s="311"/>
      <c r="J205" s="311"/>
      <c r="K205" s="354"/>
    </row>
    <row r="206" ht="15" customHeight="1">
      <c r="B206" s="333"/>
      <c r="C206" s="311" t="s">
        <v>914</v>
      </c>
      <c r="D206" s="311"/>
      <c r="E206" s="311"/>
      <c r="F206" s="332" t="s">
        <v>77</v>
      </c>
      <c r="G206" s="311"/>
      <c r="H206" s="311" t="s">
        <v>974</v>
      </c>
      <c r="I206" s="311"/>
      <c r="J206" s="311"/>
      <c r="K206" s="354"/>
    </row>
    <row r="207" ht="15" customHeight="1">
      <c r="B207" s="333"/>
      <c r="C207" s="339"/>
      <c r="D207" s="311"/>
      <c r="E207" s="311"/>
      <c r="F207" s="332" t="s">
        <v>813</v>
      </c>
      <c r="G207" s="311"/>
      <c r="H207" s="311" t="s">
        <v>814</v>
      </c>
      <c r="I207" s="311"/>
      <c r="J207" s="311"/>
      <c r="K207" s="354"/>
    </row>
    <row r="208" ht="15" customHeight="1">
      <c r="B208" s="333"/>
      <c r="C208" s="311"/>
      <c r="D208" s="311"/>
      <c r="E208" s="311"/>
      <c r="F208" s="332" t="s">
        <v>811</v>
      </c>
      <c r="G208" s="311"/>
      <c r="H208" s="311" t="s">
        <v>975</v>
      </c>
      <c r="I208" s="311"/>
      <c r="J208" s="311"/>
      <c r="K208" s="354"/>
    </row>
    <row r="209" ht="15" customHeight="1">
      <c r="B209" s="371"/>
      <c r="C209" s="339"/>
      <c r="D209" s="339"/>
      <c r="E209" s="339"/>
      <c r="F209" s="332" t="s">
        <v>815</v>
      </c>
      <c r="G209" s="317"/>
      <c r="H209" s="358" t="s">
        <v>83</v>
      </c>
      <c r="I209" s="358"/>
      <c r="J209" s="358"/>
      <c r="K209" s="372"/>
    </row>
    <row r="210" ht="15" customHeight="1">
      <c r="B210" s="371"/>
      <c r="C210" s="339"/>
      <c r="D210" s="339"/>
      <c r="E210" s="339"/>
      <c r="F210" s="332" t="s">
        <v>816</v>
      </c>
      <c r="G210" s="317"/>
      <c r="H210" s="358" t="s">
        <v>976</v>
      </c>
      <c r="I210" s="358"/>
      <c r="J210" s="358"/>
      <c r="K210" s="372"/>
    </row>
    <row r="211" ht="15" customHeight="1">
      <c r="B211" s="371"/>
      <c r="C211" s="339"/>
      <c r="D211" s="339"/>
      <c r="E211" s="339"/>
      <c r="F211" s="373"/>
      <c r="G211" s="317"/>
      <c r="H211" s="374"/>
      <c r="I211" s="374"/>
      <c r="J211" s="374"/>
      <c r="K211" s="372"/>
    </row>
    <row r="212" ht="15" customHeight="1">
      <c r="B212" s="371"/>
      <c r="C212" s="311" t="s">
        <v>938</v>
      </c>
      <c r="D212" s="339"/>
      <c r="E212" s="339"/>
      <c r="F212" s="332">
        <v>1</v>
      </c>
      <c r="G212" s="317"/>
      <c r="H212" s="358" t="s">
        <v>977</v>
      </c>
      <c r="I212" s="358"/>
      <c r="J212" s="358"/>
      <c r="K212" s="372"/>
    </row>
    <row r="213" ht="15" customHeight="1">
      <c r="B213" s="371"/>
      <c r="C213" s="339"/>
      <c r="D213" s="339"/>
      <c r="E213" s="339"/>
      <c r="F213" s="332">
        <v>2</v>
      </c>
      <c r="G213" s="317"/>
      <c r="H213" s="358" t="s">
        <v>978</v>
      </c>
      <c r="I213" s="358"/>
      <c r="J213" s="358"/>
      <c r="K213" s="372"/>
    </row>
    <row r="214" ht="15" customHeight="1">
      <c r="B214" s="371"/>
      <c r="C214" s="339"/>
      <c r="D214" s="339"/>
      <c r="E214" s="339"/>
      <c r="F214" s="332">
        <v>3</v>
      </c>
      <c r="G214" s="317"/>
      <c r="H214" s="358" t="s">
        <v>979</v>
      </c>
      <c r="I214" s="358"/>
      <c r="J214" s="358"/>
      <c r="K214" s="372"/>
    </row>
    <row r="215" ht="15" customHeight="1">
      <c r="B215" s="371"/>
      <c r="C215" s="339"/>
      <c r="D215" s="339"/>
      <c r="E215" s="339"/>
      <c r="F215" s="332">
        <v>4</v>
      </c>
      <c r="G215" s="317"/>
      <c r="H215" s="358" t="s">
        <v>980</v>
      </c>
      <c r="I215" s="358"/>
      <c r="J215" s="358"/>
      <c r="K215" s="372"/>
    </row>
    <row r="216" ht="12.75" customHeight="1">
      <c r="B216" s="375"/>
      <c r="C216" s="376"/>
      <c r="D216" s="376"/>
      <c r="E216" s="376"/>
      <c r="F216" s="376"/>
      <c r="G216" s="376"/>
      <c r="H216" s="376"/>
      <c r="I216" s="376"/>
      <c r="J216" s="376"/>
      <c r="K216" s="377"/>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Jindra-PC\Jindra</dc:creator>
  <cp:lastModifiedBy>Jindra-PC\Jindra</cp:lastModifiedBy>
  <dcterms:created xsi:type="dcterms:W3CDTF">2018-09-07T06:28:14Z</dcterms:created>
  <dcterms:modified xsi:type="dcterms:W3CDTF">2018-09-07T06:28:22Z</dcterms:modified>
</cp:coreProperties>
</file>