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ludak\Desktop\Soud dřevo\"/>
    </mc:Choice>
  </mc:AlternateContent>
  <bookViews>
    <workbookView xWindow="0" yWindow="0" windowWidth="20490" windowHeight="7770" activeTab="1"/>
  </bookViews>
  <sheets>
    <sheet name="Rekapitulace stavby" sheetId="1" r:id="rId1"/>
    <sheet name="2018-04-05 - PD - doplněn..." sheetId="2" r:id="rId2"/>
    <sheet name="Pokyny pro vyplnění" sheetId="3" r:id="rId3"/>
  </sheets>
  <definedNames>
    <definedName name="_xlnm._FilterDatabase" localSheetId="1" hidden="1">'2018-04-05 - PD - doplněn...'!$C$85:$K$372</definedName>
    <definedName name="_xlnm.Print_Titles" localSheetId="1">'2018-04-05 - PD - doplněn...'!$85:$85</definedName>
    <definedName name="_xlnm.Print_Titles" localSheetId="0">'Rekapitulace stavby'!$49:$49</definedName>
    <definedName name="_xlnm.Print_Area" localSheetId="1">'2018-04-05 - PD - doplněn...'!$C$4:$J$34,'2018-04-05 - PD - doplněn...'!$C$40:$J$69,'2018-04-05 - PD - doplněn...'!$C$75:$K$372</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62913"/>
</workbook>
</file>

<file path=xl/calcChain.xml><?xml version="1.0" encoding="utf-8"?>
<calcChain xmlns="http://schemas.openxmlformats.org/spreadsheetml/2006/main">
  <c r="AY52" i="1" l="1"/>
  <c r="AX52" i="1"/>
  <c r="BI371" i="2"/>
  <c r="BH371" i="2"/>
  <c r="BG371" i="2"/>
  <c r="BF371" i="2"/>
  <c r="T371" i="2"/>
  <c r="T370" i="2"/>
  <c r="R371" i="2"/>
  <c r="R370" i="2"/>
  <c r="P371" i="2"/>
  <c r="P370" i="2" s="1"/>
  <c r="BK371" i="2"/>
  <c r="BK370" i="2"/>
  <c r="J370" i="2" s="1"/>
  <c r="J68" i="2" s="1"/>
  <c r="J371" i="2"/>
  <c r="BE371" i="2"/>
  <c r="BI368" i="2"/>
  <c r="BH368" i="2"/>
  <c r="BG368" i="2"/>
  <c r="BF368" i="2"/>
  <c r="T368" i="2"/>
  <c r="R368" i="2"/>
  <c r="P368" i="2"/>
  <c r="P364" i="2" s="1"/>
  <c r="BK368" i="2"/>
  <c r="J368" i="2"/>
  <c r="BE368" i="2"/>
  <c r="BI367" i="2"/>
  <c r="BH367" i="2"/>
  <c r="BG367" i="2"/>
  <c r="BF367" i="2"/>
  <c r="T367" i="2"/>
  <c r="T364" i="2" s="1"/>
  <c r="T360" i="2" s="1"/>
  <c r="R367" i="2"/>
  <c r="P367" i="2"/>
  <c r="BK367" i="2"/>
  <c r="J367" i="2"/>
  <c r="BE367" i="2"/>
  <c r="BI365" i="2"/>
  <c r="BH365" i="2"/>
  <c r="BG365" i="2"/>
  <c r="BF365" i="2"/>
  <c r="T365" i="2"/>
  <c r="R365" i="2"/>
  <c r="R364" i="2"/>
  <c r="P365" i="2"/>
  <c r="BK365" i="2"/>
  <c r="BK364" i="2"/>
  <c r="J364" i="2" s="1"/>
  <c r="J67" i="2" s="1"/>
  <c r="J365" i="2"/>
  <c r="BE365" i="2"/>
  <c r="BI362" i="2"/>
  <c r="BH362" i="2"/>
  <c r="BG362" i="2"/>
  <c r="BF362" i="2"/>
  <c r="T362" i="2"/>
  <c r="T361" i="2"/>
  <c r="R362" i="2"/>
  <c r="R361" i="2" s="1"/>
  <c r="R360" i="2" s="1"/>
  <c r="P362" i="2"/>
  <c r="P361" i="2"/>
  <c r="BK362" i="2"/>
  <c r="BK361" i="2"/>
  <c r="BK360" i="2" s="1"/>
  <c r="J360" i="2" s="1"/>
  <c r="J65" i="2" s="1"/>
  <c r="J361" i="2"/>
  <c r="J66" i="2" s="1"/>
  <c r="J362" i="2"/>
  <c r="BE362" i="2"/>
  <c r="BI350" i="2"/>
  <c r="BH350" i="2"/>
  <c r="BG350" i="2"/>
  <c r="BF350" i="2"/>
  <c r="T350" i="2"/>
  <c r="R350" i="2"/>
  <c r="R339" i="2" s="1"/>
  <c r="P350" i="2"/>
  <c r="BK350" i="2"/>
  <c r="J350" i="2"/>
  <c r="BE350" i="2"/>
  <c r="BI340" i="2"/>
  <c r="BH340" i="2"/>
  <c r="BG340" i="2"/>
  <c r="BF340" i="2"/>
  <c r="T340" i="2"/>
  <c r="T339" i="2" s="1"/>
  <c r="R340" i="2"/>
  <c r="P340" i="2"/>
  <c r="P339" i="2" s="1"/>
  <c r="BK340" i="2"/>
  <c r="BK339" i="2"/>
  <c r="J339" i="2" s="1"/>
  <c r="J64" i="2" s="1"/>
  <c r="J340" i="2"/>
  <c r="BE340" i="2"/>
  <c r="BI336" i="2"/>
  <c r="BH336" i="2"/>
  <c r="BG336" i="2"/>
  <c r="BF336" i="2"/>
  <c r="T336" i="2"/>
  <c r="R336" i="2"/>
  <c r="P336" i="2"/>
  <c r="BK336" i="2"/>
  <c r="J336" i="2"/>
  <c r="BE336" i="2" s="1"/>
  <c r="BI334" i="2"/>
  <c r="BH334" i="2"/>
  <c r="BG334" i="2"/>
  <c r="BF334" i="2"/>
  <c r="T334" i="2"/>
  <c r="R334" i="2"/>
  <c r="P334" i="2"/>
  <c r="BK334" i="2"/>
  <c r="J334" i="2"/>
  <c r="BE334" i="2"/>
  <c r="BI332" i="2"/>
  <c r="BH332" i="2"/>
  <c r="BG332" i="2"/>
  <c r="BF332" i="2"/>
  <c r="T332" i="2"/>
  <c r="R332" i="2"/>
  <c r="P332" i="2"/>
  <c r="BK332" i="2"/>
  <c r="J332" i="2"/>
  <c r="BE332" i="2" s="1"/>
  <c r="BI329" i="2"/>
  <c r="BH329" i="2"/>
  <c r="BG329" i="2"/>
  <c r="BF329" i="2"/>
  <c r="T329" i="2"/>
  <c r="R329" i="2"/>
  <c r="P329" i="2"/>
  <c r="BK329" i="2"/>
  <c r="J329" i="2"/>
  <c r="BE329" i="2"/>
  <c r="BI326" i="2"/>
  <c r="BH326" i="2"/>
  <c r="BG326" i="2"/>
  <c r="BF326" i="2"/>
  <c r="T326" i="2"/>
  <c r="R326" i="2"/>
  <c r="P326" i="2"/>
  <c r="BK326" i="2"/>
  <c r="BK318" i="2" s="1"/>
  <c r="J318" i="2" s="1"/>
  <c r="J63" i="2" s="1"/>
  <c r="J326" i="2"/>
  <c r="BE326" i="2" s="1"/>
  <c r="BI323" i="2"/>
  <c r="BH323" i="2"/>
  <c r="BG323" i="2"/>
  <c r="BF323" i="2"/>
  <c r="T323" i="2"/>
  <c r="R323" i="2"/>
  <c r="R318" i="2" s="1"/>
  <c r="P323" i="2"/>
  <c r="BK323" i="2"/>
  <c r="J323" i="2"/>
  <c r="BE323" i="2"/>
  <c r="BI319" i="2"/>
  <c r="BH319" i="2"/>
  <c r="BG319" i="2"/>
  <c r="BF319" i="2"/>
  <c r="T319" i="2"/>
  <c r="T318" i="2" s="1"/>
  <c r="R319" i="2"/>
  <c r="P319" i="2"/>
  <c r="P318" i="2" s="1"/>
  <c r="BK319" i="2"/>
  <c r="J319" i="2"/>
  <c r="BE319" i="2"/>
  <c r="BI315" i="2"/>
  <c r="BH315" i="2"/>
  <c r="BG315" i="2"/>
  <c r="BF315" i="2"/>
  <c r="T315" i="2"/>
  <c r="R315" i="2"/>
  <c r="P315" i="2"/>
  <c r="BK315" i="2"/>
  <c r="J315" i="2"/>
  <c r="BE315" i="2" s="1"/>
  <c r="BI313" i="2"/>
  <c r="BH313" i="2"/>
  <c r="BG313" i="2"/>
  <c r="BF313" i="2"/>
  <c r="T313" i="2"/>
  <c r="R313" i="2"/>
  <c r="P313" i="2"/>
  <c r="BK313" i="2"/>
  <c r="J313" i="2"/>
  <c r="BE313" i="2"/>
  <c r="BI311" i="2"/>
  <c r="BH311" i="2"/>
  <c r="BG311" i="2"/>
  <c r="BF311" i="2"/>
  <c r="T311" i="2"/>
  <c r="R311" i="2"/>
  <c r="P311" i="2"/>
  <c r="BK311" i="2"/>
  <c r="J311" i="2"/>
  <c r="BE311" i="2" s="1"/>
  <c r="BI307" i="2"/>
  <c r="BH307" i="2"/>
  <c r="BG307" i="2"/>
  <c r="BF307" i="2"/>
  <c r="T307" i="2"/>
  <c r="R307" i="2"/>
  <c r="P307" i="2"/>
  <c r="BK307" i="2"/>
  <c r="J307" i="2"/>
  <c r="BE307" i="2"/>
  <c r="BI305" i="2"/>
  <c r="BH305" i="2"/>
  <c r="BG305" i="2"/>
  <c r="BF305" i="2"/>
  <c r="T305" i="2"/>
  <c r="R305" i="2"/>
  <c r="P305" i="2"/>
  <c r="BK305" i="2"/>
  <c r="J305" i="2"/>
  <c r="BE305" i="2" s="1"/>
  <c r="BI301" i="2"/>
  <c r="BH301" i="2"/>
  <c r="BG301" i="2"/>
  <c r="BF301" i="2"/>
  <c r="T301" i="2"/>
  <c r="R301" i="2"/>
  <c r="P301" i="2"/>
  <c r="BK301" i="2"/>
  <c r="J301" i="2"/>
  <c r="BE301" i="2"/>
  <c r="BI299" i="2"/>
  <c r="BH299" i="2"/>
  <c r="BG299" i="2"/>
  <c r="BF299" i="2"/>
  <c r="T299" i="2"/>
  <c r="R299" i="2"/>
  <c r="P299" i="2"/>
  <c r="BK299" i="2"/>
  <c r="J299" i="2"/>
  <c r="BE299" i="2" s="1"/>
  <c r="BI291" i="2"/>
  <c r="BH291" i="2"/>
  <c r="BG291" i="2"/>
  <c r="BF291" i="2"/>
  <c r="T291" i="2"/>
  <c r="R291" i="2"/>
  <c r="P291" i="2"/>
  <c r="BK291" i="2"/>
  <c r="J291" i="2"/>
  <c r="BE291" i="2"/>
  <c r="BI283" i="2"/>
  <c r="BH283" i="2"/>
  <c r="BG283" i="2"/>
  <c r="BF283" i="2"/>
  <c r="T283" i="2"/>
  <c r="R283" i="2"/>
  <c r="P283" i="2"/>
  <c r="BK283" i="2"/>
  <c r="J283" i="2"/>
  <c r="BE283" i="2" s="1"/>
  <c r="BI281" i="2"/>
  <c r="BH281" i="2"/>
  <c r="BG281" i="2"/>
  <c r="BF281" i="2"/>
  <c r="T281" i="2"/>
  <c r="R281" i="2"/>
  <c r="P281" i="2"/>
  <c r="BK281" i="2"/>
  <c r="J281" i="2"/>
  <c r="BE281" i="2"/>
  <c r="BI277" i="2"/>
  <c r="BH277" i="2"/>
  <c r="BG277" i="2"/>
  <c r="BF277" i="2"/>
  <c r="T277" i="2"/>
  <c r="R277" i="2"/>
  <c r="P277" i="2"/>
  <c r="BK277" i="2"/>
  <c r="BK266" i="2" s="1"/>
  <c r="J266" i="2" s="1"/>
  <c r="J62" i="2" s="1"/>
  <c r="J277" i="2"/>
  <c r="BE277" i="2" s="1"/>
  <c r="BI275" i="2"/>
  <c r="BH275" i="2"/>
  <c r="BG275" i="2"/>
  <c r="BF275" i="2"/>
  <c r="T275" i="2"/>
  <c r="R275" i="2"/>
  <c r="P275" i="2"/>
  <c r="BK275" i="2"/>
  <c r="J275" i="2"/>
  <c r="BE275" i="2"/>
  <c r="BI267" i="2"/>
  <c r="BH267" i="2"/>
  <c r="BG267" i="2"/>
  <c r="BF267" i="2"/>
  <c r="T267" i="2"/>
  <c r="T266" i="2" s="1"/>
  <c r="T265" i="2" s="1"/>
  <c r="R267" i="2"/>
  <c r="P267" i="2"/>
  <c r="P266" i="2"/>
  <c r="BK267" i="2"/>
  <c r="J267" i="2"/>
  <c r="BE267" i="2"/>
  <c r="BI262" i="2"/>
  <c r="BH262" i="2"/>
  <c r="BG262" i="2"/>
  <c r="BF262" i="2"/>
  <c r="T262" i="2"/>
  <c r="R262" i="2"/>
  <c r="P262" i="2"/>
  <c r="BK262" i="2"/>
  <c r="J262" i="2"/>
  <c r="BE262" i="2"/>
  <c r="BI260" i="2"/>
  <c r="BH260" i="2"/>
  <c r="BG260" i="2"/>
  <c r="BF260" i="2"/>
  <c r="T260" i="2"/>
  <c r="R260" i="2"/>
  <c r="P260" i="2"/>
  <c r="BK260" i="2"/>
  <c r="J260" i="2"/>
  <c r="BE260" i="2" s="1"/>
  <c r="BI258" i="2"/>
  <c r="BH258" i="2"/>
  <c r="BG258" i="2"/>
  <c r="BF258" i="2"/>
  <c r="T258" i="2"/>
  <c r="T257" i="2"/>
  <c r="R258" i="2"/>
  <c r="R257" i="2" s="1"/>
  <c r="P258" i="2"/>
  <c r="P257" i="2"/>
  <c r="BK258" i="2"/>
  <c r="BK257" i="2" s="1"/>
  <c r="J257" i="2" s="1"/>
  <c r="J60" i="2" s="1"/>
  <c r="J258" i="2"/>
  <c r="BE258" i="2" s="1"/>
  <c r="BI254" i="2"/>
  <c r="BH254" i="2"/>
  <c r="BG254" i="2"/>
  <c r="BF254" i="2"/>
  <c r="T254" i="2"/>
  <c r="R254" i="2"/>
  <c r="P254" i="2"/>
  <c r="BK254" i="2"/>
  <c r="J254" i="2"/>
  <c r="BE254" i="2"/>
  <c r="BI251" i="2"/>
  <c r="BH251" i="2"/>
  <c r="BG251" i="2"/>
  <c r="BF251" i="2"/>
  <c r="T251" i="2"/>
  <c r="R251" i="2"/>
  <c r="P251" i="2"/>
  <c r="BK251" i="2"/>
  <c r="J251" i="2"/>
  <c r="BE251" i="2" s="1"/>
  <c r="BI248" i="2"/>
  <c r="BH248" i="2"/>
  <c r="BG248" i="2"/>
  <c r="BF248" i="2"/>
  <c r="T248" i="2"/>
  <c r="R248" i="2"/>
  <c r="P248" i="2"/>
  <c r="BK248" i="2"/>
  <c r="J248" i="2"/>
  <c r="BE248" i="2"/>
  <c r="BI246" i="2"/>
  <c r="BH246" i="2"/>
  <c r="BG246" i="2"/>
  <c r="BF246" i="2"/>
  <c r="T246" i="2"/>
  <c r="R246" i="2"/>
  <c r="P246" i="2"/>
  <c r="BK246" i="2"/>
  <c r="J246" i="2"/>
  <c r="BE246" i="2" s="1"/>
  <c r="BI243" i="2"/>
  <c r="BH243" i="2"/>
  <c r="BG243" i="2"/>
  <c r="BF243" i="2"/>
  <c r="T243" i="2"/>
  <c r="R243" i="2"/>
  <c r="P243" i="2"/>
  <c r="BK243" i="2"/>
  <c r="J243" i="2"/>
  <c r="BE243" i="2"/>
  <c r="BI241" i="2"/>
  <c r="BH241" i="2"/>
  <c r="BG241" i="2"/>
  <c r="BF241" i="2"/>
  <c r="T241" i="2"/>
  <c r="T240" i="2" s="1"/>
  <c r="R241" i="2"/>
  <c r="R240" i="2"/>
  <c r="P241" i="2"/>
  <c r="P240" i="2" s="1"/>
  <c r="BK241" i="2"/>
  <c r="BK240" i="2"/>
  <c r="J240" i="2" s="1"/>
  <c r="J59" i="2" s="1"/>
  <c r="J241" i="2"/>
  <c r="BE241" i="2"/>
  <c r="BI233" i="2"/>
  <c r="BH233" i="2"/>
  <c r="BG233" i="2"/>
  <c r="BF233" i="2"/>
  <c r="T233" i="2"/>
  <c r="R233" i="2"/>
  <c r="P233" i="2"/>
  <c r="BK233" i="2"/>
  <c r="J233" i="2"/>
  <c r="BE233" i="2" s="1"/>
  <c r="BI226" i="2"/>
  <c r="BH226" i="2"/>
  <c r="BG226" i="2"/>
  <c r="BF226" i="2"/>
  <c r="T226" i="2"/>
  <c r="R226" i="2"/>
  <c r="P226" i="2"/>
  <c r="BK226" i="2"/>
  <c r="J226" i="2"/>
  <c r="BE226" i="2"/>
  <c r="BI219" i="2"/>
  <c r="BH219" i="2"/>
  <c r="BG219" i="2"/>
  <c r="BF219" i="2"/>
  <c r="T219" i="2"/>
  <c r="R219" i="2"/>
  <c r="P219" i="2"/>
  <c r="BK219" i="2"/>
  <c r="J219" i="2"/>
  <c r="BE219" i="2" s="1"/>
  <c r="BI216" i="2"/>
  <c r="BH216" i="2"/>
  <c r="BG216" i="2"/>
  <c r="BF216" i="2"/>
  <c r="T216" i="2"/>
  <c r="T215" i="2"/>
  <c r="R216" i="2"/>
  <c r="R215" i="2" s="1"/>
  <c r="P216" i="2"/>
  <c r="P215" i="2"/>
  <c r="BK216" i="2"/>
  <c r="BK215" i="2" s="1"/>
  <c r="J215" i="2" s="1"/>
  <c r="J58" i="2" s="1"/>
  <c r="J216" i="2"/>
  <c r="BE216" i="2" s="1"/>
  <c r="BI206" i="2"/>
  <c r="BH206" i="2"/>
  <c r="BG206" i="2"/>
  <c r="BF206" i="2"/>
  <c r="T206" i="2"/>
  <c r="R206" i="2"/>
  <c r="P206" i="2"/>
  <c r="BK206" i="2"/>
  <c r="J206" i="2"/>
  <c r="BE206" i="2"/>
  <c r="BI197" i="2"/>
  <c r="BH197" i="2"/>
  <c r="BG197" i="2"/>
  <c r="BF197" i="2"/>
  <c r="T197" i="2"/>
  <c r="R197" i="2"/>
  <c r="P197" i="2"/>
  <c r="BK197" i="2"/>
  <c r="J197" i="2"/>
  <c r="BE197" i="2" s="1"/>
  <c r="BI193" i="2"/>
  <c r="BH193" i="2"/>
  <c r="BG193" i="2"/>
  <c r="BF193" i="2"/>
  <c r="T193" i="2"/>
  <c r="R193" i="2"/>
  <c r="P193" i="2"/>
  <c r="BK193" i="2"/>
  <c r="J193" i="2"/>
  <c r="BE193" i="2"/>
  <c r="BI190" i="2"/>
  <c r="BH190" i="2"/>
  <c r="BG190" i="2"/>
  <c r="BF190" i="2"/>
  <c r="T190" i="2"/>
  <c r="T189" i="2" s="1"/>
  <c r="R190" i="2"/>
  <c r="R189" i="2"/>
  <c r="P190" i="2"/>
  <c r="P189" i="2" s="1"/>
  <c r="BK190" i="2"/>
  <c r="BK189" i="2"/>
  <c r="J189" i="2" s="1"/>
  <c r="J57" i="2" s="1"/>
  <c r="J190" i="2"/>
  <c r="BE190" i="2"/>
  <c r="BI186" i="2"/>
  <c r="BH186" i="2"/>
  <c r="BG186" i="2"/>
  <c r="BF186" i="2"/>
  <c r="T186" i="2"/>
  <c r="R186" i="2"/>
  <c r="P186" i="2"/>
  <c r="BK186" i="2"/>
  <c r="J186" i="2"/>
  <c r="BE186" i="2" s="1"/>
  <c r="BI182" i="2"/>
  <c r="BH182" i="2"/>
  <c r="BG182" i="2"/>
  <c r="BF182" i="2"/>
  <c r="T182" i="2"/>
  <c r="T181" i="2"/>
  <c r="R182" i="2"/>
  <c r="R181" i="2" s="1"/>
  <c r="P182" i="2"/>
  <c r="P181" i="2"/>
  <c r="BK182" i="2"/>
  <c r="J182" i="2"/>
  <c r="BE182" i="2" s="1"/>
  <c r="BI172" i="2"/>
  <c r="BH172" i="2"/>
  <c r="BG172" i="2"/>
  <c r="BF172" i="2"/>
  <c r="T172" i="2"/>
  <c r="R172" i="2"/>
  <c r="P172" i="2"/>
  <c r="BK172" i="2"/>
  <c r="J172" i="2"/>
  <c r="BE172" i="2"/>
  <c r="BI165" i="2"/>
  <c r="BH165" i="2"/>
  <c r="BG165" i="2"/>
  <c r="BF165" i="2"/>
  <c r="T165" i="2"/>
  <c r="R165" i="2"/>
  <c r="P165" i="2"/>
  <c r="BK165" i="2"/>
  <c r="J165" i="2"/>
  <c r="BE165" i="2" s="1"/>
  <c r="BI156" i="2"/>
  <c r="BH156" i="2"/>
  <c r="BG156" i="2"/>
  <c r="BF156" i="2"/>
  <c r="T156" i="2"/>
  <c r="R156" i="2"/>
  <c r="P156" i="2"/>
  <c r="BK156" i="2"/>
  <c r="J156" i="2"/>
  <c r="BE156" i="2"/>
  <c r="BI152" i="2"/>
  <c r="BH152" i="2"/>
  <c r="BG152" i="2"/>
  <c r="BF152" i="2"/>
  <c r="T152" i="2"/>
  <c r="R152" i="2"/>
  <c r="P152" i="2"/>
  <c r="BK152" i="2"/>
  <c r="J152" i="2"/>
  <c r="BE152" i="2" s="1"/>
  <c r="BI148" i="2"/>
  <c r="BH148" i="2"/>
  <c r="BG148" i="2"/>
  <c r="BF148" i="2"/>
  <c r="T148" i="2"/>
  <c r="R148" i="2"/>
  <c r="P148" i="2"/>
  <c r="BK148" i="2"/>
  <c r="J148" i="2"/>
  <c r="BE148" i="2"/>
  <c r="BI139" i="2"/>
  <c r="BH139" i="2"/>
  <c r="BG139" i="2"/>
  <c r="BF139" i="2"/>
  <c r="T139" i="2"/>
  <c r="R139" i="2"/>
  <c r="P139" i="2"/>
  <c r="BK139" i="2"/>
  <c r="J139" i="2"/>
  <c r="BE139" i="2" s="1"/>
  <c r="BI131" i="2"/>
  <c r="BH131" i="2"/>
  <c r="BG131" i="2"/>
  <c r="BF131" i="2"/>
  <c r="T131" i="2"/>
  <c r="T130" i="2"/>
  <c r="R131" i="2"/>
  <c r="P131" i="2"/>
  <c r="P130" i="2"/>
  <c r="BK131" i="2"/>
  <c r="J131" i="2"/>
  <c r="BE131" i="2" s="1"/>
  <c r="BI126" i="2"/>
  <c r="BH126" i="2"/>
  <c r="BG126" i="2"/>
  <c r="BF126" i="2"/>
  <c r="T126" i="2"/>
  <c r="R126" i="2"/>
  <c r="P126" i="2"/>
  <c r="BK126" i="2"/>
  <c r="J126" i="2"/>
  <c r="BE126" i="2"/>
  <c r="BI122" i="2"/>
  <c r="BH122" i="2"/>
  <c r="BG122" i="2"/>
  <c r="BF122" i="2"/>
  <c r="T122" i="2"/>
  <c r="R122" i="2"/>
  <c r="P122" i="2"/>
  <c r="BK122" i="2"/>
  <c r="J122" i="2"/>
  <c r="BE122" i="2" s="1"/>
  <c r="BI119" i="2"/>
  <c r="BH119" i="2"/>
  <c r="BG119" i="2"/>
  <c r="BF119" i="2"/>
  <c r="T119" i="2"/>
  <c r="R119" i="2"/>
  <c r="P119" i="2"/>
  <c r="BK119" i="2"/>
  <c r="J119" i="2"/>
  <c r="BE119" i="2"/>
  <c r="BI116" i="2"/>
  <c r="BH116" i="2"/>
  <c r="BG116" i="2"/>
  <c r="BF116" i="2"/>
  <c r="T116" i="2"/>
  <c r="R116" i="2"/>
  <c r="P116" i="2"/>
  <c r="BK116" i="2"/>
  <c r="J116" i="2"/>
  <c r="BE116" i="2" s="1"/>
  <c r="BI113" i="2"/>
  <c r="BH113" i="2"/>
  <c r="BG113" i="2"/>
  <c r="BF113" i="2"/>
  <c r="T113" i="2"/>
  <c r="R113" i="2"/>
  <c r="P113" i="2"/>
  <c r="BK113" i="2"/>
  <c r="J113" i="2"/>
  <c r="BE113" i="2"/>
  <c r="BI110" i="2"/>
  <c r="BH110" i="2"/>
  <c r="BG110" i="2"/>
  <c r="BF110" i="2"/>
  <c r="T110" i="2"/>
  <c r="R110" i="2"/>
  <c r="P110" i="2"/>
  <c r="BK110" i="2"/>
  <c r="J110" i="2"/>
  <c r="BE110" i="2" s="1"/>
  <c r="BI107" i="2"/>
  <c r="BH107" i="2"/>
  <c r="BG107" i="2"/>
  <c r="BF107" i="2"/>
  <c r="T107" i="2"/>
  <c r="R107" i="2"/>
  <c r="P107" i="2"/>
  <c r="BK107" i="2"/>
  <c r="J107" i="2"/>
  <c r="BE107" i="2"/>
  <c r="BI105" i="2"/>
  <c r="BH105" i="2"/>
  <c r="BG105" i="2"/>
  <c r="BF105" i="2"/>
  <c r="T105" i="2"/>
  <c r="R105" i="2"/>
  <c r="P105" i="2"/>
  <c r="BK105" i="2"/>
  <c r="J105" i="2"/>
  <c r="BE105" i="2" s="1"/>
  <c r="BI97" i="2"/>
  <c r="BH97" i="2"/>
  <c r="BG97" i="2"/>
  <c r="BF97" i="2"/>
  <c r="T97" i="2"/>
  <c r="R97" i="2"/>
  <c r="R88" i="2" s="1"/>
  <c r="P97" i="2"/>
  <c r="BK97" i="2"/>
  <c r="J97" i="2"/>
  <c r="BE97" i="2"/>
  <c r="J28" i="2" s="1"/>
  <c r="AV52" i="1" s="1"/>
  <c r="BI89" i="2"/>
  <c r="F32" i="2" s="1"/>
  <c r="BD52" i="1" s="1"/>
  <c r="BD51" i="1" s="1"/>
  <c r="BH89" i="2"/>
  <c r="BG89" i="2"/>
  <c r="F30" i="2"/>
  <c r="BB52" i="1" s="1"/>
  <c r="BB51" i="1" s="1"/>
  <c r="AX51" i="1" s="1"/>
  <c r="BF89" i="2"/>
  <c r="T89" i="2"/>
  <c r="T88" i="2"/>
  <c r="T87" i="2" s="1"/>
  <c r="T86" i="2" s="1"/>
  <c r="R89" i="2"/>
  <c r="P89" i="2"/>
  <c r="P88" i="2"/>
  <c r="P87" i="2" s="1"/>
  <c r="BK89" i="2"/>
  <c r="J89" i="2"/>
  <c r="BE89" i="2"/>
  <c r="J82" i="2"/>
  <c r="F82" i="2"/>
  <c r="F80" i="2"/>
  <c r="E78" i="2"/>
  <c r="J47" i="2"/>
  <c r="F47" i="2"/>
  <c r="F45" i="2"/>
  <c r="E43" i="2"/>
  <c r="J16" i="2"/>
  <c r="E16" i="2"/>
  <c r="J15" i="2"/>
  <c r="J10" i="2"/>
  <c r="W30" i="1"/>
  <c r="AS51" i="1"/>
  <c r="L47" i="1"/>
  <c r="AM46" i="1"/>
  <c r="L46" i="1"/>
  <c r="AM44" i="1"/>
  <c r="L44" i="1"/>
  <c r="L42" i="1"/>
  <c r="L41" i="1"/>
  <c r="P86" i="2" l="1"/>
  <c r="AU52" i="1" s="1"/>
  <c r="AU51" i="1" s="1"/>
  <c r="R266" i="2"/>
  <c r="R265" i="2" s="1"/>
  <c r="P360" i="2"/>
  <c r="P265" i="2"/>
  <c r="J80" i="2"/>
  <c r="J45" i="2"/>
  <c r="BK265" i="2"/>
  <c r="J265" i="2" s="1"/>
  <c r="J61" i="2" s="1"/>
  <c r="F31" i="2"/>
  <c r="BC52" i="1" s="1"/>
  <c r="BC51" i="1" s="1"/>
  <c r="R130" i="2"/>
  <c r="R87" i="2" s="1"/>
  <c r="R86" i="2" s="1"/>
  <c r="W28" i="1"/>
  <c r="F83" i="2"/>
  <c r="F48" i="2"/>
  <c r="F28" i="2"/>
  <c r="AZ52" i="1" s="1"/>
  <c r="AZ51" i="1" s="1"/>
  <c r="BK88" i="2"/>
  <c r="F29" i="2"/>
  <c r="BA52" i="1" s="1"/>
  <c r="BA51" i="1" s="1"/>
  <c r="J29" i="2"/>
  <c r="AW52" i="1" s="1"/>
  <c r="AT52" i="1" s="1"/>
  <c r="BK130" i="2"/>
  <c r="J130" i="2" s="1"/>
  <c r="J55" i="2" s="1"/>
  <c r="BK181" i="2"/>
  <c r="J181" i="2" s="1"/>
  <c r="J56" i="2" s="1"/>
  <c r="AV51" i="1" l="1"/>
  <c r="W26" i="1"/>
  <c r="AY51" i="1"/>
  <c r="W29" i="1"/>
  <c r="J88" i="2"/>
  <c r="J54" i="2" s="1"/>
  <c r="BK87" i="2"/>
  <c r="W27" i="1"/>
  <c r="AW51" i="1"/>
  <c r="AK27" i="1" s="1"/>
  <c r="BK86" i="2" l="1"/>
  <c r="J86" i="2" s="1"/>
  <c r="J87" i="2"/>
  <c r="J53" i="2" s="1"/>
  <c r="AK26" i="1"/>
  <c r="AT51" i="1"/>
  <c r="J52" i="2" l="1"/>
  <c r="J25" i="2"/>
  <c r="AG52" i="1" l="1"/>
  <c r="J34" i="2"/>
  <c r="AN52" i="1" l="1"/>
  <c r="AG51" i="1"/>
  <c r="AN51" i="1" l="1"/>
  <c r="AK23" i="1"/>
  <c r="AK32" i="1" s="1"/>
</calcChain>
</file>

<file path=xl/sharedStrings.xml><?xml version="1.0" encoding="utf-8"?>
<sst xmlns="http://schemas.openxmlformats.org/spreadsheetml/2006/main" count="3464" uniqueCount="690">
  <si>
    <t>Export VZ</t>
  </si>
  <si>
    <t>List obsahuje:</t>
  </si>
  <si>
    <t>1) Rekapitulace stavby</t>
  </si>
  <si>
    <t>2) Rekapitulace objektů stavby a soupisů prací</t>
  </si>
  <si>
    <t>3.0</t>
  </si>
  <si>
    <t>ZAMOK</t>
  </si>
  <si>
    <t>False</t>
  </si>
  <si>
    <t>{e4d26582-e8c7-4d31-9691-ac12cd9c90c6}</t>
  </si>
  <si>
    <t>0,01</t>
  </si>
  <si>
    <t>21</t>
  </si>
  <si>
    <t>15</t>
  </si>
  <si>
    <t>REKAPITULACE STAVBY</t>
  </si>
  <si>
    <t>v ---  níže se nacházejí doplnkové a pomocné údaje k sestavám  --- v</t>
  </si>
  <si>
    <t>Návod na vyplnění</t>
  </si>
  <si>
    <t>0,001</t>
  </si>
  <si>
    <t>Kód:</t>
  </si>
  <si>
    <t>2018/04/05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</si>
  <si>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</si>
  <si>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</si>
  <si>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PD - doplnění VZT v areálech a budově ředitelství DPO</t>
  </si>
  <si>
    <t>KSO:</t>
  </si>
  <si>
    <t/>
  </si>
  <si>
    <t>CC-CZ:</t>
  </si>
  <si>
    <t>Místo:</t>
  </si>
  <si>
    <t>Ostrava</t>
  </si>
  <si>
    <t>Datum:</t>
  </si>
  <si>
    <t>26. 4. 2018</t>
  </si>
  <si>
    <t>Zadavatel:</t>
  </si>
  <si>
    <t>IČ:</t>
  </si>
  <si>
    <t>Dopravní podnik Ostrava a.s.</t>
  </si>
  <si>
    <t>DIČ:</t>
  </si>
  <si>
    <t>Uchazeč:</t>
  </si>
  <si>
    <t>Vyplň údaj</t>
  </si>
  <si>
    <t>Projektant:</t>
  </si>
  <si>
    <t>Ing, Jiří Londýn</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</si>
  <si>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</si>
  <si>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</si>
  <si>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</si>
  <si>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</si>
  <si>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</si>
  <si>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</si>
  <si>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</si>
  <si>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</si>
  <si>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</si>
  <si>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</si>
  <si>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</si>
  <si>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</si>
  <si>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</si>
  <si>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</si>
  <si>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</si>
  <si>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</si>
  <si>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</si>
  <si>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</si>
  <si>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</si>
  <si>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</si>
  <si>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</si>
  <si>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</si>
  <si>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</si>
  <si>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</si>
  <si>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</si>
  <si>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</si>
  <si>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</si>
  <si>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</si>
  <si>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</si>
  <si>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</si>
  <si>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</si>
  <si>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</si>
  <si>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</si>
  <si>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</si>
  <si>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</si>
  <si>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</si>
  <si>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</si>
  <si>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</si>
  <si>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</si>
  <si>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</si>
  <si>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</si>
  <si>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</si>
  <si>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</si>
  <si>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</si>
  <si>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</si>
  <si>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</si>
  <si>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</si>
  <si>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</si>
  <si>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</si>
  <si>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</si>
  <si>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</si>
  <si>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</si>
  <si>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</si>
  <si>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</si>
  <si>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</si>
  <si>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</si>
  <si>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</si>
  <si>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</si>
  <si>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</si>
  <si>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</si>
  <si>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</si>
  <si>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</si>
  <si>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</si>
  <si>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</si>
  <si>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</si>
  <si>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</si>
  <si>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</si>
  <si>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 xml:space="preserve">    783 - Dokončovací práce - nátěry</t>
  </si>
  <si>
    <t>VRN - Vedlejší rozpočtové náklady</t>
  </si>
  <si>
    <t xml:space="preserve">    VRN1 - Průzkumné, geodetické a projektové práce</t>
  </si>
  <si>
    <t xml:space="preserve">    VRN3 - Zařízení staveniště</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</si>
  <si>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</si>
  <si>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</si>
  <si>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</si>
  <si>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</si>
  <si>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</si>
  <si>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</si>
  <si>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</si>
  <si>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</si>
  <si>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</si>
  <si>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</si>
  <si>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</si>
  <si>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</si>
  <si>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</si>
  <si>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</si>
  <si>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</si>
  <si>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</si>
  <si>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</si>
  <si>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</si>
  <si>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</si>
  <si>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</si>
  <si>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133302012</t>
  </si>
  <si>
    <t>Hloubení zapažených i nezapažených šachet plocha výkopu do 20 m2 ručním nebo pneumatickým nářadím s případným nutným přemístěním výkopku ve výkopišti v horninách soudržných tř. 4, plocha výkopu přes 4 do 20 m2</t>
  </si>
  <si>
    <t>m3</t>
  </si>
  <si>
    <t>CS ÚRS 2018 01</t>
  </si>
  <si>
    <t>4</t>
  </si>
  <si>
    <t>-2045322229</t>
  </si>
  <si>
    <t>PSC</t>
  </si>
  <si>
    <t xml:space="preserve">Poznámka k souboru cen:_x000D_
1. V cenách jsou započteny i náklady na přehození výkopku na přilehlém terénu na vzdálenost do 5 m od hrany šachty nebo naložení na dopravní prostředek. 2. V cenách 10-2011 až 30-3012 jsou započteny i náklady na svislý přesun horniny po házečkách do 2 metrů. </t>
  </si>
  <si>
    <t>VV</t>
  </si>
  <si>
    <t>Výkop kanálu, výkr. č.  D.1.1B01</t>
  </si>
  <si>
    <t>1,25*4,7*2*0,95</t>
  </si>
  <si>
    <t>1,4*1,21*0,95</t>
  </si>
  <si>
    <t>1,15*1,35*0,95</t>
  </si>
  <si>
    <t>0,2*(4,7+5,05+1,35+1,15+3,35+1,25+3,49+1,4+3,49+1,25)*0,95</t>
  </si>
  <si>
    <t>Součet</t>
  </si>
  <si>
    <t>133302019</t>
  </si>
  <si>
    <t>Hloubení zapažených i nezapažených šachet plocha výkopu do 20 m2 ručním nebo pneumatickým nářadím s případným nutným přemístěním výkopku ve výkopišti v horninách soudržných tř. 4, plocha výkopu Příplatek k cenám za lepivost horniny tř. 4</t>
  </si>
  <si>
    <t>-837270397</t>
  </si>
  <si>
    <t>3</t>
  </si>
  <si>
    <t>162201211</t>
  </si>
  <si>
    <t>Vodorovné přemístění výkopku nebo sypaniny stavebním kolečkem s naložením a vyprázdněním kolečka na hromady nebo do dopravního prostředku na vzdálenost do 10 m z horniny tř. 1 až 4</t>
  </si>
  <si>
    <t>-1818053527</t>
  </si>
  <si>
    <t>19,278</t>
  </si>
  <si>
    <t>162201219</t>
  </si>
  <si>
    <t>Vodorovné přemístění výkopku nebo sypaniny stavebním kolečkem s naložením a vyprázdněním kolečka na hromady nebo do dopravního prostředku na vzdálenost do 10 m z horniny Příplatek k ceně za každých dalších 10 m</t>
  </si>
  <si>
    <t>-1496998527</t>
  </si>
  <si>
    <t>19,278*5 'Přepočtené koeficientem množství</t>
  </si>
  <si>
    <t>5</t>
  </si>
  <si>
    <t>162701105</t>
  </si>
  <si>
    <t>Vodorovné přemístění výkopku nebo sypaniny po suchu na obvyklém dopravním prostředku, bez naložení výkopku, avšak se složením bez rozhrnutí z horniny tř. 1 až 4 na vzdálenost přes 9 000 do 10 000 m</t>
  </si>
  <si>
    <t>260833871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</si>
  <si>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</si>
  <si>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6</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</si>
  <si>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</si>
  <si>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</si>
  <si>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888058251</t>
  </si>
  <si>
    <t>7</t>
  </si>
  <si>
    <t>171201201</t>
  </si>
  <si>
    <t>Uložení sypaniny na skládky</t>
  </si>
  <si>
    <t>1988349485</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</si>
  <si>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</si>
  <si>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8</t>
  </si>
  <si>
    <t>171201211</t>
  </si>
  <si>
    <t>Poplatek za uložení stavebního odpadu na skládce (skládkovné) zeminy a kameniva zatříděného do Katalogu odpadů pod kódem 170 504</t>
  </si>
  <si>
    <t>t</t>
  </si>
  <si>
    <t>-1815280097</t>
  </si>
  <si>
    <t xml:space="preserve">Poznámka k souboru cen:_x000D_
1. Ceny uvedené v souboru cen lze po dohodě upravit podle místních podmínek. </t>
  </si>
  <si>
    <t>19,278*1,9</t>
  </si>
  <si>
    <t>9</t>
  </si>
  <si>
    <t>174101102</t>
  </si>
  <si>
    <t>Zásyp sypaninou z jakékoliv horniny s uložením výkopku ve vrstvách se zhutněním v uzavřených prostorách s urovnáním povrchu zásypu</t>
  </si>
  <si>
    <t>-164453887</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</si>
  <si>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</si>
  <si>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Obsyp kanálu, výkr. č.  D.1.1B01</t>
  </si>
  <si>
    <t>0,2*(4,7+5,05+1,35+1,15+3,35+1,25+3,49+1,4+3,49+1,25)*0,75</t>
  </si>
  <si>
    <t>10</t>
  </si>
  <si>
    <t>M</t>
  </si>
  <si>
    <t>58344171</t>
  </si>
  <si>
    <t>štěrkodrť frakce 0-32</t>
  </si>
  <si>
    <t>-1463924297</t>
  </si>
  <si>
    <t>3,972</t>
  </si>
  <si>
    <t>3,972*1,8 'Přepočtené koeficientem množství</t>
  </si>
  <si>
    <t>Zakládání</t>
  </si>
  <si>
    <t>11</t>
  </si>
  <si>
    <t>271532212</t>
  </si>
  <si>
    <t>Podsyp pod základové konstrukce se zhutněním a urovnáním povrchu z kameniva hrubého, frakce 16 - 32 mm</t>
  </si>
  <si>
    <t>1211629531</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</si>
  <si>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</si>
  <si>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Podsyp pod podkladní beton kanálu tl. 150 mm, výkr. č.  D.1.1B01</t>
  </si>
  <si>
    <t>1,25*4,7*2*0,15</t>
  </si>
  <si>
    <t>1,4*1,21*0,15</t>
  </si>
  <si>
    <t>1,15*1,35*0,15</t>
  </si>
  <si>
    <t>0,2*(4,7+5,05+1,35+1,15+3,35+1,25+3,49+1,4+3,49+1,25)*0,15</t>
  </si>
  <si>
    <t>12</t>
  </si>
  <si>
    <t>273321311</t>
  </si>
  <si>
    <t>Základy z betonu železového (bez výztuže) desky z betonu bez zvýšených nároků na prostředí tř. C 16/20</t>
  </si>
  <si>
    <t>1221433214</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</si>
  <si>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</si>
  <si>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Podkladní beton nové podlahy kanálu, výkr. č.  D.1.1B01</t>
  </si>
  <si>
    <t>1,25*4,7*2*0,1</t>
  </si>
  <si>
    <t>1,4*1,21*0,1</t>
  </si>
  <si>
    <t>1,15*1,35*0,1</t>
  </si>
  <si>
    <t>Doplnění stávající podlahy kolem kanálu, výkr. č.  D.1.1B01</t>
  </si>
  <si>
    <t>0,2*(4,7+5,05+1,35+1,15+3,35+1,25+3,49+1,4+3,49+1,25)*0,1</t>
  </si>
  <si>
    <t>13</t>
  </si>
  <si>
    <t>273351121</t>
  </si>
  <si>
    <t>Bednění základů desek zřízení</t>
  </si>
  <si>
    <t>m2</t>
  </si>
  <si>
    <t>695844956</t>
  </si>
  <si>
    <t xml:space="preserve">Poznámka k souboru cen:_x000D_
1. Ceny jsou určeny pro bednění ve volném prostranství, ve volných nebo zapažených jamách, rýhách a šachtách. 2. Kruhové nebo obloukové bednění poloměru do 1 m se oceňuje individuálně. </t>
  </si>
  <si>
    <t>0,1*(4,7+5,05+1,35+1,15+3,35+1,25+3,49+1,4+3,49+1,25)</t>
  </si>
  <si>
    <t>14</t>
  </si>
  <si>
    <t>273351122</t>
  </si>
  <si>
    <t>Bednění základů desek odstranění</t>
  </si>
  <si>
    <t>-1480415489</t>
  </si>
  <si>
    <t>273362021</t>
  </si>
  <si>
    <t>Výztuž základů desek ze svařovaných sítí z drátů typu KARI</t>
  </si>
  <si>
    <t>-1118488227</t>
  </si>
  <si>
    <t xml:space="preserve">Poznámka k souboru cen:_x000D_
1. Ceny platí pro desky rovné, s náběhy, hřibové nebo upnuté do žeber včetně výztuže těchto žeber. </t>
  </si>
  <si>
    <t>1,25*4,7*2*5,5*1,2*0,001</t>
  </si>
  <si>
    <t>1,4*1,21*5,5*1,2*0,001</t>
  </si>
  <si>
    <t>1,15*1,35*5,5*1,2*0,001</t>
  </si>
  <si>
    <t>0,2*(4,7+5,05+1,35+1,15+3,35+1,25+3,49+1,4+3,49+1,25)*5,5*1,2*0,001</t>
  </si>
  <si>
    <t>16</t>
  </si>
  <si>
    <t>279113131</t>
  </si>
  <si>
    <t>Základové zdi z tvárnic ztraceného bednění včetně výplně z betonu bez zvláštních nároků na vliv prostředí třídy C 16/20, tloušťky zdiva 150 mm</t>
  </si>
  <si>
    <t>-610175806</t>
  </si>
  <si>
    <t xml:space="preserve">Poznámka k souboru cen:_x000D_
1. V cenách jsou započteny i náklady na dodání a uložení betonu. 2. V cenách nejsou započteny náklady na dodání a uložení betonářské výztuže; tyto se oceňují cenami souboru cen 279 36- . . Výztuž základových zdí nosných. 3. Množství jednotek se určuje v m2 plochy zdiva. </t>
  </si>
  <si>
    <t>Ztracené bednění kolem kanálu tl. 100 mm, výkr. č.  D.1.1B01</t>
  </si>
  <si>
    <t>0,75*(4,2+4,55+0,85+1,15+3,35+3,49+1,9+3,49+0,75)</t>
  </si>
  <si>
    <t>Ztracené bednění kolem kanálu tl. 150 mm, výkr. č.  D.1.1B01</t>
  </si>
  <si>
    <t>0,75*(4,7+5,05+1,35+1,15+3,35+1,25+3,49+1,4+3,49+1,25)</t>
  </si>
  <si>
    <t>17</t>
  </si>
  <si>
    <t>279361821</t>
  </si>
  <si>
    <t>Výztuž základových zdí nosných svislých nebo odkloněných od svislice, rovinných nebo oblých, deskových nebo žebrových, včetně výztuže jejich žeber z betonářské oceli 10 505 (R) nebo BSt 500</t>
  </si>
  <si>
    <t>796440268</t>
  </si>
  <si>
    <t>6*(4,2+4,55+0,85+1,15+3,35+3,49+1,9+3,49+0,75)*0,4*0,001</t>
  </si>
  <si>
    <t>1*2*(4,2+4,55+0,85+1,15+3,35+3,49+1,9+3,49+0,75)*0,4*0,001</t>
  </si>
  <si>
    <t>6*(4,7+5,05+1,35+1,15+3,35+1,25+3,49+1,4+3,49+1,25)*0,4*0,001</t>
  </si>
  <si>
    <t>1*2*(4,7+5,05+1,35+1,15+3,35+1,25+3,49+1,4+3,49+1,25)*0,4*0,001</t>
  </si>
  <si>
    <t>0,161*1,2 'Přepočtené koeficientem množství</t>
  </si>
  <si>
    <t>Vodorovné konstrukce</t>
  </si>
  <si>
    <t>18</t>
  </si>
  <si>
    <t>411121221</t>
  </si>
  <si>
    <t>Montáž prefabrikovaných železobetonových stropů se zalitím spár, včetně podpěrné konstrukce, na cementovou maltu ze stropních desek, šířky do 600 mm a délky do 900 mm</t>
  </si>
  <si>
    <t>kus</t>
  </si>
  <si>
    <t>1121452976</t>
  </si>
  <si>
    <t xml:space="preserve">Poznámka k souboru cen:_x000D_
1. Montáž stropních panelů šířky do 600 mm a délky do 3300 mm se oceňuje jako montáž stropní desky. 2. Montáž stropní desky šířky přes 600 mm se ocení jako montáž stropních panelů. 3. Šířkou se rozumí šířka skladebná. 4. V cenách nejsou započteny náklady na dodávku hlavních materiálů, tato se ocení ve specifikaci.. </t>
  </si>
  <si>
    <t>Zakrytování kanálu, výkr. č.  D.1.1B01</t>
  </si>
  <si>
    <t>19</t>
  </si>
  <si>
    <t>59341210</t>
  </si>
  <si>
    <t>deska stropní plná PZD 890x290x65mm</t>
  </si>
  <si>
    <t>1923072249</t>
  </si>
  <si>
    <t>Úpravy povrchů, podlahy a osazování výplní</t>
  </si>
  <si>
    <t>20</t>
  </si>
  <si>
    <t>616131101</t>
  </si>
  <si>
    <t>Podkladní a spojovací vrstva vnitřních omítaných ploch cementový postřik nanášený ručně celoplošně uzavřených kanálů</t>
  </si>
  <si>
    <t>138324249</t>
  </si>
  <si>
    <t>Omítka stěn kanálu, výkr. č.  D.1.1B01</t>
  </si>
  <si>
    <t>616331151</t>
  </si>
  <si>
    <t>Omítka cementová vnitřních ploch nanášená ručně dvouvrstvá, tloušťky jádrové omítky do 10 mm a tloušťky štuku do 3 mm štuková ocelí hlazená uzavřených nebo omezených prostor uzavřených kanálů</t>
  </si>
  <si>
    <t>2108529790</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</si>
  <si>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</si>
  <si>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22</t>
  </si>
  <si>
    <t>632451458</t>
  </si>
  <si>
    <t>Potěr pískocementový běžný tl. přes 40 do 50 mm tř. C 35</t>
  </si>
  <si>
    <t>162175350</t>
  </si>
  <si>
    <t xml:space="preserve">Poznámka k souboru cen:_x000D_
1. Ceny jsou určeny pro potěr na mazaninách nebo betonových podkladech připojený nebo plovoucí běžný (krycí nášlapný), pod tenkovrstvé podlahoviny nebo pro průmyslové podlahy (u vyšších pevností). 2. V cenách jsou započteny i náklady na základní stržení povrchu potěru s urovnáním vibrační lištou nebo dřevěným hladítkem. 3. V cenách -1491 a -1492 jsou započteny i náklady za přehlazení povrchu mazaniny ocelovým hladítkem, v ceně -1494 náklady na přehlazení povrchu hladičkou betonui.. </t>
  </si>
  <si>
    <t>Podlaha kanálu, výkr. č.  D.1.1B01</t>
  </si>
  <si>
    <t>0,75*4,2*2</t>
  </si>
  <si>
    <t>1,9*0,71</t>
  </si>
  <si>
    <t>1,15*0,85</t>
  </si>
  <si>
    <t>0,2*(4,7+5,05+1,35+1,15+3,35+1,25+3,49+1,4+3,49+1,25)</t>
  </si>
  <si>
    <t>23</t>
  </si>
  <si>
    <t>632451491</t>
  </si>
  <si>
    <t>Potěr pískocementový běžný Příplatek k cenám za úpravu povrchu přehlazením</t>
  </si>
  <si>
    <t>-159668115</t>
  </si>
  <si>
    <t>Ostatní konstrukce a práce, bourání</t>
  </si>
  <si>
    <t>24</t>
  </si>
  <si>
    <t>952901221</t>
  </si>
  <si>
    <t>Vyčištění budov nebo objektů před předáním do užívání průmyslových budov a objektů výrobních, skladovacích, garáží, dílen nebo hal apod. s nespalnou podlahou jakékoliv výšky podlaží</t>
  </si>
  <si>
    <t>902552366</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</si>
  <si>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</si>
  <si>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10*10</t>
  </si>
  <si>
    <t>25</t>
  </si>
  <si>
    <t>965042141</t>
  </si>
  <si>
    <t>Bourání mazanin betonových nebo z litého asfaltu tl. do 100 mm, plochy přes 4 m2</t>
  </si>
  <si>
    <t>-854544776</t>
  </si>
  <si>
    <t>Demontáž podkladního betonu stávající podlahy, výkr. č.  D.1.1B01</t>
  </si>
  <si>
    <t>0,2*(74,7+5,05+1,35+1,15+3,35+1,25+3,49+1,4+3,49+1,25)*0,1</t>
  </si>
  <si>
    <t>26</t>
  </si>
  <si>
    <t>965045133</t>
  </si>
  <si>
    <t>Bourání potěrů tl. do 50 mm průmyslových včetně vsypu, plochy přes 4 m2</t>
  </si>
  <si>
    <t>236501580</t>
  </si>
  <si>
    <t>Demontáž cementového potěru stávající podlahy, výkr. č.  D.1.1B01</t>
  </si>
  <si>
    <t>1,25*4,7*2</t>
  </si>
  <si>
    <t>1,4*1,21</t>
  </si>
  <si>
    <t>1,15*1,35</t>
  </si>
  <si>
    <t>0,2*(74,7+5,05+1,35+1,15+3,35+1,25+3,49+1,4+3,49+1,25)</t>
  </si>
  <si>
    <t>27</t>
  </si>
  <si>
    <t>965049111</t>
  </si>
  <si>
    <t>Bourání mazanin Příplatek k cenám za bourání mazanin betonových se svařovanou sítí, tl. do 100 mm</t>
  </si>
  <si>
    <t>-2094578214</t>
  </si>
  <si>
    <t>997</t>
  </si>
  <si>
    <t>Přesun sutě</t>
  </si>
  <si>
    <t>28</t>
  </si>
  <si>
    <t>997013111</t>
  </si>
  <si>
    <t>Vnitrostaveništní doprava suti a vybouraných hmot vodorovně do 50 m svisle s použitím mechanizace pro budovy a haly výšky do 6 m</t>
  </si>
  <si>
    <t>1418061067</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</si>
  <si>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</si>
  <si>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29</t>
  </si>
  <si>
    <t>997013219</t>
  </si>
  <si>
    <t>Vnitrostaveništní doprava suti a vybouraných hmot vodorovně do 50 m Příplatek k cenám -3111 až -3217 za zvětšenou vodorovnou dopravu přes vymezenou dopravní vzdálenost za každých dalších i započatých 10 m</t>
  </si>
  <si>
    <t>1484253789</t>
  </si>
  <si>
    <t>11,398*5 'Přepočtené koeficientem množství</t>
  </si>
  <si>
    <t>30</t>
  </si>
  <si>
    <t>997013501</t>
  </si>
  <si>
    <t>Odvoz suti a vybouraných hmot na skládku nebo meziskládku se složením, na vzdálenost do 1 km</t>
  </si>
  <si>
    <t>1836468822</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</si>
  <si>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</si>
  <si>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31</t>
  </si>
  <si>
    <t>997013509</t>
  </si>
  <si>
    <t>Odvoz suti a vybouraných hmot na skládku nebo meziskládku se složením, na vzdálenost Příplatek k ceně za každý další i započatý 1 km přes 1 km</t>
  </si>
  <si>
    <t>-151534008</t>
  </si>
  <si>
    <t>11,398*20 'Přepočtené koeficientem množství</t>
  </si>
  <si>
    <t>32</t>
  </si>
  <si>
    <t>997013802</t>
  </si>
  <si>
    <t>Poplatek za uložení stavebního odpadu na skládce (skládkovné) z armovaného betonu zatříděného do Katalogu odpadů pod kódem 170 101</t>
  </si>
  <si>
    <t>469217743</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</si>
  <si>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</si>
  <si>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11,398-0,274</t>
  </si>
  <si>
    <t>33</t>
  </si>
  <si>
    <t>997223845</t>
  </si>
  <si>
    <t>Poplatek za uložení stavebního odpadu na skládce (skládkovné) asfaltového bez obsahu dehtu zatříděného do Katalogu odpadů pod kódem 170 302</t>
  </si>
  <si>
    <t>-1348406984</t>
  </si>
  <si>
    <t>0,274</t>
  </si>
  <si>
    <t>998</t>
  </si>
  <si>
    <t>Přesun hmot</t>
  </si>
  <si>
    <t>34</t>
  </si>
  <si>
    <t>998011001</t>
  </si>
  <si>
    <t>Přesun hmot pro budovy občanské výstavby, bydlení, výrobu a služby s nosnou svislou konstrukcí zděnou z cihel, tvárnic nebo kamene vodorovná dopravní vzdálenost do 100 m pro budovy výšky do 6 m</t>
  </si>
  <si>
    <t>463447393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</si>
  <si>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</si>
  <si>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35</t>
  </si>
  <si>
    <t>998011018</t>
  </si>
  <si>
    <t>Přesun hmot pro budovy občanské výstavby, bydlení, výrobu a služby s nosnou svislou konstrukcí zděnou z cihel, tvárnic nebo kamene Příplatek k cenám za zvětšený přesun přes vymezenou největší dopravní vzdálenost do 5000 m</t>
  </si>
  <si>
    <t>-733728784</t>
  </si>
  <si>
    <t>36</t>
  </si>
  <si>
    <t>998011019</t>
  </si>
  <si>
    <t>Přesun hmot pro budovy občanské výstavby, bydlení, výrobu a služby s nosnou svislou konstrukcí zděnou z cihel, tvárnic nebo kamene Příplatek k cenám za zvětšený přesun přes vymezenou největší dopravní vzdálenost za každých dalších i započatých 5000 m</t>
  </si>
  <si>
    <t>1877226673</t>
  </si>
  <si>
    <t>34,59*3 'Přepočtené koeficientem množství</t>
  </si>
  <si>
    <t>PSV</t>
  </si>
  <si>
    <t>Práce a dodávky PSV</t>
  </si>
  <si>
    <t>711</t>
  </si>
  <si>
    <t>Izolace proti vodě, vlhkosti a plynům</t>
  </si>
  <si>
    <t>37</t>
  </si>
  <si>
    <t>711111001</t>
  </si>
  <si>
    <t>Provedení izolace proti zemní vlhkosti natěradly a tmely za studena na ploše vodorovné V nátěrem penetračním</t>
  </si>
  <si>
    <t>-926388356</t>
  </si>
  <si>
    <t xml:space="preserve">Poznámka k souboru cen:_x000D_
1. Izolace plochy jednotlivě do 10 m2 se oceňují skladebně cenou příslušné izolace a cenou 711 19-9095 Příplatek za plochu do 10 m2. </t>
  </si>
  <si>
    <t>HI nové podlahy kanálu, výkr. č.  D.1.1B01</t>
  </si>
  <si>
    <t>38</t>
  </si>
  <si>
    <t>11163150</t>
  </si>
  <si>
    <t>lak asfaltový penetrační</t>
  </si>
  <si>
    <t>524724240</t>
  </si>
  <si>
    <t>20,293*0,0003 'Přepočtené koeficientem množství</t>
  </si>
  <si>
    <t>39</t>
  </si>
  <si>
    <t>711112001</t>
  </si>
  <si>
    <t>Provedení izolace proti zemní vlhkosti natěradly a tmely za studena na ploše svislé S nátěrem penetračním</t>
  </si>
  <si>
    <t>-667047526</t>
  </si>
  <si>
    <t>40</t>
  </si>
  <si>
    <t>979862713</t>
  </si>
  <si>
    <t>19,86*0,00035 'Přepočtené koeficientem množství</t>
  </si>
  <si>
    <t>41</t>
  </si>
  <si>
    <t>711131811</t>
  </si>
  <si>
    <t>Odstranění izolace proti zemní vlhkosti na ploše vodorovné V</t>
  </si>
  <si>
    <t>-2020046089</t>
  </si>
  <si>
    <t xml:space="preserve">Poznámka k souboru cen:_x000D_
1. Ceny se používají pro odstranění hydroizolačních pásů a folií bez rozlišení tloušťky a počtu vrstev. </t>
  </si>
  <si>
    <t>Demontáž hydroizolace - 2 vrstvy stávající podlahy, výkr. č.  D.1.1B01</t>
  </si>
  <si>
    <t>1,25*4,7*2*2</t>
  </si>
  <si>
    <t>1,4*1,21*2</t>
  </si>
  <si>
    <t>1,15*1,35*2</t>
  </si>
  <si>
    <t>0,2*(74,7+5,05+1,35+1,15+3,35+1,25+3,49+1,4+3,49+1,25)*2</t>
  </si>
  <si>
    <t>42</t>
  </si>
  <si>
    <t>711141559</t>
  </si>
  <si>
    <t>Provedení izolace proti zemní vlhkosti pásy přitavením NAIP na ploše vodorovné V</t>
  </si>
  <si>
    <t>175671314</t>
  </si>
  <si>
    <t xml:space="preserve">Poznámka k souboru cen:_x000D_
1. Izolace plochy jednotlivě do 10 m2 se oceňují skladebně cenou příslušné izolace a cenou 711 19-9097 Příplatek za plochu do 10 m2. </t>
  </si>
  <si>
    <t>43</t>
  </si>
  <si>
    <t>62833158</t>
  </si>
  <si>
    <t>pás asfaltový s minerálním posypem tl 4mm s vložkou ze skelné tkaniny 200g/m2</t>
  </si>
  <si>
    <t>844032624</t>
  </si>
  <si>
    <t>20,293*1,15 'Přepočtené koeficientem množství</t>
  </si>
  <si>
    <t>44</t>
  </si>
  <si>
    <t>711142559</t>
  </si>
  <si>
    <t>Provedení izolace proti zemní vlhkosti pásy přitavením NAIP na ploše svislé S</t>
  </si>
  <si>
    <t>718215477</t>
  </si>
  <si>
    <t>45</t>
  </si>
  <si>
    <t>651751724</t>
  </si>
  <si>
    <t>19,86*1,2 'Přepočtené koeficientem množství</t>
  </si>
  <si>
    <t>46</t>
  </si>
  <si>
    <t>711199097</t>
  </si>
  <si>
    <t>Příplatek k cenám provedení izolace proti zemní vlhkosti za plochu do 10 m2 pásy přitavením NAIP nebo termoplasty</t>
  </si>
  <si>
    <t>-709127207</t>
  </si>
  <si>
    <t xml:space="preserve">Poznámka k souboru cen:_x000D_
1. Cenami lze oceňovat jen tehdy, nepřesáhne-li součet souvislé plochy vodorovné a svislé izolační vrstvy 10 m2. </t>
  </si>
  <si>
    <t>19,86+20,293</t>
  </si>
  <si>
    <t>47</t>
  </si>
  <si>
    <t>998711101</t>
  </si>
  <si>
    <t>Přesun hmot pro izolace proti vodě, vlhkosti a plynům stanovený z hmotnosti přesunovaného materiálu vodorovná dopravní vzdálenost do 50 m v objektech výšky do 6 m</t>
  </si>
  <si>
    <t>-308255279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</si>
  <si>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</si>
  <si>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48</t>
  </si>
  <si>
    <t>998711194</t>
  </si>
  <si>
    <t>Přesun hmot pro izolace proti vodě, vlhkosti a plynům stanovený z hmotnosti přesunovaného materiálu Příplatek k cenám za zvětšený přesun přes vymezenou největší dopravní vzdálenost do 1000 m</t>
  </si>
  <si>
    <t>-1041968625</t>
  </si>
  <si>
    <t>49</t>
  </si>
  <si>
    <t>998711199</t>
  </si>
  <si>
    <t>Přesun hmot pro izolace proti vodě, vlhkosti a plynům stanovený z hmotnosti přesunovaného materiálu Příplatek k cenám za zvětšený přesun přes vymezenou největší dopravní vzdálenost za každých dalších i započatých 1000 m</t>
  </si>
  <si>
    <t>880586942</t>
  </si>
  <si>
    <t>0,241*20 'Přepočtené koeficientem množství</t>
  </si>
  <si>
    <t>767</t>
  </si>
  <si>
    <t>Konstrukce zámečnické</t>
  </si>
  <si>
    <t>50</t>
  </si>
  <si>
    <t>767995113</t>
  </si>
  <si>
    <t>Montáž ostatních atypických zámečnických konstrukcí hmotnosti přes 10 do 20 kg</t>
  </si>
  <si>
    <t>kg</t>
  </si>
  <si>
    <t>-956129847</t>
  </si>
  <si>
    <t xml:space="preserve">Poznámka k souboru cen:_x000D_
1. Určení cen se řídí hmotností jednotlivě montovaného dílu konstrukce. </t>
  </si>
  <si>
    <t>48+46+141</t>
  </si>
  <si>
    <t>51</t>
  </si>
  <si>
    <t>13010416</t>
  </si>
  <si>
    <t>úhelník ocelový rovnostranný jakost 11 375 40x40x5mm_x000D_
Rám před osazením svařit a pozinkovat</t>
  </si>
  <si>
    <t>-1174751794</t>
  </si>
  <si>
    <t>2,97*0,001*(3+3+3+3+0,83+0,83+0,78+0,78+0,93)</t>
  </si>
  <si>
    <t>52</t>
  </si>
  <si>
    <t>13010508</t>
  </si>
  <si>
    <t>úhelník ocelový nerovnostranný jakost 11 375 70x40x5mm_x000D_
Rám před osazením svařit a pozinkovat</t>
  </si>
  <si>
    <t>-277013869</t>
  </si>
  <si>
    <t>4,85*0,001*(1,28+0,49+0,49+0,35+4,63-0,78+0,93+1,15-0,78+1,82)</t>
  </si>
  <si>
    <t>53</t>
  </si>
  <si>
    <t>767M1</t>
  </si>
  <si>
    <t>Podlahový rošt výšky 30 mm</t>
  </si>
  <si>
    <t>Vlastní</t>
  </si>
  <si>
    <t>1474747685</t>
  </si>
  <si>
    <t>0,8*1*6</t>
  </si>
  <si>
    <t>54</t>
  </si>
  <si>
    <t>998767101</t>
  </si>
  <si>
    <t>Přesun hmot pro zámečnické konstrukce stanovený z hmotnosti přesunovaného materiálu vodorovná dopravní vzdálenost do 50 m v objektech výšky do 6 m</t>
  </si>
  <si>
    <t>2141392887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</si>
  <si>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</si>
  <si>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55</t>
  </si>
  <si>
    <t>998767194</t>
  </si>
  <si>
    <t>Přesun hmot pro zámečnické konstrukce stanovený z hmotnosti přesunovaného materiálu Příplatek k cenám za zvětšený přesun přes vymezenou největší dopravní vzdálenost do 1000 m</t>
  </si>
  <si>
    <t>-2029262499</t>
  </si>
  <si>
    <t>56</t>
  </si>
  <si>
    <t>998767199</t>
  </si>
  <si>
    <t>Přesun hmot pro zámečnické konstrukce stanovený z hmotnosti přesunovaného materiálu Příplatek k cenám za zvětšený přesun přes vymezenou největší dopravní vzdálenost za každých dalších i započatých 1000 m</t>
  </si>
  <si>
    <t>1966132137</t>
  </si>
  <si>
    <t>0,249*20 'Přepočtené koeficientem množství</t>
  </si>
  <si>
    <t>783</t>
  </si>
  <si>
    <t>Dokončovací práce - nátěry</t>
  </si>
  <si>
    <t>57</t>
  </si>
  <si>
    <t>783933151</t>
  </si>
  <si>
    <t>Penetrační nátěr betonových podlah hladkých (z pohledového nebo gletovaného betonu, stěrky apod.) epoxidový Nátěr podlah a stěn žlabu</t>
  </si>
  <si>
    <t>630313349</t>
  </si>
  <si>
    <t>Stěny kanálu, výkr. č.  D.1.1B01</t>
  </si>
  <si>
    <t>58</t>
  </si>
  <si>
    <t>783937163</t>
  </si>
  <si>
    <t>Krycí (uzavírací) nátěr betonových podlah dvojnásobný epoxidový rozpouštědlový Nátěr podlah a stěn žlabu</t>
  </si>
  <si>
    <t>-1954558258</t>
  </si>
  <si>
    <t>VRN</t>
  </si>
  <si>
    <t>Vedlejší rozpočtové náklady</t>
  </si>
  <si>
    <t>VRN1</t>
  </si>
  <si>
    <t>Průzkumné, geodetické a projektové práce</t>
  </si>
  <si>
    <t>59</t>
  </si>
  <si>
    <t>010001000</t>
  </si>
  <si>
    <t>Průzkumné, geodetické a projektové práce Provedení a vyhodnocení sond do stávajících konstrukcí - 2 ks</t>
  </si>
  <si>
    <t>soub</t>
  </si>
  <si>
    <t>1024</t>
  </si>
  <si>
    <t>-1773645045</t>
  </si>
  <si>
    <t>VRN3</t>
  </si>
  <si>
    <t>Zařízení staveniště</t>
  </si>
  <si>
    <t>60</t>
  </si>
  <si>
    <t>032002000</t>
  </si>
  <si>
    <t>Vybavení staveniště</t>
  </si>
  <si>
    <t>-981186981</t>
  </si>
  <si>
    <t>61</t>
  </si>
  <si>
    <t>033002000</t>
  </si>
  <si>
    <t>Připojení staveniště na inženýrské sítě</t>
  </si>
  <si>
    <t>1212190065</t>
  </si>
  <si>
    <t>62</t>
  </si>
  <si>
    <t>039002000</t>
  </si>
  <si>
    <t>Zrušení zařízení staveniště</t>
  </si>
  <si>
    <t>-890709100</t>
  </si>
  <si>
    <t>VRN7</t>
  </si>
  <si>
    <t>Provozní vlivy</t>
  </si>
  <si>
    <t>63</t>
  </si>
  <si>
    <t>071002000</t>
  </si>
  <si>
    <t>Provoz investora, třetích osob</t>
  </si>
  <si>
    <t>548560749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</si>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</sst>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5"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800080"/>
      <name val="Trebuchet MS"/>
      <family val="2"/>
      <charset val="238"/>
    </font>
    <font>
      <sz val="8"/>
      <color rgb="FF505050"/>
      <name val="Trebuchet MS"/>
      <family val="2"/>
      <charset val="238"/>
    </font>
    <font>
      <sz val="8"/>
      <color rgb="FFFF000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b/>
      <sz val="16"/>
      <name val="Trebuchet MS"/>
      <family val="2"/>
      <charset val="238"/>
    </font>
    <font>
      <sz val="8"/>
      <color rgb="FF3366FF"/>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7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3"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166" fontId="28" fillId="0" borderId="24" xfId="0" applyNumberFormat="1" applyFont="1" applyBorder="1" applyAlignment="1" applyProtection="1">
      <alignment vertical="center"/>
    </xf>
    <xf numFmtId="4" fontId="28"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29"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5" fillId="0" borderId="28" xfId="0" applyFont="1" applyBorder="1" applyAlignment="1" applyProtection="1">
      <alignment horizontal="center" vertical="center"/>
    </xf>
    <xf numFmtId="49" fontId="35" fillId="0" borderId="28" xfId="0" applyNumberFormat="1" applyFont="1" applyBorder="1" applyAlignment="1" applyProtection="1">
      <alignment horizontal="left" vertical="center" wrapText="1"/>
    </xf>
    <xf numFmtId="0" fontId="35" fillId="0" borderId="28" xfId="0" applyFont="1" applyBorder="1" applyAlignment="1" applyProtection="1">
      <alignment horizontal="left" vertical="center" wrapText="1"/>
    </xf>
    <xf numFmtId="0" fontId="35" fillId="0" borderId="28" xfId="0" applyFont="1" applyBorder="1" applyAlignment="1" applyProtection="1">
      <alignment horizontal="center" vertical="center" wrapText="1"/>
    </xf>
    <xf numFmtId="167" fontId="35" fillId="0" borderId="28" xfId="0" applyNumberFormat="1" applyFont="1" applyBorder="1" applyAlignment="1" applyProtection="1">
      <alignment vertical="center"/>
    </xf>
    <xf numFmtId="4" fontId="35" fillId="3"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xf>
    <xf numFmtId="0" fontId="35" fillId="0" borderId="5" xfId="0" applyFont="1" applyBorder="1" applyAlignment="1">
      <alignment vertical="center"/>
    </xf>
    <xf numFmtId="0" fontId="35" fillId="3" borderId="28"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pplyProtection="1">
      <alignment vertical="top"/>
      <protection locked="0"/>
    </xf>
    <xf numFmtId="0" fontId="36" fillId="0" borderId="29" xfId="0" applyFont="1" applyBorder="1" applyAlignment="1" applyProtection="1">
      <alignment vertical="center" wrapText="1"/>
      <protection locked="0"/>
    </xf>
    <xf numFmtId="0" fontId="36" fillId="0" borderId="30" xfId="0" applyFont="1" applyBorder="1" applyAlignment="1" applyProtection="1">
      <alignment vertical="center" wrapText="1"/>
      <protection locked="0"/>
    </xf>
    <xf numFmtId="0" fontId="36" fillId="0" borderId="31" xfId="0" applyFont="1" applyBorder="1" applyAlignment="1" applyProtection="1">
      <alignment vertical="center" wrapText="1"/>
      <protection locked="0"/>
    </xf>
    <xf numFmtId="0" fontId="36" fillId="0" borderId="32" xfId="0" applyFont="1" applyBorder="1" applyAlignment="1" applyProtection="1">
      <alignment horizontal="center" vertical="center" wrapText="1"/>
      <protection locked="0"/>
    </xf>
    <xf numFmtId="0" fontId="36" fillId="0" borderId="33" xfId="0" applyFont="1" applyBorder="1" applyAlignment="1" applyProtection="1">
      <alignment horizontal="center" vertical="center" wrapText="1"/>
      <protection locked="0"/>
    </xf>
    <xf numFmtId="0" fontId="36" fillId="0" borderId="32" xfId="0" applyFont="1" applyBorder="1" applyAlignment="1" applyProtection="1">
      <alignment vertical="center" wrapText="1"/>
      <protection locked="0"/>
    </xf>
    <xf numFmtId="0" fontId="36" fillId="0" borderId="33" xfId="0" applyFont="1" applyBorder="1" applyAlignment="1" applyProtection="1">
      <alignment vertical="center" wrapText="1"/>
      <protection locked="0"/>
    </xf>
    <xf numFmtId="0" fontId="38" fillId="0" borderId="1" xfId="0"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9" fillId="0" borderId="32" xfId="0" applyFont="1" applyBorder="1" applyAlignment="1" applyProtection="1">
      <alignment vertical="center" wrapText="1"/>
      <protection locked="0"/>
    </xf>
    <xf numFmtId="0" fontId="39" fillId="0" borderId="1" xfId="0" applyFont="1" applyBorder="1" applyAlignment="1" applyProtection="1">
      <alignment vertical="center" wrapText="1"/>
      <protection locked="0"/>
    </xf>
    <xf numFmtId="0" fontId="39" fillId="0" borderId="1" xfId="0" applyFont="1" applyBorder="1" applyAlignment="1" applyProtection="1">
      <alignment vertical="center"/>
      <protection locked="0"/>
    </xf>
    <xf numFmtId="0" fontId="39" fillId="0" borderId="1" xfId="0" applyFont="1" applyBorder="1" applyAlignment="1" applyProtection="1">
      <alignment horizontal="left" vertical="center"/>
      <protection locked="0"/>
    </xf>
    <xf numFmtId="49" fontId="39" fillId="0" borderId="1" xfId="0" applyNumberFormat="1" applyFont="1" applyBorder="1" applyAlignment="1" applyProtection="1">
      <alignment vertical="center" wrapText="1"/>
      <protection locked="0"/>
    </xf>
    <xf numFmtId="0" fontId="36" fillId="0" borderId="35" xfId="0" applyFont="1" applyBorder="1" applyAlignment="1" applyProtection="1">
      <alignment vertical="center" wrapText="1"/>
      <protection locked="0"/>
    </xf>
    <xf numFmtId="0" fontId="40" fillId="0" borderId="34" xfId="0" applyFont="1" applyBorder="1" applyAlignment="1" applyProtection="1">
      <alignment vertical="center" wrapText="1"/>
      <protection locked="0"/>
    </xf>
    <xf numFmtId="0" fontId="36" fillId="0" borderId="36" xfId="0" applyFont="1" applyBorder="1" applyAlignment="1" applyProtection="1">
      <alignment vertical="center" wrapText="1"/>
      <protection locked="0"/>
    </xf>
    <xf numFmtId="0" fontId="36" fillId="0" borderId="1" xfId="0" applyFont="1" applyBorder="1" applyAlignment="1" applyProtection="1">
      <alignment vertical="top"/>
      <protection locked="0"/>
    </xf>
    <xf numFmtId="0" fontId="36" fillId="0" borderId="0" xfId="0" applyFont="1" applyAlignment="1" applyProtection="1">
      <alignment vertical="top"/>
      <protection locked="0"/>
    </xf>
    <xf numFmtId="0" fontId="36" fillId="0" borderId="29" xfId="0" applyFont="1" applyBorder="1" applyAlignment="1" applyProtection="1">
      <alignment horizontal="left" vertical="center"/>
      <protection locked="0"/>
    </xf>
    <xf numFmtId="0" fontId="36" fillId="0" borderId="30" xfId="0" applyFont="1" applyBorder="1" applyAlignment="1" applyProtection="1">
      <alignment horizontal="left" vertical="center"/>
      <protection locked="0"/>
    </xf>
    <xf numFmtId="0" fontId="36" fillId="0" borderId="31" xfId="0" applyFont="1" applyBorder="1" applyAlignment="1" applyProtection="1">
      <alignment horizontal="left" vertical="center"/>
      <protection locked="0"/>
    </xf>
    <xf numFmtId="0" fontId="36" fillId="0" borderId="32" xfId="0" applyFont="1" applyBorder="1" applyAlignment="1" applyProtection="1">
      <alignment horizontal="left" vertical="center"/>
      <protection locked="0"/>
    </xf>
    <xf numFmtId="0" fontId="36" fillId="0" borderId="33"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8" fillId="0" borderId="34" xfId="0" applyFont="1" applyBorder="1" applyAlignment="1" applyProtection="1">
      <alignment horizontal="center" vertical="center"/>
      <protection locked="0"/>
    </xf>
    <xf numFmtId="0" fontId="41" fillId="0" borderId="34"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39" fillId="0" borderId="0" xfId="0" applyFont="1" applyAlignment="1" applyProtection="1">
      <alignment horizontal="left" vertical="center"/>
      <protection locked="0"/>
    </xf>
    <xf numFmtId="0" fontId="39" fillId="0" borderId="1" xfId="0" applyFont="1" applyBorder="1" applyAlignment="1" applyProtection="1">
      <alignment horizontal="center" vertical="center"/>
      <protection locked="0"/>
    </xf>
    <xf numFmtId="0" fontId="39" fillId="0" borderId="32" xfId="0" applyFont="1" applyBorder="1" applyAlignment="1" applyProtection="1">
      <alignment horizontal="left" vertical="center"/>
      <protection locked="0"/>
    </xf>
    <xf numFmtId="0" fontId="39" fillId="0" borderId="1" xfId="0" applyFont="1" applyFill="1" applyBorder="1" applyAlignment="1" applyProtection="1">
      <alignment horizontal="left" vertical="center"/>
      <protection locked="0"/>
    </xf>
    <xf numFmtId="0" fontId="39" fillId="0" borderId="1" xfId="0" applyFont="1" applyFill="1" applyBorder="1" applyAlignment="1" applyProtection="1">
      <alignment horizontal="center" vertical="center"/>
      <protection locked="0"/>
    </xf>
    <xf numFmtId="0" fontId="36" fillId="0" borderId="35"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6" fillId="0" borderId="36"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6" fillId="0" borderId="1" xfId="0" applyFont="1" applyBorder="1" applyAlignment="1" applyProtection="1">
      <alignment horizontal="left" vertical="center" wrapText="1"/>
      <protection locked="0"/>
    </xf>
    <xf numFmtId="0" fontId="39" fillId="0" borderId="1" xfId="0" applyFont="1" applyBorder="1" applyAlignment="1" applyProtection="1">
      <alignment horizontal="center" vertical="center" wrapText="1"/>
      <protection locked="0"/>
    </xf>
    <xf numFmtId="0" fontId="36" fillId="0" borderId="29" xfId="0" applyFont="1" applyBorder="1" applyAlignment="1" applyProtection="1">
      <alignment horizontal="left" vertical="center" wrapText="1"/>
      <protection locked="0"/>
    </xf>
    <xf numFmtId="0" fontId="36" fillId="0" borderId="30" xfId="0" applyFont="1" applyBorder="1" applyAlignment="1" applyProtection="1">
      <alignment horizontal="left" vertical="center" wrapText="1"/>
      <protection locked="0"/>
    </xf>
    <xf numFmtId="0" fontId="36" fillId="0" borderId="31" xfId="0" applyFont="1" applyBorder="1" applyAlignment="1" applyProtection="1">
      <alignment horizontal="left" vertical="center" wrapText="1"/>
      <protection locked="0"/>
    </xf>
    <xf numFmtId="0" fontId="36" fillId="0" borderId="32" xfId="0" applyFont="1" applyBorder="1" applyAlignment="1" applyProtection="1">
      <alignment horizontal="left" vertical="center" wrapText="1"/>
      <protection locked="0"/>
    </xf>
    <xf numFmtId="0" fontId="36"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protection locked="0"/>
    </xf>
    <xf numFmtId="0" fontId="39" fillId="0" borderId="35" xfId="0" applyFont="1" applyBorder="1" applyAlignment="1" applyProtection="1">
      <alignment horizontal="left" vertical="center" wrapText="1"/>
      <protection locked="0"/>
    </xf>
    <xf numFmtId="0" fontId="39" fillId="0" borderId="34" xfId="0" applyFont="1" applyBorder="1" applyAlignment="1" applyProtection="1">
      <alignment horizontal="left" vertical="center" wrapText="1"/>
      <protection locked="0"/>
    </xf>
    <xf numFmtId="0" fontId="39" fillId="0" borderId="36" xfId="0" applyFont="1" applyBorder="1" applyAlignment="1" applyProtection="1">
      <alignment horizontal="left" vertical="center" wrapText="1"/>
      <protection locked="0"/>
    </xf>
    <xf numFmtId="0" fontId="39" fillId="0" borderId="1" xfId="0" applyFont="1" applyBorder="1" applyAlignment="1" applyProtection="1">
      <alignment horizontal="left" vertical="top"/>
      <protection locked="0"/>
    </xf>
    <xf numFmtId="0" fontId="39" fillId="0" borderId="1" xfId="0" applyFont="1" applyBorder="1" applyAlignment="1" applyProtection="1">
      <alignment horizontal="center" vertical="top"/>
      <protection locked="0"/>
    </xf>
    <xf numFmtId="0" fontId="39" fillId="0" borderId="35"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41" fillId="0" borderId="0" xfId="0" applyFont="1" applyAlignment="1" applyProtection="1">
      <alignment vertical="center"/>
      <protection locked="0"/>
    </xf>
    <xf numFmtId="0" fontId="38" fillId="0" borderId="1"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38"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9"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8" fillId="0" borderId="34" xfId="0" applyFont="1" applyBorder="1" applyAlignment="1" applyProtection="1">
      <alignment horizontal="left"/>
      <protection locked="0"/>
    </xf>
    <xf numFmtId="0" fontId="41" fillId="0" borderId="34" xfId="0" applyFont="1" applyBorder="1" applyAlignment="1" applyProtection="1">
      <protection locked="0"/>
    </xf>
    <xf numFmtId="0" fontId="36" fillId="0" borderId="32" xfId="0" applyFont="1" applyBorder="1" applyAlignment="1" applyProtection="1">
      <alignment vertical="top"/>
      <protection locked="0"/>
    </xf>
    <xf numFmtId="0" fontId="36" fillId="0" borderId="33" xfId="0" applyFont="1" applyBorder="1" applyAlignment="1" applyProtection="1">
      <alignment vertical="top"/>
      <protection locked="0"/>
    </xf>
    <xf numFmtId="0" fontId="36" fillId="0" borderId="1" xfId="0" applyFont="1" applyBorder="1" applyAlignment="1" applyProtection="1">
      <alignment horizontal="center" vertical="center"/>
      <protection locked="0"/>
    </xf>
    <xf numFmtId="0" fontId="36" fillId="0" borderId="1" xfId="0" applyFont="1" applyBorder="1" applyAlignment="1" applyProtection="1">
      <alignment horizontal="left" vertical="top"/>
      <protection locked="0"/>
    </xf>
    <xf numFmtId="0" fontId="36" fillId="0" borderId="35" xfId="0" applyFont="1" applyBorder="1" applyAlignment="1" applyProtection="1">
      <alignment vertical="top"/>
      <protection locked="0"/>
    </xf>
    <xf numFmtId="0" fontId="36" fillId="0" borderId="34" xfId="0" applyFont="1" applyBorder="1" applyAlignment="1" applyProtection="1">
      <alignment vertical="top"/>
      <protection locked="0"/>
    </xf>
    <xf numFmtId="0" fontId="36"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0" fillId="0" borderId="0" xfId="0" applyFont="1" applyAlignment="1" applyProtection="1">
      <alignment vertical="center"/>
    </xf>
    <xf numFmtId="0" fontId="29" fillId="2" borderId="0" xfId="1" applyFont="1" applyFill="1" applyAlignment="1">
      <alignment vertical="center"/>
    </xf>
    <xf numFmtId="0" fontId="39"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top"/>
      <protection locked="0"/>
    </xf>
    <xf numFmtId="0" fontId="38" fillId="0" borderId="34" xfId="0" applyFont="1" applyBorder="1" applyAlignment="1" applyProtection="1">
      <alignment horizontal="left"/>
      <protection locked="0"/>
    </xf>
    <xf numFmtId="0" fontId="37" fillId="0" borderId="1" xfId="0" applyFont="1" applyBorder="1" applyAlignment="1" applyProtection="1">
      <alignment horizontal="center" vertical="center" wrapText="1"/>
      <protection locked="0"/>
    </xf>
    <xf numFmtId="0" fontId="37" fillId="0" borderId="1" xfId="0" applyFont="1" applyBorder="1" applyAlignment="1" applyProtection="1">
      <alignment horizontal="center" vertical="center"/>
      <protection locked="0"/>
    </xf>
    <xf numFmtId="49" fontId="39" fillId="0" borderId="1" xfId="0" applyNumberFormat="1" applyFont="1" applyBorder="1" applyAlignment="1" applyProtection="1">
      <alignment horizontal="left" vertical="center" wrapText="1"/>
      <protection locked="0"/>
    </xf>
    <xf numFmtId="0" fontId="39" fillId="0" borderId="1" xfId="0" applyFont="1" applyBorder="1" applyAlignment="1" applyProtection="1">
      <alignment horizontal="left" vertical="center" wrapText="1"/>
      <protection locked="0"/>
    </xf>
    <xf numFmtId="0" fontId="38"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37"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x14ac:dyDescent="0.3">
      <c r="AR2" s="361"/>
      <c r="AS2" s="361"/>
      <c r="AT2" s="361"/>
      <c r="AU2" s="361"/>
      <c r="AV2" s="361"/>
      <c r="AW2" s="361"/>
      <c r="AX2" s="361"/>
      <c r="AY2" s="361"/>
      <c r="AZ2" s="361"/>
      <c r="BA2" s="361"/>
      <c r="BB2" s="361"/>
      <c r="BC2" s="361"/>
      <c r="BD2" s="361"/>
      <c r="BE2" s="361"/>
      <c r="BS2" s="23" t="s">
        <v>8</v>
      </c>
      <c r="BT2" s="23" t="s">
        <v>9</v>
      </c>
    </row>
    <row r="3" spans="1:74" ht="6.95" customHeight="1" x14ac:dyDescent="0.3">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x14ac:dyDescent="0.3">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x14ac:dyDescent="0.3">
      <c r="B5" s="27"/>
      <c r="C5" s="28"/>
      <c r="D5" s="33" t="s">
        <v>15</v>
      </c>
      <c r="E5" s="28"/>
      <c r="F5" s="28"/>
      <c r="G5" s="28"/>
      <c r="H5" s="28"/>
      <c r="I5" s="28"/>
      <c r="J5" s="28"/>
      <c r="K5" s="326" t="s">
        <v>16</v>
      </c>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28"/>
      <c r="AQ5" s="30"/>
      <c r="BE5" s="324" t="s">
        <v>17</v>
      </c>
      <c r="BS5" s="23" t="s">
        <v>8</v>
      </c>
    </row>
    <row r="6" spans="1:74" ht="36.950000000000003" customHeight="1" x14ac:dyDescent="0.3">
      <c r="B6" s="27"/>
      <c r="C6" s="28"/>
      <c r="D6" s="35" t="s">
        <v>18</v>
      </c>
      <c r="E6" s="28"/>
      <c r="F6" s="28"/>
      <c r="G6" s="28"/>
      <c r="H6" s="28"/>
      <c r="I6" s="28"/>
      <c r="J6" s="28"/>
      <c r="K6" s="328" t="s">
        <v>19</v>
      </c>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c r="AP6" s="28"/>
      <c r="AQ6" s="30"/>
      <c r="BE6" s="325"/>
      <c r="BS6" s="23" t="s">
        <v>8</v>
      </c>
    </row>
    <row r="7" spans="1:74" ht="14.45" customHeight="1" x14ac:dyDescent="0.3">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25"/>
      <c r="BS7" s="23" t="s">
        <v>8</v>
      </c>
    </row>
    <row r="8" spans="1:74" ht="14.45" customHeight="1" x14ac:dyDescent="0.3">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25"/>
      <c r="BS8" s="23" t="s">
        <v>8</v>
      </c>
    </row>
    <row r="9" spans="1:74" ht="14.45" customHeight="1" x14ac:dyDescent="0.3">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25"/>
      <c r="BS9" s="23" t="s">
        <v>8</v>
      </c>
    </row>
    <row r="10" spans="1:74" ht="14.45" customHeight="1" x14ac:dyDescent="0.3">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21</v>
      </c>
      <c r="AO10" s="28"/>
      <c r="AP10" s="28"/>
      <c r="AQ10" s="30"/>
      <c r="BE10" s="325"/>
      <c r="BS10" s="23" t="s">
        <v>8</v>
      </c>
    </row>
    <row r="11" spans="1:74" ht="18.399999999999999" customHeight="1" x14ac:dyDescent="0.3">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21</v>
      </c>
      <c r="AO11" s="28"/>
      <c r="AP11" s="28"/>
      <c r="AQ11" s="30"/>
      <c r="BE11" s="325"/>
      <c r="BS11" s="23" t="s">
        <v>8</v>
      </c>
    </row>
    <row r="12" spans="1:74" ht="6.95" customHeight="1" x14ac:dyDescent="0.3">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25"/>
      <c r="BS12" s="23" t="s">
        <v>8</v>
      </c>
    </row>
    <row r="13" spans="1:74" ht="14.45" customHeight="1" x14ac:dyDescent="0.3">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25"/>
      <c r="BS13" s="23" t="s">
        <v>8</v>
      </c>
    </row>
    <row r="14" spans="1:74" x14ac:dyDescent="0.3">
      <c r="B14" s="27"/>
      <c r="C14" s="28"/>
      <c r="D14" s="28"/>
      <c r="E14" s="329" t="s">
        <v>32</v>
      </c>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6" t="s">
        <v>30</v>
      </c>
      <c r="AL14" s="28"/>
      <c r="AM14" s="28"/>
      <c r="AN14" s="38" t="s">
        <v>32</v>
      </c>
      <c r="AO14" s="28"/>
      <c r="AP14" s="28"/>
      <c r="AQ14" s="30"/>
      <c r="BE14" s="325"/>
      <c r="BS14" s="23" t="s">
        <v>8</v>
      </c>
    </row>
    <row r="15" spans="1:74" ht="6.95" customHeight="1" x14ac:dyDescent="0.3">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25"/>
      <c r="BS15" s="23" t="s">
        <v>6</v>
      </c>
    </row>
    <row r="16" spans="1:74" ht="14.45" customHeight="1" x14ac:dyDescent="0.3">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21</v>
      </c>
      <c r="AO16" s="28"/>
      <c r="AP16" s="28"/>
      <c r="AQ16" s="30"/>
      <c r="BE16" s="325"/>
      <c r="BS16" s="23" t="s">
        <v>6</v>
      </c>
    </row>
    <row r="17" spans="2:71" ht="18.399999999999999" customHeight="1" x14ac:dyDescent="0.3">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21</v>
      </c>
      <c r="AO17" s="28"/>
      <c r="AP17" s="28"/>
      <c r="AQ17" s="30"/>
      <c r="BE17" s="325"/>
      <c r="BS17" s="23" t="s">
        <v>35</v>
      </c>
    </row>
    <row r="18" spans="2:71" ht="6.95" customHeight="1" x14ac:dyDescent="0.3">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25"/>
      <c r="BS18" s="23" t="s">
        <v>8</v>
      </c>
    </row>
    <row r="19" spans="2:71" ht="14.45" customHeight="1" x14ac:dyDescent="0.3">
      <c r="B19" s="27"/>
      <c r="C19" s="28"/>
      <c r="D19" s="36"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25"/>
      <c r="BS19" s="23" t="s">
        <v>8</v>
      </c>
    </row>
    <row r="20" spans="2:71" ht="57" customHeight="1" x14ac:dyDescent="0.3">
      <c r="B20" s="27"/>
      <c r="C20" s="28"/>
      <c r="D20" s="28"/>
      <c r="E20" s="331" t="s">
        <v>37</v>
      </c>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28"/>
      <c r="AP20" s="28"/>
      <c r="AQ20" s="30"/>
      <c r="BE20" s="325"/>
      <c r="BS20" s="23" t="s">
        <v>6</v>
      </c>
    </row>
    <row r="21" spans="2:71" ht="6.95" customHeight="1" x14ac:dyDescent="0.3">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25"/>
    </row>
    <row r="22" spans="2:71" ht="6.95" customHeight="1" x14ac:dyDescent="0.3">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25"/>
    </row>
    <row r="23" spans="2:71" s="1" customFormat="1" ht="25.9" customHeight="1" x14ac:dyDescent="0.3">
      <c r="B23" s="40"/>
      <c r="C23" s="41"/>
      <c r="D23" s="42" t="s">
        <v>38</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32">
        <f>ROUND(AG51,2)</f>
        <v>0</v>
      </c>
      <c r="AL23" s="333"/>
      <c r="AM23" s="333"/>
      <c r="AN23" s="333"/>
      <c r="AO23" s="333"/>
      <c r="AP23" s="41"/>
      <c r="AQ23" s="44"/>
      <c r="BE23" s="325"/>
    </row>
    <row r="24" spans="2:71" s="1" customFormat="1" ht="6.95" customHeight="1" x14ac:dyDescent="0.3">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25"/>
    </row>
    <row r="25" spans="2:71" s="1" customFormat="1" ht="13.5" x14ac:dyDescent="0.3">
      <c r="B25" s="40"/>
      <c r="C25" s="41"/>
      <c r="D25" s="41"/>
      <c r="E25" s="41"/>
      <c r="F25" s="41"/>
      <c r="G25" s="41"/>
      <c r="H25" s="41"/>
      <c r="I25" s="41"/>
      <c r="J25" s="41"/>
      <c r="K25" s="41"/>
      <c r="L25" s="334" t="s">
        <v>39</v>
      </c>
      <c r="M25" s="334"/>
      <c r="N25" s="334"/>
      <c r="O25" s="334"/>
      <c r="P25" s="41"/>
      <c r="Q25" s="41"/>
      <c r="R25" s="41"/>
      <c r="S25" s="41"/>
      <c r="T25" s="41"/>
      <c r="U25" s="41"/>
      <c r="V25" s="41"/>
      <c r="W25" s="334" t="s">
        <v>40</v>
      </c>
      <c r="X25" s="334"/>
      <c r="Y25" s="334"/>
      <c r="Z25" s="334"/>
      <c r="AA25" s="334"/>
      <c r="AB25" s="334"/>
      <c r="AC25" s="334"/>
      <c r="AD25" s="334"/>
      <c r="AE25" s="334"/>
      <c r="AF25" s="41"/>
      <c r="AG25" s="41"/>
      <c r="AH25" s="41"/>
      <c r="AI25" s="41"/>
      <c r="AJ25" s="41"/>
      <c r="AK25" s="334" t="s">
        <v>41</v>
      </c>
      <c r="AL25" s="334"/>
      <c r="AM25" s="334"/>
      <c r="AN25" s="334"/>
      <c r="AO25" s="334"/>
      <c r="AP25" s="41"/>
      <c r="AQ25" s="44"/>
      <c r="BE25" s="325"/>
    </row>
    <row r="26" spans="2:71" s="2" customFormat="1" ht="14.45" customHeight="1" x14ac:dyDescent="0.3">
      <c r="B26" s="46"/>
      <c r="C26" s="47"/>
      <c r="D26" s="48" t="s">
        <v>42</v>
      </c>
      <c r="E26" s="47"/>
      <c r="F26" s="48" t="s">
        <v>43</v>
      </c>
      <c r="G26" s="47"/>
      <c r="H26" s="47"/>
      <c r="I26" s="47"/>
      <c r="J26" s="47"/>
      <c r="K26" s="47"/>
      <c r="L26" s="335">
        <v>0.21</v>
      </c>
      <c r="M26" s="336"/>
      <c r="N26" s="336"/>
      <c r="O26" s="336"/>
      <c r="P26" s="47"/>
      <c r="Q26" s="47"/>
      <c r="R26" s="47"/>
      <c r="S26" s="47"/>
      <c r="T26" s="47"/>
      <c r="U26" s="47"/>
      <c r="V26" s="47"/>
      <c r="W26" s="337">
        <f>ROUND(AZ51,2)</f>
        <v>0</v>
      </c>
      <c r="X26" s="336"/>
      <c r="Y26" s="336"/>
      <c r="Z26" s="336"/>
      <c r="AA26" s="336"/>
      <c r="AB26" s="336"/>
      <c r="AC26" s="336"/>
      <c r="AD26" s="336"/>
      <c r="AE26" s="336"/>
      <c r="AF26" s="47"/>
      <c r="AG26" s="47"/>
      <c r="AH26" s="47"/>
      <c r="AI26" s="47"/>
      <c r="AJ26" s="47"/>
      <c r="AK26" s="337">
        <f>ROUND(AV51,2)</f>
        <v>0</v>
      </c>
      <c r="AL26" s="336"/>
      <c r="AM26" s="336"/>
      <c r="AN26" s="336"/>
      <c r="AO26" s="336"/>
      <c r="AP26" s="47"/>
      <c r="AQ26" s="49"/>
      <c r="BE26" s="325"/>
    </row>
    <row r="27" spans="2:71" s="2" customFormat="1" ht="14.45" customHeight="1" x14ac:dyDescent="0.3">
      <c r="B27" s="46"/>
      <c r="C27" s="47"/>
      <c r="D27" s="47"/>
      <c r="E27" s="47"/>
      <c r="F27" s="48" t="s">
        <v>44</v>
      </c>
      <c r="G27" s="47"/>
      <c r="H27" s="47"/>
      <c r="I27" s="47"/>
      <c r="J27" s="47"/>
      <c r="K27" s="47"/>
      <c r="L27" s="335">
        <v>0.15</v>
      </c>
      <c r="M27" s="336"/>
      <c r="N27" s="336"/>
      <c r="O27" s="336"/>
      <c r="P27" s="47"/>
      <c r="Q27" s="47"/>
      <c r="R27" s="47"/>
      <c r="S27" s="47"/>
      <c r="T27" s="47"/>
      <c r="U27" s="47"/>
      <c r="V27" s="47"/>
      <c r="W27" s="337">
        <f>ROUND(BA51,2)</f>
        <v>0</v>
      </c>
      <c r="X27" s="336"/>
      <c r="Y27" s="336"/>
      <c r="Z27" s="336"/>
      <c r="AA27" s="336"/>
      <c r="AB27" s="336"/>
      <c r="AC27" s="336"/>
      <c r="AD27" s="336"/>
      <c r="AE27" s="336"/>
      <c r="AF27" s="47"/>
      <c r="AG27" s="47"/>
      <c r="AH27" s="47"/>
      <c r="AI27" s="47"/>
      <c r="AJ27" s="47"/>
      <c r="AK27" s="337">
        <f>ROUND(AW51,2)</f>
        <v>0</v>
      </c>
      <c r="AL27" s="336"/>
      <c r="AM27" s="336"/>
      <c r="AN27" s="336"/>
      <c r="AO27" s="336"/>
      <c r="AP27" s="47"/>
      <c r="AQ27" s="49"/>
      <c r="BE27" s="325"/>
    </row>
    <row r="28" spans="2:71" s="2" customFormat="1" ht="14.45" hidden="1" customHeight="1" x14ac:dyDescent="0.3">
      <c r="B28" s="46"/>
      <c r="C28" s="47"/>
      <c r="D28" s="47"/>
      <c r="E28" s="47"/>
      <c r="F28" s="48" t="s">
        <v>45</v>
      </c>
      <c r="G28" s="47"/>
      <c r="H28" s="47"/>
      <c r="I28" s="47"/>
      <c r="J28" s="47"/>
      <c r="K28" s="47"/>
      <c r="L28" s="335">
        <v>0.21</v>
      </c>
      <c r="M28" s="336"/>
      <c r="N28" s="336"/>
      <c r="O28" s="336"/>
      <c r="P28" s="47"/>
      <c r="Q28" s="47"/>
      <c r="R28" s="47"/>
      <c r="S28" s="47"/>
      <c r="T28" s="47"/>
      <c r="U28" s="47"/>
      <c r="V28" s="47"/>
      <c r="W28" s="337">
        <f>ROUND(BB51,2)</f>
        <v>0</v>
      </c>
      <c r="X28" s="336"/>
      <c r="Y28" s="336"/>
      <c r="Z28" s="336"/>
      <c r="AA28" s="336"/>
      <c r="AB28" s="336"/>
      <c r="AC28" s="336"/>
      <c r="AD28" s="336"/>
      <c r="AE28" s="336"/>
      <c r="AF28" s="47"/>
      <c r="AG28" s="47"/>
      <c r="AH28" s="47"/>
      <c r="AI28" s="47"/>
      <c r="AJ28" s="47"/>
      <c r="AK28" s="337">
        <v>0</v>
      </c>
      <c r="AL28" s="336"/>
      <c r="AM28" s="336"/>
      <c r="AN28" s="336"/>
      <c r="AO28" s="336"/>
      <c r="AP28" s="47"/>
      <c r="AQ28" s="49"/>
      <c r="BE28" s="325"/>
    </row>
    <row r="29" spans="2:71" s="2" customFormat="1" ht="14.45" hidden="1" customHeight="1" x14ac:dyDescent="0.3">
      <c r="B29" s="46"/>
      <c r="C29" s="47"/>
      <c r="D29" s="47"/>
      <c r="E29" s="47"/>
      <c r="F29" s="48" t="s">
        <v>46</v>
      </c>
      <c r="G29" s="47"/>
      <c r="H29" s="47"/>
      <c r="I29" s="47"/>
      <c r="J29" s="47"/>
      <c r="K29" s="47"/>
      <c r="L29" s="335">
        <v>0.15</v>
      </c>
      <c r="M29" s="336"/>
      <c r="N29" s="336"/>
      <c r="O29" s="336"/>
      <c r="P29" s="47"/>
      <c r="Q29" s="47"/>
      <c r="R29" s="47"/>
      <c r="S29" s="47"/>
      <c r="T29" s="47"/>
      <c r="U29" s="47"/>
      <c r="V29" s="47"/>
      <c r="W29" s="337">
        <f>ROUND(BC51,2)</f>
        <v>0</v>
      </c>
      <c r="X29" s="336"/>
      <c r="Y29" s="336"/>
      <c r="Z29" s="336"/>
      <c r="AA29" s="336"/>
      <c r="AB29" s="336"/>
      <c r="AC29" s="336"/>
      <c r="AD29" s="336"/>
      <c r="AE29" s="336"/>
      <c r="AF29" s="47"/>
      <c r="AG29" s="47"/>
      <c r="AH29" s="47"/>
      <c r="AI29" s="47"/>
      <c r="AJ29" s="47"/>
      <c r="AK29" s="337">
        <v>0</v>
      </c>
      <c r="AL29" s="336"/>
      <c r="AM29" s="336"/>
      <c r="AN29" s="336"/>
      <c r="AO29" s="336"/>
      <c r="AP29" s="47"/>
      <c r="AQ29" s="49"/>
      <c r="BE29" s="325"/>
    </row>
    <row r="30" spans="2:71" s="2" customFormat="1" ht="14.45" hidden="1" customHeight="1" x14ac:dyDescent="0.3">
      <c r="B30" s="46"/>
      <c r="C30" s="47"/>
      <c r="D30" s="47"/>
      <c r="E30" s="47"/>
      <c r="F30" s="48" t="s">
        <v>47</v>
      </c>
      <c r="G30" s="47"/>
      <c r="H30" s="47"/>
      <c r="I30" s="47"/>
      <c r="J30" s="47"/>
      <c r="K30" s="47"/>
      <c r="L30" s="335">
        <v>0</v>
      </c>
      <c r="M30" s="336"/>
      <c r="N30" s="336"/>
      <c r="O30" s="336"/>
      <c r="P30" s="47"/>
      <c r="Q30" s="47"/>
      <c r="R30" s="47"/>
      <c r="S30" s="47"/>
      <c r="T30" s="47"/>
      <c r="U30" s="47"/>
      <c r="V30" s="47"/>
      <c r="W30" s="337">
        <f>ROUND(BD51,2)</f>
        <v>0</v>
      </c>
      <c r="X30" s="336"/>
      <c r="Y30" s="336"/>
      <c r="Z30" s="336"/>
      <c r="AA30" s="336"/>
      <c r="AB30" s="336"/>
      <c r="AC30" s="336"/>
      <c r="AD30" s="336"/>
      <c r="AE30" s="336"/>
      <c r="AF30" s="47"/>
      <c r="AG30" s="47"/>
      <c r="AH30" s="47"/>
      <c r="AI30" s="47"/>
      <c r="AJ30" s="47"/>
      <c r="AK30" s="337">
        <v>0</v>
      </c>
      <c r="AL30" s="336"/>
      <c r="AM30" s="336"/>
      <c r="AN30" s="336"/>
      <c r="AO30" s="336"/>
      <c r="AP30" s="47"/>
      <c r="AQ30" s="49"/>
      <c r="BE30" s="325"/>
    </row>
    <row r="31" spans="2:71" s="1" customFormat="1" ht="6.95" customHeight="1" x14ac:dyDescent="0.3">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25"/>
    </row>
    <row r="32" spans="2:71" s="1" customFormat="1" ht="25.9" customHeight="1" x14ac:dyDescent="0.3">
      <c r="B32" s="40"/>
      <c r="C32" s="50"/>
      <c r="D32" s="51" t="s">
        <v>48</v>
      </c>
      <c r="E32" s="52"/>
      <c r="F32" s="52"/>
      <c r="G32" s="52"/>
      <c r="H32" s="52"/>
      <c r="I32" s="52"/>
      <c r="J32" s="52"/>
      <c r="K32" s="52"/>
      <c r="L32" s="52"/>
      <c r="M32" s="52"/>
      <c r="N32" s="52"/>
      <c r="O32" s="52"/>
      <c r="P32" s="52"/>
      <c r="Q32" s="52"/>
      <c r="R32" s="52"/>
      <c r="S32" s="52"/>
      <c r="T32" s="53" t="s">
        <v>49</v>
      </c>
      <c r="U32" s="52"/>
      <c r="V32" s="52"/>
      <c r="W32" s="52"/>
      <c r="X32" s="338" t="s">
        <v>50</v>
      </c>
      <c r="Y32" s="339"/>
      <c r="Z32" s="339"/>
      <c r="AA32" s="339"/>
      <c r="AB32" s="339"/>
      <c r="AC32" s="52"/>
      <c r="AD32" s="52"/>
      <c r="AE32" s="52"/>
      <c r="AF32" s="52"/>
      <c r="AG32" s="52"/>
      <c r="AH32" s="52"/>
      <c r="AI32" s="52"/>
      <c r="AJ32" s="52"/>
      <c r="AK32" s="340">
        <f>SUM(AK23:AK30)</f>
        <v>0</v>
      </c>
      <c r="AL32" s="339"/>
      <c r="AM32" s="339"/>
      <c r="AN32" s="339"/>
      <c r="AO32" s="341"/>
      <c r="AP32" s="50"/>
      <c r="AQ32" s="54"/>
      <c r="BE32" s="325"/>
    </row>
    <row r="33" spans="2:56" s="1" customFormat="1" ht="6.95" customHeight="1" x14ac:dyDescent="0.3">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x14ac:dyDescent="0.3">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x14ac:dyDescent="0.3">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x14ac:dyDescent="0.3">
      <c r="B39" s="40"/>
      <c r="C39" s="61" t="s">
        <v>51</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x14ac:dyDescent="0.3">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x14ac:dyDescent="0.3">
      <c r="B41" s="63"/>
      <c r="C41" s="64" t="s">
        <v>15</v>
      </c>
      <c r="D41" s="65"/>
      <c r="E41" s="65"/>
      <c r="F41" s="65"/>
      <c r="G41" s="65"/>
      <c r="H41" s="65"/>
      <c r="I41" s="65"/>
      <c r="J41" s="65"/>
      <c r="K41" s="65"/>
      <c r="L41" s="65" t="str">
        <f>K5</f>
        <v>2018/04/05</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x14ac:dyDescent="0.3">
      <c r="B42" s="67"/>
      <c r="C42" s="68" t="s">
        <v>18</v>
      </c>
      <c r="D42" s="69"/>
      <c r="E42" s="69"/>
      <c r="F42" s="69"/>
      <c r="G42" s="69"/>
      <c r="H42" s="69"/>
      <c r="I42" s="69"/>
      <c r="J42" s="69"/>
      <c r="K42" s="69"/>
      <c r="L42" s="342" t="str">
        <f>K6</f>
        <v>PD - doplnění VZT v areálech a budově ředitelství DPO</v>
      </c>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3"/>
      <c r="AL42" s="343"/>
      <c r="AM42" s="343"/>
      <c r="AN42" s="343"/>
      <c r="AO42" s="343"/>
      <c r="AP42" s="69"/>
      <c r="AQ42" s="69"/>
      <c r="AR42" s="70"/>
    </row>
    <row r="43" spans="2:56" s="1" customFormat="1" ht="6.95" customHeight="1" x14ac:dyDescent="0.3">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x14ac:dyDescent="0.3">
      <c r="B44" s="40"/>
      <c r="C44" s="64" t="s">
        <v>23</v>
      </c>
      <c r="D44" s="62"/>
      <c r="E44" s="62"/>
      <c r="F44" s="62"/>
      <c r="G44" s="62"/>
      <c r="H44" s="62"/>
      <c r="I44" s="62"/>
      <c r="J44" s="62"/>
      <c r="K44" s="62"/>
      <c r="L44" s="71" t="str">
        <f>IF(K8="","",K8)</f>
        <v>Ostrava</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44" t="str">
        <f>IF(AN8= "","",AN8)</f>
        <v>26. 4. 2018</v>
      </c>
      <c r="AN44" s="344"/>
      <c r="AO44" s="62"/>
      <c r="AP44" s="62"/>
      <c r="AQ44" s="62"/>
      <c r="AR44" s="60"/>
    </row>
    <row r="45" spans="2:56" s="1" customFormat="1" ht="6.95" customHeight="1" x14ac:dyDescent="0.3">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x14ac:dyDescent="0.3">
      <c r="B46" s="40"/>
      <c r="C46" s="64" t="s">
        <v>27</v>
      </c>
      <c r="D46" s="62"/>
      <c r="E46" s="62"/>
      <c r="F46" s="62"/>
      <c r="G46" s="62"/>
      <c r="H46" s="62"/>
      <c r="I46" s="62"/>
      <c r="J46" s="62"/>
      <c r="K46" s="62"/>
      <c r="L46" s="65" t="str">
        <f>IF(E11= "","",E11)</f>
        <v>Dopravní podnik Ostrava a.s.</v>
      </c>
      <c r="M46" s="62"/>
      <c r="N46" s="62"/>
      <c r="O46" s="62"/>
      <c r="P46" s="62"/>
      <c r="Q46" s="62"/>
      <c r="R46" s="62"/>
      <c r="S46" s="62"/>
      <c r="T46" s="62"/>
      <c r="U46" s="62"/>
      <c r="V46" s="62"/>
      <c r="W46" s="62"/>
      <c r="X46" s="62"/>
      <c r="Y46" s="62"/>
      <c r="Z46" s="62"/>
      <c r="AA46" s="62"/>
      <c r="AB46" s="62"/>
      <c r="AC46" s="62"/>
      <c r="AD46" s="62"/>
      <c r="AE46" s="62"/>
      <c r="AF46" s="62"/>
      <c r="AG46" s="62"/>
      <c r="AH46" s="62"/>
      <c r="AI46" s="64" t="s">
        <v>33</v>
      </c>
      <c r="AJ46" s="62"/>
      <c r="AK46" s="62"/>
      <c r="AL46" s="62"/>
      <c r="AM46" s="345" t="str">
        <f>IF(E17="","",E17)</f>
        <v>Ing, Jiří Londýn</v>
      </c>
      <c r="AN46" s="345"/>
      <c r="AO46" s="345"/>
      <c r="AP46" s="345"/>
      <c r="AQ46" s="62"/>
      <c r="AR46" s="60"/>
      <c r="AS46" s="346" t="s">
        <v>52</v>
      </c>
      <c r="AT46" s="347"/>
      <c r="AU46" s="73"/>
      <c r="AV46" s="73"/>
      <c r="AW46" s="73"/>
      <c r="AX46" s="73"/>
      <c r="AY46" s="73"/>
      <c r="AZ46" s="73"/>
      <c r="BA46" s="73"/>
      <c r="BB46" s="73"/>
      <c r="BC46" s="73"/>
      <c r="BD46" s="74"/>
    </row>
    <row r="47" spans="2:56" s="1" customFormat="1" x14ac:dyDescent="0.3">
      <c r="B47" s="40"/>
      <c r="C47" s="64" t="s">
        <v>31</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48"/>
      <c r="AT47" s="349"/>
      <c r="AU47" s="75"/>
      <c r="AV47" s="75"/>
      <c r="AW47" s="75"/>
      <c r="AX47" s="75"/>
      <c r="AY47" s="75"/>
      <c r="AZ47" s="75"/>
      <c r="BA47" s="75"/>
      <c r="BB47" s="75"/>
      <c r="BC47" s="75"/>
      <c r="BD47" s="76"/>
    </row>
    <row r="48" spans="2:56" s="1" customFormat="1" ht="10.9" customHeight="1" x14ac:dyDescent="0.3">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0"/>
      <c r="AT48" s="351"/>
      <c r="AU48" s="41"/>
      <c r="AV48" s="41"/>
      <c r="AW48" s="41"/>
      <c r="AX48" s="41"/>
      <c r="AY48" s="41"/>
      <c r="AZ48" s="41"/>
      <c r="BA48" s="41"/>
      <c r="BB48" s="41"/>
      <c r="BC48" s="41"/>
      <c r="BD48" s="77"/>
    </row>
    <row r="49" spans="1:90" s="1" customFormat="1" ht="29.25" customHeight="1" x14ac:dyDescent="0.3">
      <c r="B49" s="40"/>
      <c r="C49" s="352" t="s">
        <v>53</v>
      </c>
      <c r="D49" s="353"/>
      <c r="E49" s="353"/>
      <c r="F49" s="353"/>
      <c r="G49" s="353"/>
      <c r="H49" s="78"/>
      <c r="I49" s="354" t="s">
        <v>54</v>
      </c>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5" t="s">
        <v>55</v>
      </c>
      <c r="AH49" s="353"/>
      <c r="AI49" s="353"/>
      <c r="AJ49" s="353"/>
      <c r="AK49" s="353"/>
      <c r="AL49" s="353"/>
      <c r="AM49" s="353"/>
      <c r="AN49" s="354" t="s">
        <v>56</v>
      </c>
      <c r="AO49" s="353"/>
      <c r="AP49" s="353"/>
      <c r="AQ49" s="79" t="s">
        <v>57</v>
      </c>
      <c r="AR49" s="60"/>
      <c r="AS49" s="80" t="s">
        <v>58</v>
      </c>
      <c r="AT49" s="81" t="s">
        <v>59</v>
      </c>
      <c r="AU49" s="81" t="s">
        <v>60</v>
      </c>
      <c r="AV49" s="81" t="s">
        <v>61</v>
      </c>
      <c r="AW49" s="81" t="s">
        <v>62</v>
      </c>
      <c r="AX49" s="81" t="s">
        <v>63</v>
      </c>
      <c r="AY49" s="81" t="s">
        <v>64</v>
      </c>
      <c r="AZ49" s="81" t="s">
        <v>65</v>
      </c>
      <c r="BA49" s="81" t="s">
        <v>66</v>
      </c>
      <c r="BB49" s="81" t="s">
        <v>67</v>
      </c>
      <c r="BC49" s="81" t="s">
        <v>68</v>
      </c>
      <c r="BD49" s="82" t="s">
        <v>69</v>
      </c>
    </row>
    <row r="50" spans="1:90" s="1" customFormat="1" ht="10.9" customHeight="1" x14ac:dyDescent="0.3">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0" s="4" customFormat="1" ht="32.450000000000003" customHeight="1" x14ac:dyDescent="0.3">
      <c r="B51" s="67"/>
      <c r="C51" s="86" t="s">
        <v>70</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59">
        <f>ROUND(AG52,2)</f>
        <v>0</v>
      </c>
      <c r="AH51" s="359"/>
      <c r="AI51" s="359"/>
      <c r="AJ51" s="359"/>
      <c r="AK51" s="359"/>
      <c r="AL51" s="359"/>
      <c r="AM51" s="359"/>
      <c r="AN51" s="360">
        <f>SUM(AG51,AT51)</f>
        <v>0</v>
      </c>
      <c r="AO51" s="360"/>
      <c r="AP51" s="360"/>
      <c r="AQ51" s="88" t="s">
        <v>21</v>
      </c>
      <c r="AR51" s="70"/>
      <c r="AS51" s="89">
        <f>ROUND(AS52,2)</f>
        <v>0</v>
      </c>
      <c r="AT51" s="90">
        <f>ROUND(SUM(AV51:AW51),2)</f>
        <v>0</v>
      </c>
      <c r="AU51" s="91">
        <f>ROUND(AU52,5)</f>
        <v>0</v>
      </c>
      <c r="AV51" s="90">
        <f>ROUND(AZ51*L26,2)</f>
        <v>0</v>
      </c>
      <c r="AW51" s="90">
        <f>ROUND(BA51*L27,2)</f>
        <v>0</v>
      </c>
      <c r="AX51" s="90">
        <f>ROUND(BB51*L26,2)</f>
        <v>0</v>
      </c>
      <c r="AY51" s="90">
        <f>ROUND(BC51*L27,2)</f>
        <v>0</v>
      </c>
      <c r="AZ51" s="90">
        <f>ROUND(AZ52,2)</f>
        <v>0</v>
      </c>
      <c r="BA51" s="90">
        <f>ROUND(BA52,2)</f>
        <v>0</v>
      </c>
      <c r="BB51" s="90">
        <f>ROUND(BB52,2)</f>
        <v>0</v>
      </c>
      <c r="BC51" s="90">
        <f>ROUND(BC52,2)</f>
        <v>0</v>
      </c>
      <c r="BD51" s="92">
        <f>ROUND(BD52,2)</f>
        <v>0</v>
      </c>
      <c r="BS51" s="93" t="s">
        <v>71</v>
      </c>
      <c r="BT51" s="93" t="s">
        <v>72</v>
      </c>
      <c r="BV51" s="93" t="s">
        <v>73</v>
      </c>
      <c r="BW51" s="93" t="s">
        <v>7</v>
      </c>
      <c r="BX51" s="93" t="s">
        <v>74</v>
      </c>
      <c r="CL51" s="93" t="s">
        <v>21</v>
      </c>
    </row>
    <row r="52" spans="1:90" s="5" customFormat="1" ht="31.5" customHeight="1" x14ac:dyDescent="0.3">
      <c r="A52" s="94" t="s">
        <v>75</v>
      </c>
      <c r="B52" s="95"/>
      <c r="C52" s="96"/>
      <c r="D52" s="358" t="s">
        <v>16</v>
      </c>
      <c r="E52" s="358"/>
      <c r="F52" s="358"/>
      <c r="G52" s="358"/>
      <c r="H52" s="358"/>
      <c r="I52" s="97"/>
      <c r="J52" s="358" t="s">
        <v>19</v>
      </c>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6">
        <f>'2018-04-05 - PD - doplněn...'!J25</f>
        <v>0</v>
      </c>
      <c r="AH52" s="357"/>
      <c r="AI52" s="357"/>
      <c r="AJ52" s="357"/>
      <c r="AK52" s="357"/>
      <c r="AL52" s="357"/>
      <c r="AM52" s="357"/>
      <c r="AN52" s="356">
        <f>SUM(AG52,AT52)</f>
        <v>0</v>
      </c>
      <c r="AO52" s="357"/>
      <c r="AP52" s="357"/>
      <c r="AQ52" s="98" t="s">
        <v>76</v>
      </c>
      <c r="AR52" s="99"/>
      <c r="AS52" s="100">
        <v>0</v>
      </c>
      <c r="AT52" s="101">
        <f>ROUND(SUM(AV52:AW52),2)</f>
        <v>0</v>
      </c>
      <c r="AU52" s="102">
        <f>'2018-04-05 - PD - doplněn...'!P86</f>
        <v>0</v>
      </c>
      <c r="AV52" s="101">
        <f>'2018-04-05 - PD - doplněn...'!J28</f>
        <v>0</v>
      </c>
      <c r="AW52" s="101">
        <f>'2018-04-05 - PD - doplněn...'!J29</f>
        <v>0</v>
      </c>
      <c r="AX52" s="101">
        <f>'2018-04-05 - PD - doplněn...'!J30</f>
        <v>0</v>
      </c>
      <c r="AY52" s="101">
        <f>'2018-04-05 - PD - doplněn...'!J31</f>
        <v>0</v>
      </c>
      <c r="AZ52" s="101">
        <f>'2018-04-05 - PD - doplněn...'!F28</f>
        <v>0</v>
      </c>
      <c r="BA52" s="101">
        <f>'2018-04-05 - PD - doplněn...'!F29</f>
        <v>0</v>
      </c>
      <c r="BB52" s="101">
        <f>'2018-04-05 - PD - doplněn...'!F30</f>
        <v>0</v>
      </c>
      <c r="BC52" s="101">
        <f>'2018-04-05 - PD - doplněn...'!F31</f>
        <v>0</v>
      </c>
      <c r="BD52" s="103">
        <f>'2018-04-05 - PD - doplněn...'!F32</f>
        <v>0</v>
      </c>
      <c r="BT52" s="104" t="s">
        <v>77</v>
      </c>
      <c r="BU52" s="104" t="s">
        <v>78</v>
      </c>
      <c r="BV52" s="104" t="s">
        <v>73</v>
      </c>
      <c r="BW52" s="104" t="s">
        <v>7</v>
      </c>
      <c r="BX52" s="104" t="s">
        <v>74</v>
      </c>
      <c r="CL52" s="104" t="s">
        <v>21</v>
      </c>
    </row>
    <row r="53" spans="1:90" s="1" customFormat="1" ht="30" customHeight="1" x14ac:dyDescent="0.3">
      <c r="B53" s="40"/>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0"/>
    </row>
    <row r="54" spans="1:90" s="1" customFormat="1" ht="6.95" customHeight="1" x14ac:dyDescent="0.3">
      <c r="B54" s="55"/>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60"/>
    </row>
  </sheetData>
  <sheetProtection algorithmName="SHA-512" hashValue="+SmTgD1GfIg+tmjpH/eCIIR4qxwLB1PCdrt684l4vA+6lRCphD+HU3V4+BPdFMKfFrYQXEWNIDAgq8mYbpLBQQ==" saltValue="mWOdVQZC8QVysY8ryKMKW7R/Ddjai5HaGbTS9TGA4o/pi3e2jW8ZDbzfYdtFsAIVvtCeTQlFOyLwRQyjz8T4Cg=="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2018-04-05 - PD - doplněn...'!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73"/>
  <sheetViews>
    <sheetView showGridLines="0" tabSelected="1" workbookViewId="0">
      <pane ySplit="1" topLeftCell="A149"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106"/>
      <c r="C1" s="106"/>
      <c r="D1" s="107" t="s">
        <v>1</v>
      </c>
      <c r="E1" s="106"/>
      <c r="F1" s="108" t="s">
        <v>79</v>
      </c>
      <c r="G1" s="366" t="s">
        <v>80</v>
      </c>
      <c r="H1" s="366"/>
      <c r="I1" s="109"/>
      <c r="J1" s="108" t="s">
        <v>81</v>
      </c>
      <c r="K1" s="107" t="s">
        <v>82</v>
      </c>
      <c r="L1" s="108" t="s">
        <v>83</v>
      </c>
      <c r="M1" s="108"/>
      <c r="N1" s="108"/>
      <c r="O1" s="108"/>
      <c r="P1" s="108"/>
      <c r="Q1" s="108"/>
      <c r="R1" s="108"/>
      <c r="S1" s="108"/>
      <c r="T1" s="10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61"/>
      <c r="M2" s="361"/>
      <c r="N2" s="361"/>
      <c r="O2" s="361"/>
      <c r="P2" s="361"/>
      <c r="Q2" s="361"/>
      <c r="R2" s="361"/>
      <c r="S2" s="361"/>
      <c r="T2" s="361"/>
      <c r="U2" s="361"/>
      <c r="V2" s="361"/>
      <c r="AT2" s="23" t="s">
        <v>7</v>
      </c>
    </row>
    <row r="3" spans="1:70" ht="6.95" customHeight="1" x14ac:dyDescent="0.3">
      <c r="B3" s="24"/>
      <c r="C3" s="25"/>
      <c r="D3" s="25"/>
      <c r="E3" s="25"/>
      <c r="F3" s="25"/>
      <c r="G3" s="25"/>
      <c r="H3" s="25"/>
      <c r="I3" s="110"/>
      <c r="J3" s="25"/>
      <c r="K3" s="26"/>
      <c r="AT3" s="23" t="s">
        <v>84</v>
      </c>
    </row>
    <row r="4" spans="1:70" ht="36.950000000000003" customHeight="1" x14ac:dyDescent="0.3">
      <c r="B4" s="27"/>
      <c r="C4" s="28"/>
      <c r="D4" s="29" t="s">
        <v>85</v>
      </c>
      <c r="E4" s="28"/>
      <c r="F4" s="28"/>
      <c r="G4" s="28"/>
      <c r="H4" s="28"/>
      <c r="I4" s="111"/>
      <c r="J4" s="28"/>
      <c r="K4" s="30"/>
      <c r="M4" s="31" t="s">
        <v>12</v>
      </c>
      <c r="AT4" s="23" t="s">
        <v>6</v>
      </c>
    </row>
    <row r="5" spans="1:70" ht="6.95" customHeight="1" x14ac:dyDescent="0.3">
      <c r="B5" s="27"/>
      <c r="C5" s="28"/>
      <c r="D5" s="28"/>
      <c r="E5" s="28"/>
      <c r="F5" s="28"/>
      <c r="G5" s="28"/>
      <c r="H5" s="28"/>
      <c r="I5" s="111"/>
      <c r="J5" s="28"/>
      <c r="K5" s="30"/>
    </row>
    <row r="6" spans="1:70" s="1" customFormat="1" x14ac:dyDescent="0.3">
      <c r="B6" s="40"/>
      <c r="C6" s="41"/>
      <c r="D6" s="36" t="s">
        <v>18</v>
      </c>
      <c r="E6" s="41"/>
      <c r="F6" s="41"/>
      <c r="G6" s="41"/>
      <c r="H6" s="41"/>
      <c r="I6" s="112"/>
      <c r="J6" s="41"/>
      <c r="K6" s="44"/>
    </row>
    <row r="7" spans="1:70" s="1" customFormat="1" ht="36.950000000000003" customHeight="1" x14ac:dyDescent="0.3">
      <c r="B7" s="40"/>
      <c r="C7" s="41"/>
      <c r="D7" s="41"/>
      <c r="E7" s="362" t="s">
        <v>19</v>
      </c>
      <c r="F7" s="363"/>
      <c r="G7" s="363"/>
      <c r="H7" s="363"/>
      <c r="I7" s="112"/>
      <c r="J7" s="41"/>
      <c r="K7" s="44"/>
    </row>
    <row r="8" spans="1:70" s="1" customFormat="1" ht="13.5" x14ac:dyDescent="0.3">
      <c r="B8" s="40"/>
      <c r="C8" s="41"/>
      <c r="D8" s="41"/>
      <c r="E8" s="41"/>
      <c r="F8" s="41"/>
      <c r="G8" s="41"/>
      <c r="H8" s="41"/>
      <c r="I8" s="112"/>
      <c r="J8" s="41"/>
      <c r="K8" s="44"/>
    </row>
    <row r="9" spans="1:70" s="1" customFormat="1" ht="14.45" customHeight="1" x14ac:dyDescent="0.3">
      <c r="B9" s="40"/>
      <c r="C9" s="41"/>
      <c r="D9" s="36" t="s">
        <v>20</v>
      </c>
      <c r="E9" s="41"/>
      <c r="F9" s="34" t="s">
        <v>21</v>
      </c>
      <c r="G9" s="41"/>
      <c r="H9" s="41"/>
      <c r="I9" s="113" t="s">
        <v>22</v>
      </c>
      <c r="J9" s="34" t="s">
        <v>21</v>
      </c>
      <c r="K9" s="44"/>
    </row>
    <row r="10" spans="1:70" s="1" customFormat="1" ht="14.45" customHeight="1" x14ac:dyDescent="0.3">
      <c r="B10" s="40"/>
      <c r="C10" s="41"/>
      <c r="D10" s="36" t="s">
        <v>23</v>
      </c>
      <c r="E10" s="41"/>
      <c r="F10" s="34" t="s">
        <v>24</v>
      </c>
      <c r="G10" s="41"/>
      <c r="H10" s="41"/>
      <c r="I10" s="113" t="s">
        <v>25</v>
      </c>
      <c r="J10" s="114" t="str">
        <f>'Rekapitulace stavby'!AN8</f>
        <v>26. 4. 2018</v>
      </c>
      <c r="K10" s="44"/>
    </row>
    <row r="11" spans="1:70" s="1" customFormat="1" ht="10.9" customHeight="1" x14ac:dyDescent="0.3">
      <c r="B11" s="40"/>
      <c r="C11" s="41"/>
      <c r="D11" s="41"/>
      <c r="E11" s="41"/>
      <c r="F11" s="41"/>
      <c r="G11" s="41"/>
      <c r="H11" s="41"/>
      <c r="I11" s="112"/>
      <c r="J11" s="41"/>
      <c r="K11" s="44"/>
    </row>
    <row r="12" spans="1:70" s="1" customFormat="1" ht="14.45" customHeight="1" x14ac:dyDescent="0.3">
      <c r="B12" s="40"/>
      <c r="C12" s="41"/>
      <c r="D12" s="36" t="s">
        <v>27</v>
      </c>
      <c r="E12" s="41"/>
      <c r="F12" s="41"/>
      <c r="G12" s="41"/>
      <c r="H12" s="41"/>
      <c r="I12" s="113" t="s">
        <v>28</v>
      </c>
      <c r="J12" s="34" t="s">
        <v>21</v>
      </c>
      <c r="K12" s="44"/>
    </row>
    <row r="13" spans="1:70" s="1" customFormat="1" ht="18" customHeight="1" x14ac:dyDescent="0.3">
      <c r="B13" s="40"/>
      <c r="C13" s="41"/>
      <c r="D13" s="41"/>
      <c r="E13" s="34" t="s">
        <v>29</v>
      </c>
      <c r="F13" s="41"/>
      <c r="G13" s="41"/>
      <c r="H13" s="41"/>
      <c r="I13" s="113" t="s">
        <v>30</v>
      </c>
      <c r="J13" s="34" t="s">
        <v>21</v>
      </c>
      <c r="K13" s="44"/>
    </row>
    <row r="14" spans="1:70" s="1" customFormat="1" ht="6.95" customHeight="1" x14ac:dyDescent="0.3">
      <c r="B14" s="40"/>
      <c r="C14" s="41"/>
      <c r="D14" s="41"/>
      <c r="E14" s="41"/>
      <c r="F14" s="41"/>
      <c r="G14" s="41"/>
      <c r="H14" s="41"/>
      <c r="I14" s="112"/>
      <c r="J14" s="41"/>
      <c r="K14" s="44"/>
    </row>
    <row r="15" spans="1:70" s="1" customFormat="1" ht="14.45" customHeight="1" x14ac:dyDescent="0.3">
      <c r="B15" s="40"/>
      <c r="C15" s="41"/>
      <c r="D15" s="36" t="s">
        <v>31</v>
      </c>
      <c r="E15" s="41"/>
      <c r="F15" s="41"/>
      <c r="G15" s="41"/>
      <c r="H15" s="41"/>
      <c r="I15" s="113" t="s">
        <v>28</v>
      </c>
      <c r="J15" s="34" t="str">
        <f>IF('Rekapitulace stavby'!AN13="Vyplň údaj","",IF('Rekapitulace stavby'!AN13="","",'Rekapitulace stavby'!AN13))</f>
        <v/>
      </c>
      <c r="K15" s="44"/>
    </row>
    <row r="16" spans="1:70" s="1" customFormat="1" ht="18" customHeight="1" x14ac:dyDescent="0.3">
      <c r="B16" s="40"/>
      <c r="C16" s="41"/>
      <c r="D16" s="41"/>
      <c r="E16" s="34" t="str">
        <f>IF('Rekapitulace stavby'!E14="Vyplň údaj","",IF('Rekapitulace stavby'!E14="","",'Rekapitulace stavby'!E14))</f>
        <v/>
      </c>
      <c r="F16" s="41"/>
      <c r="G16" s="41"/>
      <c r="H16" s="41"/>
      <c r="I16" s="113" t="s">
        <v>30</v>
      </c>
      <c r="J16" s="34" t="str">
        <f>IF('Rekapitulace stavby'!AN14="Vyplň údaj","",IF('Rekapitulace stavby'!AN14="","",'Rekapitulace stavby'!AN14))</f>
        <v/>
      </c>
      <c r="K16" s="44"/>
    </row>
    <row r="17" spans="2:11" s="1" customFormat="1" ht="6.95" customHeight="1" x14ac:dyDescent="0.3">
      <c r="B17" s="40"/>
      <c r="C17" s="41"/>
      <c r="D17" s="41"/>
      <c r="E17" s="41"/>
      <c r="F17" s="41"/>
      <c r="G17" s="41"/>
      <c r="H17" s="41"/>
      <c r="I17" s="112"/>
      <c r="J17" s="41"/>
      <c r="K17" s="44"/>
    </row>
    <row r="18" spans="2:11" s="1" customFormat="1" ht="14.45" customHeight="1" x14ac:dyDescent="0.3">
      <c r="B18" s="40"/>
      <c r="C18" s="41"/>
      <c r="D18" s="36" t="s">
        <v>33</v>
      </c>
      <c r="E18" s="41"/>
      <c r="F18" s="41"/>
      <c r="G18" s="41"/>
      <c r="H18" s="41"/>
      <c r="I18" s="113" t="s">
        <v>28</v>
      </c>
      <c r="J18" s="34" t="s">
        <v>21</v>
      </c>
      <c r="K18" s="44"/>
    </row>
    <row r="19" spans="2:11" s="1" customFormat="1" ht="18" customHeight="1" x14ac:dyDescent="0.3">
      <c r="B19" s="40"/>
      <c r="C19" s="41"/>
      <c r="D19" s="41"/>
      <c r="E19" s="34" t="s">
        <v>34</v>
      </c>
      <c r="F19" s="41"/>
      <c r="G19" s="41"/>
      <c r="H19" s="41"/>
      <c r="I19" s="113" t="s">
        <v>30</v>
      </c>
      <c r="J19" s="34" t="s">
        <v>21</v>
      </c>
      <c r="K19" s="44"/>
    </row>
    <row r="20" spans="2:11" s="1" customFormat="1" ht="6.95" customHeight="1" x14ac:dyDescent="0.3">
      <c r="B20" s="40"/>
      <c r="C20" s="41"/>
      <c r="D20" s="41"/>
      <c r="E20" s="41"/>
      <c r="F20" s="41"/>
      <c r="G20" s="41"/>
      <c r="H20" s="41"/>
      <c r="I20" s="112"/>
      <c r="J20" s="41"/>
      <c r="K20" s="44"/>
    </row>
    <row r="21" spans="2:11" s="1" customFormat="1" ht="14.45" customHeight="1" x14ac:dyDescent="0.3">
      <c r="B21" s="40"/>
      <c r="C21" s="41"/>
      <c r="D21" s="36" t="s">
        <v>36</v>
      </c>
      <c r="E21" s="41"/>
      <c r="F21" s="41"/>
      <c r="G21" s="41"/>
      <c r="H21" s="41"/>
      <c r="I21" s="112"/>
      <c r="J21" s="41"/>
      <c r="K21" s="44"/>
    </row>
    <row r="22" spans="2:11" s="6" customFormat="1" ht="71.25" customHeight="1" x14ac:dyDescent="0.3">
      <c r="B22" s="115"/>
      <c r="C22" s="116"/>
      <c r="D22" s="116"/>
      <c r="E22" s="331" t="s">
        <v>37</v>
      </c>
      <c r="F22" s="331"/>
      <c r="G22" s="331"/>
      <c r="H22" s="331"/>
      <c r="I22" s="117"/>
      <c r="J22" s="116"/>
      <c r="K22" s="118"/>
    </row>
    <row r="23" spans="2:11" s="1" customFormat="1" ht="6.95" customHeight="1" x14ac:dyDescent="0.3">
      <c r="B23" s="40"/>
      <c r="C23" s="41"/>
      <c r="D23" s="41"/>
      <c r="E23" s="41"/>
      <c r="F23" s="41"/>
      <c r="G23" s="41"/>
      <c r="H23" s="41"/>
      <c r="I23" s="112"/>
      <c r="J23" s="41"/>
      <c r="K23" s="44"/>
    </row>
    <row r="24" spans="2:11" s="1" customFormat="1" ht="6.95" customHeight="1" x14ac:dyDescent="0.3">
      <c r="B24" s="40"/>
      <c r="C24" s="41"/>
      <c r="D24" s="84"/>
      <c r="E24" s="84"/>
      <c r="F24" s="84"/>
      <c r="G24" s="84"/>
      <c r="H24" s="84"/>
      <c r="I24" s="119"/>
      <c r="J24" s="84"/>
      <c r="K24" s="120"/>
    </row>
    <row r="25" spans="2:11" s="1" customFormat="1" ht="25.35" customHeight="1" x14ac:dyDescent="0.3">
      <c r="B25" s="40"/>
      <c r="C25" s="41"/>
      <c r="D25" s="121" t="s">
        <v>38</v>
      </c>
      <c r="E25" s="41"/>
      <c r="F25" s="41"/>
      <c r="G25" s="41"/>
      <c r="H25" s="41"/>
      <c r="I25" s="112"/>
      <c r="J25" s="122">
        <f>ROUND(J86,2)</f>
        <v>0</v>
      </c>
      <c r="K25" s="44"/>
    </row>
    <row r="26" spans="2:11" s="1" customFormat="1" ht="6.95" customHeight="1" x14ac:dyDescent="0.3">
      <c r="B26" s="40"/>
      <c r="C26" s="41"/>
      <c r="D26" s="84"/>
      <c r="E26" s="84"/>
      <c r="F26" s="84"/>
      <c r="G26" s="84"/>
      <c r="H26" s="84"/>
      <c r="I26" s="119"/>
      <c r="J26" s="84"/>
      <c r="K26" s="120"/>
    </row>
    <row r="27" spans="2:11" s="1" customFormat="1" ht="14.45" customHeight="1" x14ac:dyDescent="0.3">
      <c r="B27" s="40"/>
      <c r="C27" s="41"/>
      <c r="D27" s="41"/>
      <c r="E27" s="41"/>
      <c r="F27" s="45" t="s">
        <v>40</v>
      </c>
      <c r="G27" s="41"/>
      <c r="H27" s="41"/>
      <c r="I27" s="123" t="s">
        <v>39</v>
      </c>
      <c r="J27" s="45" t="s">
        <v>41</v>
      </c>
      <c r="K27" s="44"/>
    </row>
    <row r="28" spans="2:11" s="1" customFormat="1" ht="14.45" customHeight="1" x14ac:dyDescent="0.3">
      <c r="B28" s="40"/>
      <c r="C28" s="41"/>
      <c r="D28" s="48" t="s">
        <v>42</v>
      </c>
      <c r="E28" s="48" t="s">
        <v>43</v>
      </c>
      <c r="F28" s="124">
        <f>ROUND(SUM(BE86:BE372), 2)</f>
        <v>0</v>
      </c>
      <c r="G28" s="41"/>
      <c r="H28" s="41"/>
      <c r="I28" s="125">
        <v>0.21</v>
      </c>
      <c r="J28" s="124">
        <f>ROUND(ROUND((SUM(BE86:BE372)), 2)*I28, 2)</f>
        <v>0</v>
      </c>
      <c r="K28" s="44"/>
    </row>
    <row r="29" spans="2:11" s="1" customFormat="1" ht="14.45" customHeight="1" x14ac:dyDescent="0.3">
      <c r="B29" s="40"/>
      <c r="C29" s="41"/>
      <c r="D29" s="41"/>
      <c r="E29" s="48" t="s">
        <v>44</v>
      </c>
      <c r="F29" s="124">
        <f>ROUND(SUM(BF86:BF372), 2)</f>
        <v>0</v>
      </c>
      <c r="G29" s="41"/>
      <c r="H29" s="41"/>
      <c r="I29" s="125">
        <v>0.15</v>
      </c>
      <c r="J29" s="124">
        <f>ROUND(ROUND((SUM(BF86:BF372)), 2)*I29, 2)</f>
        <v>0</v>
      </c>
      <c r="K29" s="44"/>
    </row>
    <row r="30" spans="2:11" s="1" customFormat="1" ht="14.45" hidden="1" customHeight="1" x14ac:dyDescent="0.3">
      <c r="B30" s="40"/>
      <c r="C30" s="41"/>
      <c r="D30" s="41"/>
      <c r="E30" s="48" t="s">
        <v>45</v>
      </c>
      <c r="F30" s="124">
        <f>ROUND(SUM(BG86:BG372), 2)</f>
        <v>0</v>
      </c>
      <c r="G30" s="41"/>
      <c r="H30" s="41"/>
      <c r="I30" s="125">
        <v>0.21</v>
      </c>
      <c r="J30" s="124">
        <v>0</v>
      </c>
      <c r="K30" s="44"/>
    </row>
    <row r="31" spans="2:11" s="1" customFormat="1" ht="14.45" hidden="1" customHeight="1" x14ac:dyDescent="0.3">
      <c r="B31" s="40"/>
      <c r="C31" s="41"/>
      <c r="D31" s="41"/>
      <c r="E31" s="48" t="s">
        <v>46</v>
      </c>
      <c r="F31" s="124">
        <f>ROUND(SUM(BH86:BH372), 2)</f>
        <v>0</v>
      </c>
      <c r="G31" s="41"/>
      <c r="H31" s="41"/>
      <c r="I31" s="125">
        <v>0.15</v>
      </c>
      <c r="J31" s="124">
        <v>0</v>
      </c>
      <c r="K31" s="44"/>
    </row>
    <row r="32" spans="2:11" s="1" customFormat="1" ht="14.45" hidden="1" customHeight="1" x14ac:dyDescent="0.3">
      <c r="B32" s="40"/>
      <c r="C32" s="41"/>
      <c r="D32" s="41"/>
      <c r="E32" s="48" t="s">
        <v>47</v>
      </c>
      <c r="F32" s="124">
        <f>ROUND(SUM(BI86:BI372), 2)</f>
        <v>0</v>
      </c>
      <c r="G32" s="41"/>
      <c r="H32" s="41"/>
      <c r="I32" s="125">
        <v>0</v>
      </c>
      <c r="J32" s="124">
        <v>0</v>
      </c>
      <c r="K32" s="44"/>
    </row>
    <row r="33" spans="2:11" s="1" customFormat="1" ht="6.95" customHeight="1" x14ac:dyDescent="0.3">
      <c r="B33" s="40"/>
      <c r="C33" s="41"/>
      <c r="D33" s="41"/>
      <c r="E33" s="41"/>
      <c r="F33" s="41"/>
      <c r="G33" s="41"/>
      <c r="H33" s="41"/>
      <c r="I33" s="112"/>
      <c r="J33" s="41"/>
      <c r="K33" s="44"/>
    </row>
    <row r="34" spans="2:11" s="1" customFormat="1" ht="25.35" customHeight="1" x14ac:dyDescent="0.3">
      <c r="B34" s="40"/>
      <c r="C34" s="126"/>
      <c r="D34" s="127" t="s">
        <v>48</v>
      </c>
      <c r="E34" s="78"/>
      <c r="F34" s="78"/>
      <c r="G34" s="128" t="s">
        <v>49</v>
      </c>
      <c r="H34" s="129" t="s">
        <v>50</v>
      </c>
      <c r="I34" s="130"/>
      <c r="J34" s="131">
        <f>SUM(J25:J32)</f>
        <v>0</v>
      </c>
      <c r="K34" s="132"/>
    </row>
    <row r="35" spans="2:11" s="1" customFormat="1" ht="14.45" customHeight="1" x14ac:dyDescent="0.3">
      <c r="B35" s="55"/>
      <c r="C35" s="56"/>
      <c r="D35" s="56"/>
      <c r="E35" s="56"/>
      <c r="F35" s="56"/>
      <c r="G35" s="56"/>
      <c r="H35" s="56"/>
      <c r="I35" s="133"/>
      <c r="J35" s="56"/>
      <c r="K35" s="57"/>
    </row>
    <row r="39" spans="2:11" s="1" customFormat="1" ht="6.95" customHeight="1" x14ac:dyDescent="0.3">
      <c r="B39" s="134"/>
      <c r="C39" s="135"/>
      <c r="D39" s="135"/>
      <c r="E39" s="135"/>
      <c r="F39" s="135"/>
      <c r="G39" s="135"/>
      <c r="H39" s="135"/>
      <c r="I39" s="136"/>
      <c r="J39" s="135"/>
      <c r="K39" s="137"/>
    </row>
    <row r="40" spans="2:11" s="1" customFormat="1" ht="36.950000000000003" customHeight="1" x14ac:dyDescent="0.3">
      <c r="B40" s="40"/>
      <c r="C40" s="29" t="s">
        <v>86</v>
      </c>
      <c r="D40" s="41"/>
      <c r="E40" s="41"/>
      <c r="F40" s="41"/>
      <c r="G40" s="41"/>
      <c r="H40" s="41"/>
      <c r="I40" s="112"/>
      <c r="J40" s="41"/>
      <c r="K40" s="44"/>
    </row>
    <row r="41" spans="2:11" s="1" customFormat="1" ht="6.95" customHeight="1" x14ac:dyDescent="0.3">
      <c r="B41" s="40"/>
      <c r="C41" s="41"/>
      <c r="D41" s="41"/>
      <c r="E41" s="41"/>
      <c r="F41" s="41"/>
      <c r="G41" s="41"/>
      <c r="H41" s="41"/>
      <c r="I41" s="112"/>
      <c r="J41" s="41"/>
      <c r="K41" s="44"/>
    </row>
    <row r="42" spans="2:11" s="1" customFormat="1" ht="14.45" customHeight="1" x14ac:dyDescent="0.3">
      <c r="B42" s="40"/>
      <c r="C42" s="36" t="s">
        <v>18</v>
      </c>
      <c r="D42" s="41"/>
      <c r="E42" s="41"/>
      <c r="F42" s="41"/>
      <c r="G42" s="41"/>
      <c r="H42" s="41"/>
      <c r="I42" s="112"/>
      <c r="J42" s="41"/>
      <c r="K42" s="44"/>
    </row>
    <row r="43" spans="2:11" s="1" customFormat="1" ht="17.25" customHeight="1" x14ac:dyDescent="0.3">
      <c r="B43" s="40"/>
      <c r="C43" s="41"/>
      <c r="D43" s="41"/>
      <c r="E43" s="362" t="str">
        <f>E7</f>
        <v>PD - doplnění VZT v areálech a budově ředitelství DPO</v>
      </c>
      <c r="F43" s="363"/>
      <c r="G43" s="363"/>
      <c r="H43" s="363"/>
      <c r="I43" s="112"/>
      <c r="J43" s="41"/>
      <c r="K43" s="44"/>
    </row>
    <row r="44" spans="2:11" s="1" customFormat="1" ht="6.95" customHeight="1" x14ac:dyDescent="0.3">
      <c r="B44" s="40"/>
      <c r="C44" s="41"/>
      <c r="D44" s="41"/>
      <c r="E44" s="41"/>
      <c r="F44" s="41"/>
      <c r="G44" s="41"/>
      <c r="H44" s="41"/>
      <c r="I44" s="112"/>
      <c r="J44" s="41"/>
      <c r="K44" s="44"/>
    </row>
    <row r="45" spans="2:11" s="1" customFormat="1" ht="18" customHeight="1" x14ac:dyDescent="0.3">
      <c r="B45" s="40"/>
      <c r="C45" s="36" t="s">
        <v>23</v>
      </c>
      <c r="D45" s="41"/>
      <c r="E45" s="41"/>
      <c r="F45" s="34" t="str">
        <f>F10</f>
        <v>Ostrava</v>
      </c>
      <c r="G45" s="41"/>
      <c r="H45" s="41"/>
      <c r="I45" s="113" t="s">
        <v>25</v>
      </c>
      <c r="J45" s="114" t="str">
        <f>IF(J10="","",J10)</f>
        <v>26. 4. 2018</v>
      </c>
      <c r="K45" s="44"/>
    </row>
    <row r="46" spans="2:11" s="1" customFormat="1" ht="6.95" customHeight="1" x14ac:dyDescent="0.3">
      <c r="B46" s="40"/>
      <c r="C46" s="41"/>
      <c r="D46" s="41"/>
      <c r="E46" s="41"/>
      <c r="F46" s="41"/>
      <c r="G46" s="41"/>
      <c r="H46" s="41"/>
      <c r="I46" s="112"/>
      <c r="J46" s="41"/>
      <c r="K46" s="44"/>
    </row>
    <row r="47" spans="2:11" s="1" customFormat="1" x14ac:dyDescent="0.3">
      <c r="B47" s="40"/>
      <c r="C47" s="36" t="s">
        <v>27</v>
      </c>
      <c r="D47" s="41"/>
      <c r="E47" s="41"/>
      <c r="F47" s="34" t="str">
        <f>E13</f>
        <v>Dopravní podnik Ostrava a.s.</v>
      </c>
      <c r="G47" s="41"/>
      <c r="H47" s="41"/>
      <c r="I47" s="113" t="s">
        <v>33</v>
      </c>
      <c r="J47" s="331" t="str">
        <f>E19</f>
        <v>Ing, Jiří Londýn</v>
      </c>
      <c r="K47" s="44"/>
    </row>
    <row r="48" spans="2:11" s="1" customFormat="1" ht="14.45" customHeight="1" x14ac:dyDescent="0.3">
      <c r="B48" s="40"/>
      <c r="C48" s="36" t="s">
        <v>31</v>
      </c>
      <c r="D48" s="41"/>
      <c r="E48" s="41"/>
      <c r="F48" s="34" t="str">
        <f>IF(E16="","",E16)</f>
        <v/>
      </c>
      <c r="G48" s="41"/>
      <c r="H48" s="41"/>
      <c r="I48" s="112"/>
      <c r="J48" s="364"/>
      <c r="K48" s="44"/>
    </row>
    <row r="49" spans="2:47" s="1" customFormat="1" ht="10.35" customHeight="1" x14ac:dyDescent="0.3">
      <c r="B49" s="40"/>
      <c r="C49" s="41"/>
      <c r="D49" s="41"/>
      <c r="E49" s="41"/>
      <c r="F49" s="41"/>
      <c r="G49" s="41"/>
      <c r="H49" s="41"/>
      <c r="I49" s="112"/>
      <c r="J49" s="41"/>
      <c r="K49" s="44"/>
    </row>
    <row r="50" spans="2:47" s="1" customFormat="1" ht="29.25" customHeight="1" x14ac:dyDescent="0.3">
      <c r="B50" s="40"/>
      <c r="C50" s="138" t="s">
        <v>87</v>
      </c>
      <c r="D50" s="126"/>
      <c r="E50" s="126"/>
      <c r="F50" s="126"/>
      <c r="G50" s="126"/>
      <c r="H50" s="126"/>
      <c r="I50" s="139"/>
      <c r="J50" s="140" t="s">
        <v>88</v>
      </c>
      <c r="K50" s="141"/>
    </row>
    <row r="51" spans="2:47" s="1" customFormat="1" ht="10.35" customHeight="1" x14ac:dyDescent="0.3">
      <c r="B51" s="40"/>
      <c r="C51" s="41"/>
      <c r="D51" s="41"/>
      <c r="E51" s="41"/>
      <c r="F51" s="41"/>
      <c r="G51" s="41"/>
      <c r="H51" s="41"/>
      <c r="I51" s="112"/>
      <c r="J51" s="41"/>
      <c r="K51" s="44"/>
    </row>
    <row r="52" spans="2:47" s="1" customFormat="1" ht="29.25" customHeight="1" x14ac:dyDescent="0.3">
      <c r="B52" s="40"/>
      <c r="C52" s="142" t="s">
        <v>89</v>
      </c>
      <c r="D52" s="41"/>
      <c r="E52" s="41"/>
      <c r="F52" s="41"/>
      <c r="G52" s="41"/>
      <c r="H52" s="41"/>
      <c r="I52" s="112"/>
      <c r="J52" s="122">
        <f>J86</f>
        <v>0</v>
      </c>
      <c r="K52" s="44"/>
      <c r="AU52" s="23" t="s">
        <v>90</v>
      </c>
    </row>
    <row r="53" spans="2:47" s="7" customFormat="1" ht="24.95" customHeight="1" x14ac:dyDescent="0.3">
      <c r="B53" s="143"/>
      <c r="C53" s="144"/>
      <c r="D53" s="145" t="s">
        <v>91</v>
      </c>
      <c r="E53" s="146"/>
      <c r="F53" s="146"/>
      <c r="G53" s="146"/>
      <c r="H53" s="146"/>
      <c r="I53" s="147"/>
      <c r="J53" s="148">
        <f>J87</f>
        <v>0</v>
      </c>
      <c r="K53" s="149"/>
    </row>
    <row r="54" spans="2:47" s="8" customFormat="1" ht="19.899999999999999" customHeight="1" x14ac:dyDescent="0.3">
      <c r="B54" s="150"/>
      <c r="C54" s="151"/>
      <c r="D54" s="152" t="s">
        <v>92</v>
      </c>
      <c r="E54" s="153"/>
      <c r="F54" s="153"/>
      <c r="G54" s="153"/>
      <c r="H54" s="153"/>
      <c r="I54" s="154"/>
      <c r="J54" s="155">
        <f>J88</f>
        <v>0</v>
      </c>
      <c r="K54" s="156"/>
    </row>
    <row r="55" spans="2:47" s="8" customFormat="1" ht="19.899999999999999" customHeight="1" x14ac:dyDescent="0.3">
      <c r="B55" s="150"/>
      <c r="C55" s="151"/>
      <c r="D55" s="152" t="s">
        <v>93</v>
      </c>
      <c r="E55" s="153"/>
      <c r="F55" s="153"/>
      <c r="G55" s="153"/>
      <c r="H55" s="153"/>
      <c r="I55" s="154"/>
      <c r="J55" s="155">
        <f>J130</f>
        <v>0</v>
      </c>
      <c r="K55" s="156"/>
    </row>
    <row r="56" spans="2:47" s="8" customFormat="1" ht="19.899999999999999" customHeight="1" x14ac:dyDescent="0.3">
      <c r="B56" s="150"/>
      <c r="C56" s="151"/>
      <c r="D56" s="152" t="s">
        <v>94</v>
      </c>
      <c r="E56" s="153"/>
      <c r="F56" s="153"/>
      <c r="G56" s="153"/>
      <c r="H56" s="153"/>
      <c r="I56" s="154"/>
      <c r="J56" s="155">
        <f>J181</f>
        <v>0</v>
      </c>
      <c r="K56" s="156"/>
    </row>
    <row r="57" spans="2:47" s="8" customFormat="1" ht="19.899999999999999" customHeight="1" x14ac:dyDescent="0.3">
      <c r="B57" s="150"/>
      <c r="C57" s="151"/>
      <c r="D57" s="152" t="s">
        <v>95</v>
      </c>
      <c r="E57" s="153"/>
      <c r="F57" s="153"/>
      <c r="G57" s="153"/>
      <c r="H57" s="153"/>
      <c r="I57" s="154"/>
      <c r="J57" s="155">
        <f>J189</f>
        <v>0</v>
      </c>
      <c r="K57" s="156"/>
    </row>
    <row r="58" spans="2:47" s="8" customFormat="1" ht="19.899999999999999" customHeight="1" x14ac:dyDescent="0.3">
      <c r="B58" s="150"/>
      <c r="C58" s="151"/>
      <c r="D58" s="152" t="s">
        <v>96</v>
      </c>
      <c r="E58" s="153"/>
      <c r="F58" s="153"/>
      <c r="G58" s="153"/>
      <c r="H58" s="153"/>
      <c r="I58" s="154"/>
      <c r="J58" s="155">
        <f>J215</f>
        <v>0</v>
      </c>
      <c r="K58" s="156"/>
    </row>
    <row r="59" spans="2:47" s="8" customFormat="1" ht="19.899999999999999" customHeight="1" x14ac:dyDescent="0.3">
      <c r="B59" s="150"/>
      <c r="C59" s="151"/>
      <c r="D59" s="152" t="s">
        <v>97</v>
      </c>
      <c r="E59" s="153"/>
      <c r="F59" s="153"/>
      <c r="G59" s="153"/>
      <c r="H59" s="153"/>
      <c r="I59" s="154"/>
      <c r="J59" s="155">
        <f>J240</f>
        <v>0</v>
      </c>
      <c r="K59" s="156"/>
    </row>
    <row r="60" spans="2:47" s="8" customFormat="1" ht="19.899999999999999" customHeight="1" x14ac:dyDescent="0.3">
      <c r="B60" s="150"/>
      <c r="C60" s="151"/>
      <c r="D60" s="152" t="s">
        <v>98</v>
      </c>
      <c r="E60" s="153"/>
      <c r="F60" s="153"/>
      <c r="G60" s="153"/>
      <c r="H60" s="153"/>
      <c r="I60" s="154"/>
      <c r="J60" s="155">
        <f>J257</f>
        <v>0</v>
      </c>
      <c r="K60" s="156"/>
    </row>
    <row r="61" spans="2:47" s="7" customFormat="1" ht="24.95" customHeight="1" x14ac:dyDescent="0.3">
      <c r="B61" s="143"/>
      <c r="C61" s="144"/>
      <c r="D61" s="145" t="s">
        <v>99</v>
      </c>
      <c r="E61" s="146"/>
      <c r="F61" s="146"/>
      <c r="G61" s="146"/>
      <c r="H61" s="146"/>
      <c r="I61" s="147"/>
      <c r="J61" s="148">
        <f>J265</f>
        <v>0</v>
      </c>
      <c r="K61" s="149"/>
    </row>
    <row r="62" spans="2:47" s="8" customFormat="1" ht="19.899999999999999" customHeight="1" x14ac:dyDescent="0.3">
      <c r="B62" s="150"/>
      <c r="C62" s="151"/>
      <c r="D62" s="152" t="s">
        <v>100</v>
      </c>
      <c r="E62" s="153"/>
      <c r="F62" s="153"/>
      <c r="G62" s="153"/>
      <c r="H62" s="153"/>
      <c r="I62" s="154"/>
      <c r="J62" s="155">
        <f>J266</f>
        <v>0</v>
      </c>
      <c r="K62" s="156"/>
    </row>
    <row r="63" spans="2:47" s="8" customFormat="1" ht="19.899999999999999" customHeight="1" x14ac:dyDescent="0.3">
      <c r="B63" s="150"/>
      <c r="C63" s="151"/>
      <c r="D63" s="152" t="s">
        <v>101</v>
      </c>
      <c r="E63" s="153"/>
      <c r="F63" s="153"/>
      <c r="G63" s="153"/>
      <c r="H63" s="153"/>
      <c r="I63" s="154"/>
      <c r="J63" s="155">
        <f>J318</f>
        <v>0</v>
      </c>
      <c r="K63" s="156"/>
    </row>
    <row r="64" spans="2:47" s="8" customFormat="1" ht="19.899999999999999" customHeight="1" x14ac:dyDescent="0.3">
      <c r="B64" s="150"/>
      <c r="C64" s="151"/>
      <c r="D64" s="152" t="s">
        <v>102</v>
      </c>
      <c r="E64" s="153"/>
      <c r="F64" s="153"/>
      <c r="G64" s="153"/>
      <c r="H64" s="153"/>
      <c r="I64" s="154"/>
      <c r="J64" s="155">
        <f>J339</f>
        <v>0</v>
      </c>
      <c r="K64" s="156"/>
    </row>
    <row r="65" spans="2:12" s="7" customFormat="1" ht="24.95" customHeight="1" x14ac:dyDescent="0.3">
      <c r="B65" s="143"/>
      <c r="C65" s="144"/>
      <c r="D65" s="145" t="s">
        <v>103</v>
      </c>
      <c r="E65" s="146"/>
      <c r="F65" s="146"/>
      <c r="G65" s="146"/>
      <c r="H65" s="146"/>
      <c r="I65" s="147"/>
      <c r="J65" s="148">
        <f>J360</f>
        <v>0</v>
      </c>
      <c r="K65" s="149"/>
    </row>
    <row r="66" spans="2:12" s="8" customFormat="1" ht="19.899999999999999" customHeight="1" x14ac:dyDescent="0.3">
      <c r="B66" s="150"/>
      <c r="C66" s="151"/>
      <c r="D66" s="152" t="s">
        <v>104</v>
      </c>
      <c r="E66" s="153"/>
      <c r="F66" s="153"/>
      <c r="G66" s="153"/>
      <c r="H66" s="153"/>
      <c r="I66" s="154"/>
      <c r="J66" s="155">
        <f>J361</f>
        <v>0</v>
      </c>
      <c r="K66" s="156"/>
    </row>
    <row r="67" spans="2:12" s="8" customFormat="1" ht="19.899999999999999" customHeight="1" x14ac:dyDescent="0.3">
      <c r="B67" s="150"/>
      <c r="C67" s="151"/>
      <c r="D67" s="152" t="s">
        <v>105</v>
      </c>
      <c r="E67" s="153"/>
      <c r="F67" s="153"/>
      <c r="G67" s="153"/>
      <c r="H67" s="153"/>
      <c r="I67" s="154"/>
      <c r="J67" s="155">
        <f>J364</f>
        <v>0</v>
      </c>
      <c r="K67" s="156"/>
    </row>
    <row r="68" spans="2:12" s="8" customFormat="1" ht="19.899999999999999" customHeight="1" x14ac:dyDescent="0.3">
      <c r="B68" s="150"/>
      <c r="C68" s="151"/>
      <c r="D68" s="152" t="s">
        <v>106</v>
      </c>
      <c r="E68" s="153"/>
      <c r="F68" s="153"/>
      <c r="G68" s="153"/>
      <c r="H68" s="153"/>
      <c r="I68" s="154"/>
      <c r="J68" s="155">
        <f>J370</f>
        <v>0</v>
      </c>
      <c r="K68" s="156"/>
    </row>
    <row r="69" spans="2:12" s="1" customFormat="1" ht="21.75" customHeight="1" x14ac:dyDescent="0.3">
      <c r="B69" s="40"/>
      <c r="C69" s="41"/>
      <c r="D69" s="41"/>
      <c r="E69" s="41"/>
      <c r="F69" s="41"/>
      <c r="G69" s="41"/>
      <c r="H69" s="41"/>
      <c r="I69" s="112"/>
      <c r="J69" s="41"/>
      <c r="K69" s="44"/>
    </row>
    <row r="70" spans="2:12" s="1" customFormat="1" ht="6.95" customHeight="1" x14ac:dyDescent="0.3">
      <c r="B70" s="55"/>
      <c r="C70" s="56"/>
      <c r="D70" s="56"/>
      <c r="E70" s="56"/>
      <c r="F70" s="56"/>
      <c r="G70" s="56"/>
      <c r="H70" s="56"/>
      <c r="I70" s="133"/>
      <c r="J70" s="56"/>
      <c r="K70" s="57"/>
    </row>
    <row r="74" spans="2:12" s="1" customFormat="1" ht="6.95" customHeight="1" x14ac:dyDescent="0.3">
      <c r="B74" s="58"/>
      <c r="C74" s="59"/>
      <c r="D74" s="59"/>
      <c r="E74" s="59"/>
      <c r="F74" s="59"/>
      <c r="G74" s="59"/>
      <c r="H74" s="59"/>
      <c r="I74" s="136"/>
      <c r="J74" s="59"/>
      <c r="K74" s="59"/>
      <c r="L74" s="60"/>
    </row>
    <row r="75" spans="2:12" s="1" customFormat="1" ht="36.950000000000003" customHeight="1" x14ac:dyDescent="0.3">
      <c r="B75" s="40"/>
      <c r="C75" s="61" t="s">
        <v>107</v>
      </c>
      <c r="D75" s="62"/>
      <c r="E75" s="62"/>
      <c r="F75" s="62"/>
      <c r="G75" s="62"/>
      <c r="H75" s="62"/>
      <c r="I75" s="157"/>
      <c r="J75" s="62"/>
      <c r="K75" s="62"/>
      <c r="L75" s="60"/>
    </row>
    <row r="76" spans="2:12" s="1" customFormat="1" ht="6.95" customHeight="1" x14ac:dyDescent="0.3">
      <c r="B76" s="40"/>
      <c r="C76" s="62"/>
      <c r="D76" s="62"/>
      <c r="E76" s="62"/>
      <c r="F76" s="62"/>
      <c r="G76" s="62"/>
      <c r="H76" s="62"/>
      <c r="I76" s="157"/>
      <c r="J76" s="62"/>
      <c r="K76" s="62"/>
      <c r="L76" s="60"/>
    </row>
    <row r="77" spans="2:12" s="1" customFormat="1" ht="14.45" customHeight="1" x14ac:dyDescent="0.3">
      <c r="B77" s="40"/>
      <c r="C77" s="64" t="s">
        <v>18</v>
      </c>
      <c r="D77" s="62"/>
      <c r="E77" s="62"/>
      <c r="F77" s="62"/>
      <c r="G77" s="62"/>
      <c r="H77" s="62"/>
      <c r="I77" s="157"/>
      <c r="J77" s="62"/>
      <c r="K77" s="62"/>
      <c r="L77" s="60"/>
    </row>
    <row r="78" spans="2:12" s="1" customFormat="1" ht="17.25" customHeight="1" x14ac:dyDescent="0.3">
      <c r="B78" s="40"/>
      <c r="C78" s="62"/>
      <c r="D78" s="62"/>
      <c r="E78" s="342" t="str">
        <f>E7</f>
        <v>PD - doplnění VZT v areálech a budově ředitelství DPO</v>
      </c>
      <c r="F78" s="365"/>
      <c r="G78" s="365"/>
      <c r="H78" s="365"/>
      <c r="I78" s="157"/>
      <c r="J78" s="62"/>
      <c r="K78" s="62"/>
      <c r="L78" s="60"/>
    </row>
    <row r="79" spans="2:12" s="1" customFormat="1" ht="6.95" customHeight="1" x14ac:dyDescent="0.3">
      <c r="B79" s="40"/>
      <c r="C79" s="62"/>
      <c r="D79" s="62"/>
      <c r="E79" s="62"/>
      <c r="F79" s="62"/>
      <c r="G79" s="62"/>
      <c r="H79" s="62"/>
      <c r="I79" s="157"/>
      <c r="J79" s="62"/>
      <c r="K79" s="62"/>
      <c r="L79" s="60"/>
    </row>
    <row r="80" spans="2:12" s="1" customFormat="1" ht="18" customHeight="1" x14ac:dyDescent="0.3">
      <c r="B80" s="40"/>
      <c r="C80" s="64" t="s">
        <v>23</v>
      </c>
      <c r="D80" s="62"/>
      <c r="E80" s="62"/>
      <c r="F80" s="158" t="str">
        <f>F10</f>
        <v>Ostrava</v>
      </c>
      <c r="G80" s="62"/>
      <c r="H80" s="62"/>
      <c r="I80" s="159" t="s">
        <v>25</v>
      </c>
      <c r="J80" s="72" t="str">
        <f>IF(J10="","",J10)</f>
        <v>26. 4. 2018</v>
      </c>
      <c r="K80" s="62"/>
      <c r="L80" s="60"/>
    </row>
    <row r="81" spans="2:65" s="1" customFormat="1" ht="6.95" customHeight="1" x14ac:dyDescent="0.3">
      <c r="B81" s="40"/>
      <c r="C81" s="62"/>
      <c r="D81" s="62"/>
      <c r="E81" s="62"/>
      <c r="F81" s="62"/>
      <c r="G81" s="62"/>
      <c r="H81" s="62"/>
      <c r="I81" s="157"/>
      <c r="J81" s="62"/>
      <c r="K81" s="62"/>
      <c r="L81" s="60"/>
    </row>
    <row r="82" spans="2:65" s="1" customFormat="1" x14ac:dyDescent="0.3">
      <c r="B82" s="40"/>
      <c r="C82" s="64" t="s">
        <v>27</v>
      </c>
      <c r="D82" s="62"/>
      <c r="E82" s="62"/>
      <c r="F82" s="158" t="str">
        <f>E13</f>
        <v>Dopravní podnik Ostrava a.s.</v>
      </c>
      <c r="G82" s="62"/>
      <c r="H82" s="62"/>
      <c r="I82" s="159" t="s">
        <v>33</v>
      </c>
      <c r="J82" s="158" t="str">
        <f>E19</f>
        <v>Ing, Jiří Londýn</v>
      </c>
      <c r="K82" s="62"/>
      <c r="L82" s="60"/>
    </row>
    <row r="83" spans="2:65" s="1" customFormat="1" ht="14.45" customHeight="1" x14ac:dyDescent="0.3">
      <c r="B83" s="40"/>
      <c r="C83" s="64" t="s">
        <v>31</v>
      </c>
      <c r="D83" s="62"/>
      <c r="E83" s="62"/>
      <c r="F83" s="158" t="str">
        <f>IF(E16="","",E16)</f>
        <v/>
      </c>
      <c r="G83" s="62"/>
      <c r="H83" s="62"/>
      <c r="I83" s="157"/>
      <c r="J83" s="62"/>
      <c r="K83" s="62"/>
      <c r="L83" s="60"/>
    </row>
    <row r="84" spans="2:65" s="1" customFormat="1" ht="10.35" customHeight="1" x14ac:dyDescent="0.3">
      <c r="B84" s="40"/>
      <c r="C84" s="62"/>
      <c r="D84" s="62"/>
      <c r="E84" s="62"/>
      <c r="F84" s="62"/>
      <c r="G84" s="62"/>
      <c r="H84" s="62"/>
      <c r="I84" s="157"/>
      <c r="J84" s="62"/>
      <c r="K84" s="62"/>
      <c r="L84" s="60"/>
    </row>
    <row r="85" spans="2:65" s="9" customFormat="1" ht="29.25" customHeight="1" x14ac:dyDescent="0.3">
      <c r="B85" s="160"/>
      <c r="C85" s="161" t="s">
        <v>108</v>
      </c>
      <c r="D85" s="162" t="s">
        <v>57</v>
      </c>
      <c r="E85" s="162" t="s">
        <v>53</v>
      </c>
      <c r="F85" s="162" t="s">
        <v>109</v>
      </c>
      <c r="G85" s="162" t="s">
        <v>110</v>
      </c>
      <c r="H85" s="162" t="s">
        <v>111</v>
      </c>
      <c r="I85" s="163" t="s">
        <v>112</v>
      </c>
      <c r="J85" s="162" t="s">
        <v>88</v>
      </c>
      <c r="K85" s="164" t="s">
        <v>113</v>
      </c>
      <c r="L85" s="165"/>
      <c r="M85" s="80" t="s">
        <v>114</v>
      </c>
      <c r="N85" s="81" t="s">
        <v>42</v>
      </c>
      <c r="O85" s="81" t="s">
        <v>115</v>
      </c>
      <c r="P85" s="81" t="s">
        <v>116</v>
      </c>
      <c r="Q85" s="81" t="s">
        <v>117</v>
      </c>
      <c r="R85" s="81" t="s">
        <v>118</v>
      </c>
      <c r="S85" s="81" t="s">
        <v>119</v>
      </c>
      <c r="T85" s="82" t="s">
        <v>120</v>
      </c>
    </row>
    <row r="86" spans="2:65" s="1" customFormat="1" ht="29.25" customHeight="1" x14ac:dyDescent="0.35">
      <c r="B86" s="40"/>
      <c r="C86" s="86" t="s">
        <v>89</v>
      </c>
      <c r="D86" s="62"/>
      <c r="E86" s="62"/>
      <c r="F86" s="62"/>
      <c r="G86" s="62"/>
      <c r="H86" s="62"/>
      <c r="I86" s="157"/>
      <c r="J86" s="166">
        <f>BK86</f>
        <v>0</v>
      </c>
      <c r="K86" s="62"/>
      <c r="L86" s="60"/>
      <c r="M86" s="83"/>
      <c r="N86" s="84"/>
      <c r="O86" s="84"/>
      <c r="P86" s="167">
        <f>P87+P265+P360</f>
        <v>0</v>
      </c>
      <c r="Q86" s="84"/>
      <c r="R86" s="167">
        <f>R87+R265+R360</f>
        <v>35.110405239999992</v>
      </c>
      <c r="S86" s="84"/>
      <c r="T86" s="168">
        <f>T87+T265+T360</f>
        <v>11.398316000000001</v>
      </c>
      <c r="AT86" s="23" t="s">
        <v>71</v>
      </c>
      <c r="AU86" s="23" t="s">
        <v>90</v>
      </c>
      <c r="BK86" s="169">
        <f>BK87+BK265+BK360</f>
        <v>0</v>
      </c>
    </row>
    <row r="87" spans="2:65" s="10" customFormat="1" ht="37.35" customHeight="1" x14ac:dyDescent="0.35">
      <c r="B87" s="170"/>
      <c r="C87" s="171"/>
      <c r="D87" s="172" t="s">
        <v>71</v>
      </c>
      <c r="E87" s="173" t="s">
        <v>121</v>
      </c>
      <c r="F87" s="173" t="s">
        <v>122</v>
      </c>
      <c r="G87" s="171"/>
      <c r="H87" s="171"/>
      <c r="I87" s="174"/>
      <c r="J87" s="175">
        <f>BK87</f>
        <v>0</v>
      </c>
      <c r="K87" s="171"/>
      <c r="L87" s="176"/>
      <c r="M87" s="177"/>
      <c r="N87" s="178"/>
      <c r="O87" s="178"/>
      <c r="P87" s="179">
        <f>P88+P130+P181+P189+P215+P240+P257</f>
        <v>0</v>
      </c>
      <c r="Q87" s="178"/>
      <c r="R87" s="179">
        <f>R88+R130+R181+R189+R215+R240+R257</f>
        <v>34.589728589999993</v>
      </c>
      <c r="S87" s="178"/>
      <c r="T87" s="180">
        <f>T88+T130+T181+T189+T215+T240+T257</f>
        <v>11.123976000000001</v>
      </c>
      <c r="AR87" s="181" t="s">
        <v>77</v>
      </c>
      <c r="AT87" s="182" t="s">
        <v>71</v>
      </c>
      <c r="AU87" s="182" t="s">
        <v>72</v>
      </c>
      <c r="AY87" s="181" t="s">
        <v>123</v>
      </c>
      <c r="BK87" s="183">
        <f>BK88+BK130+BK181+BK189+BK215+BK240+BK257</f>
        <v>0</v>
      </c>
    </row>
    <row r="88" spans="2:65" s="10" customFormat="1" ht="19.899999999999999" customHeight="1" x14ac:dyDescent="0.3">
      <c r="B88" s="170"/>
      <c r="C88" s="171"/>
      <c r="D88" s="172" t="s">
        <v>71</v>
      </c>
      <c r="E88" s="184" t="s">
        <v>77</v>
      </c>
      <c r="F88" s="184" t="s">
        <v>124</v>
      </c>
      <c r="G88" s="171"/>
      <c r="H88" s="171"/>
      <c r="I88" s="174"/>
      <c r="J88" s="185">
        <f>BK88</f>
        <v>0</v>
      </c>
      <c r="K88" s="171"/>
      <c r="L88" s="176"/>
      <c r="M88" s="177"/>
      <c r="N88" s="178"/>
      <c r="O88" s="178"/>
      <c r="P88" s="179">
        <f>SUM(P89:P129)</f>
        <v>0</v>
      </c>
      <c r="Q88" s="178"/>
      <c r="R88" s="179">
        <f>SUM(R89:R129)</f>
        <v>7.15</v>
      </c>
      <c r="S88" s="178"/>
      <c r="T88" s="180">
        <f>SUM(T89:T129)</f>
        <v>0</v>
      </c>
      <c r="AR88" s="181" t="s">
        <v>77</v>
      </c>
      <c r="AT88" s="182" t="s">
        <v>71</v>
      </c>
      <c r="AU88" s="182" t="s">
        <v>77</v>
      </c>
      <c r="AY88" s="181" t="s">
        <v>123</v>
      </c>
      <c r="BK88" s="183">
        <f>SUM(BK89:BK129)</f>
        <v>0</v>
      </c>
    </row>
    <row r="89" spans="2:65" s="1" customFormat="1" ht="38.25" customHeight="1" x14ac:dyDescent="0.3">
      <c r="B89" s="40"/>
      <c r="C89" s="186" t="s">
        <v>77</v>
      </c>
      <c r="D89" s="186" t="s">
        <v>125</v>
      </c>
      <c r="E89" s="187" t="s">
        <v>126</v>
      </c>
      <c r="F89" s="188" t="s">
        <v>127</v>
      </c>
      <c r="G89" s="189" t="s">
        <v>128</v>
      </c>
      <c r="H89" s="190">
        <v>19.277999999999999</v>
      </c>
      <c r="I89" s="191"/>
      <c r="J89" s="192">
        <f>ROUND(I89*H89,2)</f>
        <v>0</v>
      </c>
      <c r="K89" s="188" t="s">
        <v>129</v>
      </c>
      <c r="L89" s="60"/>
      <c r="M89" s="193" t="s">
        <v>21</v>
      </c>
      <c r="N89" s="194" t="s">
        <v>43</v>
      </c>
      <c r="O89" s="41"/>
      <c r="P89" s="195">
        <f>O89*H89</f>
        <v>0</v>
      </c>
      <c r="Q89" s="195">
        <v>0</v>
      </c>
      <c r="R89" s="195">
        <f>Q89*H89</f>
        <v>0</v>
      </c>
      <c r="S89" s="195">
        <v>0</v>
      </c>
      <c r="T89" s="196">
        <f>S89*H89</f>
        <v>0</v>
      </c>
      <c r="AR89" s="23" t="s">
        <v>130</v>
      </c>
      <c r="AT89" s="23" t="s">
        <v>125</v>
      </c>
      <c r="AU89" s="23" t="s">
        <v>84</v>
      </c>
      <c r="AY89" s="23" t="s">
        <v>123</v>
      </c>
      <c r="BE89" s="197">
        <f>IF(N89="základní",J89,0)</f>
        <v>0</v>
      </c>
      <c r="BF89" s="197">
        <f>IF(N89="snížená",J89,0)</f>
        <v>0</v>
      </c>
      <c r="BG89" s="197">
        <f>IF(N89="zákl. přenesená",J89,0)</f>
        <v>0</v>
      </c>
      <c r="BH89" s="197">
        <f>IF(N89="sníž. přenesená",J89,0)</f>
        <v>0</v>
      </c>
      <c r="BI89" s="197">
        <f>IF(N89="nulová",J89,0)</f>
        <v>0</v>
      </c>
      <c r="BJ89" s="23" t="s">
        <v>77</v>
      </c>
      <c r="BK89" s="197">
        <f>ROUND(I89*H89,2)</f>
        <v>0</v>
      </c>
      <c r="BL89" s="23" t="s">
        <v>130</v>
      </c>
      <c r="BM89" s="23" t="s">
        <v>131</v>
      </c>
    </row>
    <row r="90" spans="2:65" s="1" customFormat="1" ht="54" x14ac:dyDescent="0.3">
      <c r="B90" s="40"/>
      <c r="C90" s="62"/>
      <c r="D90" s="198" t="s">
        <v>132</v>
      </c>
      <c r="E90" s="62"/>
      <c r="F90" s="199" t="s">
        <v>133</v>
      </c>
      <c r="G90" s="62"/>
      <c r="H90" s="62"/>
      <c r="I90" s="157"/>
      <c r="J90" s="62"/>
      <c r="K90" s="62"/>
      <c r="L90" s="60"/>
      <c r="M90" s="200"/>
      <c r="N90" s="41"/>
      <c r="O90" s="41"/>
      <c r="P90" s="41"/>
      <c r="Q90" s="41"/>
      <c r="R90" s="41"/>
      <c r="S90" s="41"/>
      <c r="T90" s="77"/>
      <c r="AT90" s="23" t="s">
        <v>132</v>
      </c>
      <c r="AU90" s="23" t="s">
        <v>84</v>
      </c>
    </row>
    <row r="91" spans="2:65" s="11" customFormat="1" ht="13.5" x14ac:dyDescent="0.3">
      <c r="B91" s="201"/>
      <c r="C91" s="202"/>
      <c r="D91" s="198" t="s">
        <v>134</v>
      </c>
      <c r="E91" s="203" t="s">
        <v>21</v>
      </c>
      <c r="F91" s="204" t="s">
        <v>135</v>
      </c>
      <c r="G91" s="202"/>
      <c r="H91" s="203" t="s">
        <v>21</v>
      </c>
      <c r="I91" s="205"/>
      <c r="J91" s="202"/>
      <c r="K91" s="202"/>
      <c r="L91" s="206"/>
      <c r="M91" s="207"/>
      <c r="N91" s="208"/>
      <c r="O91" s="208"/>
      <c r="P91" s="208"/>
      <c r="Q91" s="208"/>
      <c r="R91" s="208"/>
      <c r="S91" s="208"/>
      <c r="T91" s="209"/>
      <c r="AT91" s="210" t="s">
        <v>134</v>
      </c>
      <c r="AU91" s="210" t="s">
        <v>84</v>
      </c>
      <c r="AV91" s="11" t="s">
        <v>77</v>
      </c>
      <c r="AW91" s="11" t="s">
        <v>35</v>
      </c>
      <c r="AX91" s="11" t="s">
        <v>72</v>
      </c>
      <c r="AY91" s="210" t="s">
        <v>123</v>
      </c>
    </row>
    <row r="92" spans="2:65" s="12" customFormat="1" ht="13.5" x14ac:dyDescent="0.3">
      <c r="B92" s="211"/>
      <c r="C92" s="212"/>
      <c r="D92" s="198" t="s">
        <v>134</v>
      </c>
      <c r="E92" s="213" t="s">
        <v>21</v>
      </c>
      <c r="F92" s="214" t="s">
        <v>136</v>
      </c>
      <c r="G92" s="212"/>
      <c r="H92" s="215">
        <v>11.163</v>
      </c>
      <c r="I92" s="216"/>
      <c r="J92" s="212"/>
      <c r="K92" s="212"/>
      <c r="L92" s="217"/>
      <c r="M92" s="218"/>
      <c r="N92" s="219"/>
      <c r="O92" s="219"/>
      <c r="P92" s="219"/>
      <c r="Q92" s="219"/>
      <c r="R92" s="219"/>
      <c r="S92" s="219"/>
      <c r="T92" s="220"/>
      <c r="AT92" s="221" t="s">
        <v>134</v>
      </c>
      <c r="AU92" s="221" t="s">
        <v>84</v>
      </c>
      <c r="AV92" s="12" t="s">
        <v>84</v>
      </c>
      <c r="AW92" s="12" t="s">
        <v>35</v>
      </c>
      <c r="AX92" s="12" t="s">
        <v>72</v>
      </c>
      <c r="AY92" s="221" t="s">
        <v>123</v>
      </c>
    </row>
    <row r="93" spans="2:65" s="12" customFormat="1" ht="13.5" x14ac:dyDescent="0.3">
      <c r="B93" s="211"/>
      <c r="C93" s="212"/>
      <c r="D93" s="198" t="s">
        <v>134</v>
      </c>
      <c r="E93" s="213" t="s">
        <v>21</v>
      </c>
      <c r="F93" s="214" t="s">
        <v>137</v>
      </c>
      <c r="G93" s="212"/>
      <c r="H93" s="215">
        <v>1.609</v>
      </c>
      <c r="I93" s="216"/>
      <c r="J93" s="212"/>
      <c r="K93" s="212"/>
      <c r="L93" s="217"/>
      <c r="M93" s="218"/>
      <c r="N93" s="219"/>
      <c r="O93" s="219"/>
      <c r="P93" s="219"/>
      <c r="Q93" s="219"/>
      <c r="R93" s="219"/>
      <c r="S93" s="219"/>
      <c r="T93" s="220"/>
      <c r="AT93" s="221" t="s">
        <v>134</v>
      </c>
      <c r="AU93" s="221" t="s">
        <v>84</v>
      </c>
      <c r="AV93" s="12" t="s">
        <v>84</v>
      </c>
      <c r="AW93" s="12" t="s">
        <v>35</v>
      </c>
      <c r="AX93" s="12" t="s">
        <v>72</v>
      </c>
      <c r="AY93" s="221" t="s">
        <v>123</v>
      </c>
    </row>
    <row r="94" spans="2:65" s="12" customFormat="1" ht="13.5" x14ac:dyDescent="0.3">
      <c r="B94" s="211"/>
      <c r="C94" s="212"/>
      <c r="D94" s="198" t="s">
        <v>134</v>
      </c>
      <c r="E94" s="213" t="s">
        <v>21</v>
      </c>
      <c r="F94" s="214" t="s">
        <v>138</v>
      </c>
      <c r="G94" s="212"/>
      <c r="H94" s="215">
        <v>1.4750000000000001</v>
      </c>
      <c r="I94" s="216"/>
      <c r="J94" s="212"/>
      <c r="K94" s="212"/>
      <c r="L94" s="217"/>
      <c r="M94" s="218"/>
      <c r="N94" s="219"/>
      <c r="O94" s="219"/>
      <c r="P94" s="219"/>
      <c r="Q94" s="219"/>
      <c r="R94" s="219"/>
      <c r="S94" s="219"/>
      <c r="T94" s="220"/>
      <c r="AT94" s="221" t="s">
        <v>134</v>
      </c>
      <c r="AU94" s="221" t="s">
        <v>84</v>
      </c>
      <c r="AV94" s="12" t="s">
        <v>84</v>
      </c>
      <c r="AW94" s="12" t="s">
        <v>35</v>
      </c>
      <c r="AX94" s="12" t="s">
        <v>72</v>
      </c>
      <c r="AY94" s="221" t="s">
        <v>123</v>
      </c>
    </row>
    <row r="95" spans="2:65" s="12" customFormat="1" ht="13.5" x14ac:dyDescent="0.3">
      <c r="B95" s="211"/>
      <c r="C95" s="212"/>
      <c r="D95" s="198" t="s">
        <v>134</v>
      </c>
      <c r="E95" s="213" t="s">
        <v>21</v>
      </c>
      <c r="F95" s="214" t="s">
        <v>139</v>
      </c>
      <c r="G95" s="212"/>
      <c r="H95" s="215">
        <v>5.0309999999999997</v>
      </c>
      <c r="I95" s="216"/>
      <c r="J95" s="212"/>
      <c r="K95" s="212"/>
      <c r="L95" s="217"/>
      <c r="M95" s="218"/>
      <c r="N95" s="219"/>
      <c r="O95" s="219"/>
      <c r="P95" s="219"/>
      <c r="Q95" s="219"/>
      <c r="R95" s="219"/>
      <c r="S95" s="219"/>
      <c r="T95" s="220"/>
      <c r="AT95" s="221" t="s">
        <v>134</v>
      </c>
      <c r="AU95" s="221" t="s">
        <v>84</v>
      </c>
      <c r="AV95" s="12" t="s">
        <v>84</v>
      </c>
      <c r="AW95" s="12" t="s">
        <v>35</v>
      </c>
      <c r="AX95" s="12" t="s">
        <v>72</v>
      </c>
      <c r="AY95" s="221" t="s">
        <v>123</v>
      </c>
    </row>
    <row r="96" spans="2:65" s="13" customFormat="1" ht="13.5" x14ac:dyDescent="0.3">
      <c r="B96" s="222"/>
      <c r="C96" s="223"/>
      <c r="D96" s="198" t="s">
        <v>134</v>
      </c>
      <c r="E96" s="224" t="s">
        <v>21</v>
      </c>
      <c r="F96" s="225" t="s">
        <v>140</v>
      </c>
      <c r="G96" s="223"/>
      <c r="H96" s="226">
        <v>19.277999999999999</v>
      </c>
      <c r="I96" s="227"/>
      <c r="J96" s="223"/>
      <c r="K96" s="223"/>
      <c r="L96" s="228"/>
      <c r="M96" s="229"/>
      <c r="N96" s="230"/>
      <c r="O96" s="230"/>
      <c r="P96" s="230"/>
      <c r="Q96" s="230"/>
      <c r="R96" s="230"/>
      <c r="S96" s="230"/>
      <c r="T96" s="231"/>
      <c r="AT96" s="232" t="s">
        <v>134</v>
      </c>
      <c r="AU96" s="232" t="s">
        <v>84</v>
      </c>
      <c r="AV96" s="13" t="s">
        <v>130</v>
      </c>
      <c r="AW96" s="13" t="s">
        <v>35</v>
      </c>
      <c r="AX96" s="13" t="s">
        <v>77</v>
      </c>
      <c r="AY96" s="232" t="s">
        <v>123</v>
      </c>
    </row>
    <row r="97" spans="2:65" s="1" customFormat="1" ht="51" customHeight="1" x14ac:dyDescent="0.3">
      <c r="B97" s="40"/>
      <c r="C97" s="186" t="s">
        <v>84</v>
      </c>
      <c r="D97" s="186" t="s">
        <v>125</v>
      </c>
      <c r="E97" s="187" t="s">
        <v>141</v>
      </c>
      <c r="F97" s="188" t="s">
        <v>142</v>
      </c>
      <c r="G97" s="189" t="s">
        <v>128</v>
      </c>
      <c r="H97" s="190">
        <v>19.277999999999999</v>
      </c>
      <c r="I97" s="191"/>
      <c r="J97" s="192">
        <f>ROUND(I97*H97,2)</f>
        <v>0</v>
      </c>
      <c r="K97" s="188" t="s">
        <v>129</v>
      </c>
      <c r="L97" s="60"/>
      <c r="M97" s="193" t="s">
        <v>21</v>
      </c>
      <c r="N97" s="194" t="s">
        <v>43</v>
      </c>
      <c r="O97" s="41"/>
      <c r="P97" s="195">
        <f>O97*H97</f>
        <v>0</v>
      </c>
      <c r="Q97" s="195">
        <v>0</v>
      </c>
      <c r="R97" s="195">
        <f>Q97*H97</f>
        <v>0</v>
      </c>
      <c r="S97" s="195">
        <v>0</v>
      </c>
      <c r="T97" s="196">
        <f>S97*H97</f>
        <v>0</v>
      </c>
      <c r="AR97" s="23" t="s">
        <v>130</v>
      </c>
      <c r="AT97" s="23" t="s">
        <v>125</v>
      </c>
      <c r="AU97" s="23" t="s">
        <v>84</v>
      </c>
      <c r="AY97" s="23" t="s">
        <v>123</v>
      </c>
      <c r="BE97" s="197">
        <f>IF(N97="základní",J97,0)</f>
        <v>0</v>
      </c>
      <c r="BF97" s="197">
        <f>IF(N97="snížená",J97,0)</f>
        <v>0</v>
      </c>
      <c r="BG97" s="197">
        <f>IF(N97="zákl. přenesená",J97,0)</f>
        <v>0</v>
      </c>
      <c r="BH97" s="197">
        <f>IF(N97="sníž. přenesená",J97,0)</f>
        <v>0</v>
      </c>
      <c r="BI97" s="197">
        <f>IF(N97="nulová",J97,0)</f>
        <v>0</v>
      </c>
      <c r="BJ97" s="23" t="s">
        <v>77</v>
      </c>
      <c r="BK97" s="197">
        <f>ROUND(I97*H97,2)</f>
        <v>0</v>
      </c>
      <c r="BL97" s="23" t="s">
        <v>130</v>
      </c>
      <c r="BM97" s="23" t="s">
        <v>143</v>
      </c>
    </row>
    <row r="98" spans="2:65" s="1" customFormat="1" ht="54" x14ac:dyDescent="0.3">
      <c r="B98" s="40"/>
      <c r="C98" s="62"/>
      <c r="D98" s="198" t="s">
        <v>132</v>
      </c>
      <c r="E98" s="62"/>
      <c r="F98" s="199" t="s">
        <v>133</v>
      </c>
      <c r="G98" s="62"/>
      <c r="H98" s="62"/>
      <c r="I98" s="157"/>
      <c r="J98" s="62"/>
      <c r="K98" s="62"/>
      <c r="L98" s="60"/>
      <c r="M98" s="200"/>
      <c r="N98" s="41"/>
      <c r="O98" s="41"/>
      <c r="P98" s="41"/>
      <c r="Q98" s="41"/>
      <c r="R98" s="41"/>
      <c r="S98" s="41"/>
      <c r="T98" s="77"/>
      <c r="AT98" s="23" t="s">
        <v>132</v>
      </c>
      <c r="AU98" s="23" t="s">
        <v>84</v>
      </c>
    </row>
    <row r="99" spans="2:65" s="11" customFormat="1" ht="13.5" x14ac:dyDescent="0.3">
      <c r="B99" s="201"/>
      <c r="C99" s="202"/>
      <c r="D99" s="198" t="s">
        <v>134</v>
      </c>
      <c r="E99" s="203" t="s">
        <v>21</v>
      </c>
      <c r="F99" s="204" t="s">
        <v>135</v>
      </c>
      <c r="G99" s="202"/>
      <c r="H99" s="203" t="s">
        <v>21</v>
      </c>
      <c r="I99" s="205"/>
      <c r="J99" s="202"/>
      <c r="K99" s="202"/>
      <c r="L99" s="206"/>
      <c r="M99" s="207"/>
      <c r="N99" s="208"/>
      <c r="O99" s="208"/>
      <c r="P99" s="208"/>
      <c r="Q99" s="208"/>
      <c r="R99" s="208"/>
      <c r="S99" s="208"/>
      <c r="T99" s="209"/>
      <c r="AT99" s="210" t="s">
        <v>134</v>
      </c>
      <c r="AU99" s="210" t="s">
        <v>84</v>
      </c>
      <c r="AV99" s="11" t="s">
        <v>77</v>
      </c>
      <c r="AW99" s="11" t="s">
        <v>35</v>
      </c>
      <c r="AX99" s="11" t="s">
        <v>72</v>
      </c>
      <c r="AY99" s="210" t="s">
        <v>123</v>
      </c>
    </row>
    <row r="100" spans="2:65" s="12" customFormat="1" ht="13.5" x14ac:dyDescent="0.3">
      <c r="B100" s="211"/>
      <c r="C100" s="212"/>
      <c r="D100" s="198" t="s">
        <v>134</v>
      </c>
      <c r="E100" s="213" t="s">
        <v>21</v>
      </c>
      <c r="F100" s="214" t="s">
        <v>136</v>
      </c>
      <c r="G100" s="212"/>
      <c r="H100" s="215">
        <v>11.163</v>
      </c>
      <c r="I100" s="216"/>
      <c r="J100" s="212"/>
      <c r="K100" s="212"/>
      <c r="L100" s="217"/>
      <c r="M100" s="218"/>
      <c r="N100" s="219"/>
      <c r="O100" s="219"/>
      <c r="P100" s="219"/>
      <c r="Q100" s="219"/>
      <c r="R100" s="219"/>
      <c r="S100" s="219"/>
      <c r="T100" s="220"/>
      <c r="AT100" s="221" t="s">
        <v>134</v>
      </c>
      <c r="AU100" s="221" t="s">
        <v>84</v>
      </c>
      <c r="AV100" s="12" t="s">
        <v>84</v>
      </c>
      <c r="AW100" s="12" t="s">
        <v>35</v>
      </c>
      <c r="AX100" s="12" t="s">
        <v>72</v>
      </c>
      <c r="AY100" s="221" t="s">
        <v>123</v>
      </c>
    </row>
    <row r="101" spans="2:65" s="12" customFormat="1" ht="13.5" x14ac:dyDescent="0.3">
      <c r="B101" s="211"/>
      <c r="C101" s="212"/>
      <c r="D101" s="198" t="s">
        <v>134</v>
      </c>
      <c r="E101" s="213" t="s">
        <v>21</v>
      </c>
      <c r="F101" s="214" t="s">
        <v>137</v>
      </c>
      <c r="G101" s="212"/>
      <c r="H101" s="215">
        <v>1.609</v>
      </c>
      <c r="I101" s="216"/>
      <c r="J101" s="212"/>
      <c r="K101" s="212"/>
      <c r="L101" s="217"/>
      <c r="M101" s="218"/>
      <c r="N101" s="219"/>
      <c r="O101" s="219"/>
      <c r="P101" s="219"/>
      <c r="Q101" s="219"/>
      <c r="R101" s="219"/>
      <c r="S101" s="219"/>
      <c r="T101" s="220"/>
      <c r="AT101" s="221" t="s">
        <v>134</v>
      </c>
      <c r="AU101" s="221" t="s">
        <v>84</v>
      </c>
      <c r="AV101" s="12" t="s">
        <v>84</v>
      </c>
      <c r="AW101" s="12" t="s">
        <v>35</v>
      </c>
      <c r="AX101" s="12" t="s">
        <v>72</v>
      </c>
      <c r="AY101" s="221" t="s">
        <v>123</v>
      </c>
    </row>
    <row r="102" spans="2:65" s="12" customFormat="1" ht="13.5" x14ac:dyDescent="0.3">
      <c r="B102" s="211"/>
      <c r="C102" s="212"/>
      <c r="D102" s="198" t="s">
        <v>134</v>
      </c>
      <c r="E102" s="213" t="s">
        <v>21</v>
      </c>
      <c r="F102" s="214" t="s">
        <v>138</v>
      </c>
      <c r="G102" s="212"/>
      <c r="H102" s="215">
        <v>1.4750000000000001</v>
      </c>
      <c r="I102" s="216"/>
      <c r="J102" s="212"/>
      <c r="K102" s="212"/>
      <c r="L102" s="217"/>
      <c r="M102" s="218"/>
      <c r="N102" s="219"/>
      <c r="O102" s="219"/>
      <c r="P102" s="219"/>
      <c r="Q102" s="219"/>
      <c r="R102" s="219"/>
      <c r="S102" s="219"/>
      <c r="T102" s="220"/>
      <c r="AT102" s="221" t="s">
        <v>134</v>
      </c>
      <c r="AU102" s="221" t="s">
        <v>84</v>
      </c>
      <c r="AV102" s="12" t="s">
        <v>84</v>
      </c>
      <c r="AW102" s="12" t="s">
        <v>35</v>
      </c>
      <c r="AX102" s="12" t="s">
        <v>72</v>
      </c>
      <c r="AY102" s="221" t="s">
        <v>123</v>
      </c>
    </row>
    <row r="103" spans="2:65" s="12" customFormat="1" ht="13.5" x14ac:dyDescent="0.3">
      <c r="B103" s="211"/>
      <c r="C103" s="212"/>
      <c r="D103" s="198" t="s">
        <v>134</v>
      </c>
      <c r="E103" s="213" t="s">
        <v>21</v>
      </c>
      <c r="F103" s="214" t="s">
        <v>139</v>
      </c>
      <c r="G103" s="212"/>
      <c r="H103" s="215">
        <v>5.0309999999999997</v>
      </c>
      <c r="I103" s="216"/>
      <c r="J103" s="212"/>
      <c r="K103" s="212"/>
      <c r="L103" s="217"/>
      <c r="M103" s="218"/>
      <c r="N103" s="219"/>
      <c r="O103" s="219"/>
      <c r="P103" s="219"/>
      <c r="Q103" s="219"/>
      <c r="R103" s="219"/>
      <c r="S103" s="219"/>
      <c r="T103" s="220"/>
      <c r="AT103" s="221" t="s">
        <v>134</v>
      </c>
      <c r="AU103" s="221" t="s">
        <v>84</v>
      </c>
      <c r="AV103" s="12" t="s">
        <v>84</v>
      </c>
      <c r="AW103" s="12" t="s">
        <v>35</v>
      </c>
      <c r="AX103" s="12" t="s">
        <v>72</v>
      </c>
      <c r="AY103" s="221" t="s">
        <v>123</v>
      </c>
    </row>
    <row r="104" spans="2:65" s="13" customFormat="1" ht="13.5" x14ac:dyDescent="0.3">
      <c r="B104" s="222"/>
      <c r="C104" s="223"/>
      <c r="D104" s="198" t="s">
        <v>134</v>
      </c>
      <c r="E104" s="224" t="s">
        <v>21</v>
      </c>
      <c r="F104" s="225" t="s">
        <v>140</v>
      </c>
      <c r="G104" s="223"/>
      <c r="H104" s="226">
        <v>19.277999999999999</v>
      </c>
      <c r="I104" s="227"/>
      <c r="J104" s="223"/>
      <c r="K104" s="223"/>
      <c r="L104" s="228"/>
      <c r="M104" s="229"/>
      <c r="N104" s="230"/>
      <c r="O104" s="230"/>
      <c r="P104" s="230"/>
      <c r="Q104" s="230"/>
      <c r="R104" s="230"/>
      <c r="S104" s="230"/>
      <c r="T104" s="231"/>
      <c r="AT104" s="232" t="s">
        <v>134</v>
      </c>
      <c r="AU104" s="232" t="s">
        <v>84</v>
      </c>
      <c r="AV104" s="13" t="s">
        <v>130</v>
      </c>
      <c r="AW104" s="13" t="s">
        <v>35</v>
      </c>
      <c r="AX104" s="13" t="s">
        <v>77</v>
      </c>
      <c r="AY104" s="232" t="s">
        <v>123</v>
      </c>
    </row>
    <row r="105" spans="2:65" s="1" customFormat="1" ht="38.25" customHeight="1" x14ac:dyDescent="0.3">
      <c r="B105" s="40"/>
      <c r="C105" s="186" t="s">
        <v>144</v>
      </c>
      <c r="D105" s="186" t="s">
        <v>125</v>
      </c>
      <c r="E105" s="187" t="s">
        <v>145</v>
      </c>
      <c r="F105" s="188" t="s">
        <v>146</v>
      </c>
      <c r="G105" s="189" t="s">
        <v>128</v>
      </c>
      <c r="H105" s="190">
        <v>19.277999999999999</v>
      </c>
      <c r="I105" s="191"/>
      <c r="J105" s="192">
        <f>ROUND(I105*H105,2)</f>
        <v>0</v>
      </c>
      <c r="K105" s="188" t="s">
        <v>129</v>
      </c>
      <c r="L105" s="60"/>
      <c r="M105" s="193" t="s">
        <v>21</v>
      </c>
      <c r="N105" s="194" t="s">
        <v>43</v>
      </c>
      <c r="O105" s="41"/>
      <c r="P105" s="195">
        <f>O105*H105</f>
        <v>0</v>
      </c>
      <c r="Q105" s="195">
        <v>0</v>
      </c>
      <c r="R105" s="195">
        <f>Q105*H105</f>
        <v>0</v>
      </c>
      <c r="S105" s="195">
        <v>0</v>
      </c>
      <c r="T105" s="196">
        <f>S105*H105</f>
        <v>0</v>
      </c>
      <c r="AR105" s="23" t="s">
        <v>130</v>
      </c>
      <c r="AT105" s="23" t="s">
        <v>125</v>
      </c>
      <c r="AU105" s="23" t="s">
        <v>84</v>
      </c>
      <c r="AY105" s="23" t="s">
        <v>123</v>
      </c>
      <c r="BE105" s="197">
        <f>IF(N105="základní",J105,0)</f>
        <v>0</v>
      </c>
      <c r="BF105" s="197">
        <f>IF(N105="snížená",J105,0)</f>
        <v>0</v>
      </c>
      <c r="BG105" s="197">
        <f>IF(N105="zákl. přenesená",J105,0)</f>
        <v>0</v>
      </c>
      <c r="BH105" s="197">
        <f>IF(N105="sníž. přenesená",J105,0)</f>
        <v>0</v>
      </c>
      <c r="BI105" s="197">
        <f>IF(N105="nulová",J105,0)</f>
        <v>0</v>
      </c>
      <c r="BJ105" s="23" t="s">
        <v>77</v>
      </c>
      <c r="BK105" s="197">
        <f>ROUND(I105*H105,2)</f>
        <v>0</v>
      </c>
      <c r="BL105" s="23" t="s">
        <v>130</v>
      </c>
      <c r="BM105" s="23" t="s">
        <v>147</v>
      </c>
    </row>
    <row r="106" spans="2:65" s="12" customFormat="1" ht="13.5" x14ac:dyDescent="0.3">
      <c r="B106" s="211"/>
      <c r="C106" s="212"/>
      <c r="D106" s="198" t="s">
        <v>134</v>
      </c>
      <c r="E106" s="213" t="s">
        <v>21</v>
      </c>
      <c r="F106" s="214" t="s">
        <v>148</v>
      </c>
      <c r="G106" s="212"/>
      <c r="H106" s="215">
        <v>19.277999999999999</v>
      </c>
      <c r="I106" s="216"/>
      <c r="J106" s="212"/>
      <c r="K106" s="212"/>
      <c r="L106" s="217"/>
      <c r="M106" s="218"/>
      <c r="N106" s="219"/>
      <c r="O106" s="219"/>
      <c r="P106" s="219"/>
      <c r="Q106" s="219"/>
      <c r="R106" s="219"/>
      <c r="S106" s="219"/>
      <c r="T106" s="220"/>
      <c r="AT106" s="221" t="s">
        <v>134</v>
      </c>
      <c r="AU106" s="221" t="s">
        <v>84</v>
      </c>
      <c r="AV106" s="12" t="s">
        <v>84</v>
      </c>
      <c r="AW106" s="12" t="s">
        <v>35</v>
      </c>
      <c r="AX106" s="12" t="s">
        <v>77</v>
      </c>
      <c r="AY106" s="221" t="s">
        <v>123</v>
      </c>
    </row>
    <row r="107" spans="2:65" s="1" customFormat="1" ht="38.25" customHeight="1" x14ac:dyDescent="0.3">
      <c r="B107" s="40"/>
      <c r="C107" s="186" t="s">
        <v>130</v>
      </c>
      <c r="D107" s="186" t="s">
        <v>125</v>
      </c>
      <c r="E107" s="187" t="s">
        <v>149</v>
      </c>
      <c r="F107" s="188" t="s">
        <v>150</v>
      </c>
      <c r="G107" s="189" t="s">
        <v>128</v>
      </c>
      <c r="H107" s="190">
        <v>96.39</v>
      </c>
      <c r="I107" s="191"/>
      <c r="J107" s="192">
        <f>ROUND(I107*H107,2)</f>
        <v>0</v>
      </c>
      <c r="K107" s="188" t="s">
        <v>129</v>
      </c>
      <c r="L107" s="60"/>
      <c r="M107" s="193" t="s">
        <v>21</v>
      </c>
      <c r="N107" s="194" t="s">
        <v>43</v>
      </c>
      <c r="O107" s="41"/>
      <c r="P107" s="195">
        <f>O107*H107</f>
        <v>0</v>
      </c>
      <c r="Q107" s="195">
        <v>0</v>
      </c>
      <c r="R107" s="195">
        <f>Q107*H107</f>
        <v>0</v>
      </c>
      <c r="S107" s="195">
        <v>0</v>
      </c>
      <c r="T107" s="196">
        <f>S107*H107</f>
        <v>0</v>
      </c>
      <c r="AR107" s="23" t="s">
        <v>130</v>
      </c>
      <c r="AT107" s="23" t="s">
        <v>125</v>
      </c>
      <c r="AU107" s="23" t="s">
        <v>84</v>
      </c>
      <c r="AY107" s="23" t="s">
        <v>123</v>
      </c>
      <c r="BE107" s="197">
        <f>IF(N107="základní",J107,0)</f>
        <v>0</v>
      </c>
      <c r="BF107" s="197">
        <f>IF(N107="snížená",J107,0)</f>
        <v>0</v>
      </c>
      <c r="BG107" s="197">
        <f>IF(N107="zákl. přenesená",J107,0)</f>
        <v>0</v>
      </c>
      <c r="BH107" s="197">
        <f>IF(N107="sníž. přenesená",J107,0)</f>
        <v>0</v>
      </c>
      <c r="BI107" s="197">
        <f>IF(N107="nulová",J107,0)</f>
        <v>0</v>
      </c>
      <c r="BJ107" s="23" t="s">
        <v>77</v>
      </c>
      <c r="BK107" s="197">
        <f>ROUND(I107*H107,2)</f>
        <v>0</v>
      </c>
      <c r="BL107" s="23" t="s">
        <v>130</v>
      </c>
      <c r="BM107" s="23" t="s">
        <v>151</v>
      </c>
    </row>
    <row r="108" spans="2:65" s="12" customFormat="1" ht="13.5" x14ac:dyDescent="0.3">
      <c r="B108" s="211"/>
      <c r="C108" s="212"/>
      <c r="D108" s="198" t="s">
        <v>134</v>
      </c>
      <c r="E108" s="213" t="s">
        <v>21</v>
      </c>
      <c r="F108" s="214" t="s">
        <v>148</v>
      </c>
      <c r="G108" s="212"/>
      <c r="H108" s="215">
        <v>19.277999999999999</v>
      </c>
      <c r="I108" s="216"/>
      <c r="J108" s="212"/>
      <c r="K108" s="212"/>
      <c r="L108" s="217"/>
      <c r="M108" s="218"/>
      <c r="N108" s="219"/>
      <c r="O108" s="219"/>
      <c r="P108" s="219"/>
      <c r="Q108" s="219"/>
      <c r="R108" s="219"/>
      <c r="S108" s="219"/>
      <c r="T108" s="220"/>
      <c r="AT108" s="221" t="s">
        <v>134</v>
      </c>
      <c r="AU108" s="221" t="s">
        <v>84</v>
      </c>
      <c r="AV108" s="12" t="s">
        <v>84</v>
      </c>
      <c r="AW108" s="12" t="s">
        <v>35</v>
      </c>
      <c r="AX108" s="12" t="s">
        <v>77</v>
      </c>
      <c r="AY108" s="221" t="s">
        <v>123</v>
      </c>
    </row>
    <row r="109" spans="2:65" s="12" customFormat="1" ht="13.5" x14ac:dyDescent="0.3">
      <c r="B109" s="211"/>
      <c r="C109" s="212"/>
      <c r="D109" s="198" t="s">
        <v>134</v>
      </c>
      <c r="E109" s="212"/>
      <c r="F109" s="214" t="s">
        <v>152</v>
      </c>
      <c r="G109" s="212"/>
      <c r="H109" s="215">
        <v>96.39</v>
      </c>
      <c r="I109" s="216"/>
      <c r="J109" s="212"/>
      <c r="K109" s="212"/>
      <c r="L109" s="217"/>
      <c r="M109" s="218"/>
      <c r="N109" s="219"/>
      <c r="O109" s="219"/>
      <c r="P109" s="219"/>
      <c r="Q109" s="219"/>
      <c r="R109" s="219"/>
      <c r="S109" s="219"/>
      <c r="T109" s="220"/>
      <c r="AT109" s="221" t="s">
        <v>134</v>
      </c>
      <c r="AU109" s="221" t="s">
        <v>84</v>
      </c>
      <c r="AV109" s="12" t="s">
        <v>84</v>
      </c>
      <c r="AW109" s="12" t="s">
        <v>6</v>
      </c>
      <c r="AX109" s="12" t="s">
        <v>77</v>
      </c>
      <c r="AY109" s="221" t="s">
        <v>123</v>
      </c>
    </row>
    <row r="110" spans="2:65" s="1" customFormat="1" ht="38.25" customHeight="1" x14ac:dyDescent="0.3">
      <c r="B110" s="40"/>
      <c r="C110" s="186" t="s">
        <v>153</v>
      </c>
      <c r="D110" s="186" t="s">
        <v>125</v>
      </c>
      <c r="E110" s="187" t="s">
        <v>154</v>
      </c>
      <c r="F110" s="188" t="s">
        <v>155</v>
      </c>
      <c r="G110" s="189" t="s">
        <v>128</v>
      </c>
      <c r="H110" s="190">
        <v>19.277999999999999</v>
      </c>
      <c r="I110" s="191"/>
      <c r="J110" s="192">
        <f>ROUND(I110*H110,2)</f>
        <v>0</v>
      </c>
      <c r="K110" s="188" t="s">
        <v>129</v>
      </c>
      <c r="L110" s="60"/>
      <c r="M110" s="193" t="s">
        <v>21</v>
      </c>
      <c r="N110" s="194" t="s">
        <v>43</v>
      </c>
      <c r="O110" s="41"/>
      <c r="P110" s="195">
        <f>O110*H110</f>
        <v>0</v>
      </c>
      <c r="Q110" s="195">
        <v>0</v>
      </c>
      <c r="R110" s="195">
        <f>Q110*H110</f>
        <v>0</v>
      </c>
      <c r="S110" s="195">
        <v>0</v>
      </c>
      <c r="T110" s="196">
        <f>S110*H110</f>
        <v>0</v>
      </c>
      <c r="AR110" s="23" t="s">
        <v>130</v>
      </c>
      <c r="AT110" s="23" t="s">
        <v>125</v>
      </c>
      <c r="AU110" s="23" t="s">
        <v>84</v>
      </c>
      <c r="AY110" s="23" t="s">
        <v>123</v>
      </c>
      <c r="BE110" s="197">
        <f>IF(N110="základní",J110,0)</f>
        <v>0</v>
      </c>
      <c r="BF110" s="197">
        <f>IF(N110="snížená",J110,0)</f>
        <v>0</v>
      </c>
      <c r="BG110" s="197">
        <f>IF(N110="zákl. přenesená",J110,0)</f>
        <v>0</v>
      </c>
      <c r="BH110" s="197">
        <f>IF(N110="sníž. přenesená",J110,0)</f>
        <v>0</v>
      </c>
      <c r="BI110" s="197">
        <f>IF(N110="nulová",J110,0)</f>
        <v>0</v>
      </c>
      <c r="BJ110" s="23" t="s">
        <v>77</v>
      </c>
      <c r="BK110" s="197">
        <f>ROUND(I110*H110,2)</f>
        <v>0</v>
      </c>
      <c r="BL110" s="23" t="s">
        <v>130</v>
      </c>
      <c r="BM110" s="23" t="s">
        <v>156</v>
      </c>
    </row>
    <row r="111" spans="2:65" s="1" customFormat="1" ht="189" x14ac:dyDescent="0.3">
      <c r="B111" s="40"/>
      <c r="C111" s="62"/>
      <c r="D111" s="198" t="s">
        <v>132</v>
      </c>
      <c r="E111" s="62"/>
      <c r="F111" s="199" t="s">
        <v>157</v>
      </c>
      <c r="G111" s="62"/>
      <c r="H111" s="62"/>
      <c r="I111" s="157"/>
      <c r="J111" s="62"/>
      <c r="K111" s="62"/>
      <c r="L111" s="60"/>
      <c r="M111" s="200"/>
      <c r="N111" s="41"/>
      <c r="O111" s="41"/>
      <c r="P111" s="41"/>
      <c r="Q111" s="41"/>
      <c r="R111" s="41"/>
      <c r="S111" s="41"/>
      <c r="T111" s="77"/>
      <c r="AT111" s="23" t="s">
        <v>132</v>
      </c>
      <c r="AU111" s="23" t="s">
        <v>84</v>
      </c>
    </row>
    <row r="112" spans="2:65" s="12" customFormat="1" ht="13.5" x14ac:dyDescent="0.3">
      <c r="B112" s="211"/>
      <c r="C112" s="212"/>
      <c r="D112" s="198" t="s">
        <v>134</v>
      </c>
      <c r="E112" s="213" t="s">
        <v>21</v>
      </c>
      <c r="F112" s="214" t="s">
        <v>148</v>
      </c>
      <c r="G112" s="212"/>
      <c r="H112" s="215">
        <v>19.277999999999999</v>
      </c>
      <c r="I112" s="216"/>
      <c r="J112" s="212"/>
      <c r="K112" s="212"/>
      <c r="L112" s="217"/>
      <c r="M112" s="218"/>
      <c r="N112" s="219"/>
      <c r="O112" s="219"/>
      <c r="P112" s="219"/>
      <c r="Q112" s="219"/>
      <c r="R112" s="219"/>
      <c r="S112" s="219"/>
      <c r="T112" s="220"/>
      <c r="AT112" s="221" t="s">
        <v>134</v>
      </c>
      <c r="AU112" s="221" t="s">
        <v>84</v>
      </c>
      <c r="AV112" s="12" t="s">
        <v>84</v>
      </c>
      <c r="AW112" s="12" t="s">
        <v>35</v>
      </c>
      <c r="AX112" s="12" t="s">
        <v>77</v>
      </c>
      <c r="AY112" s="221" t="s">
        <v>123</v>
      </c>
    </row>
    <row r="113" spans="2:65" s="1" customFormat="1" ht="51" customHeight="1" x14ac:dyDescent="0.3">
      <c r="B113" s="40"/>
      <c r="C113" s="186" t="s">
        <v>158</v>
      </c>
      <c r="D113" s="186" t="s">
        <v>125</v>
      </c>
      <c r="E113" s="187" t="s">
        <v>159</v>
      </c>
      <c r="F113" s="188" t="s">
        <v>160</v>
      </c>
      <c r="G113" s="189" t="s">
        <v>128</v>
      </c>
      <c r="H113" s="190">
        <v>19.277999999999999</v>
      </c>
      <c r="I113" s="191"/>
      <c r="J113" s="192">
        <f>ROUND(I113*H113,2)</f>
        <v>0</v>
      </c>
      <c r="K113" s="188" t="s">
        <v>129</v>
      </c>
      <c r="L113" s="60"/>
      <c r="M113" s="193" t="s">
        <v>21</v>
      </c>
      <c r="N113" s="194" t="s">
        <v>43</v>
      </c>
      <c r="O113" s="41"/>
      <c r="P113" s="195">
        <f>O113*H113</f>
        <v>0</v>
      </c>
      <c r="Q113" s="195">
        <v>0</v>
      </c>
      <c r="R113" s="195">
        <f>Q113*H113</f>
        <v>0</v>
      </c>
      <c r="S113" s="195">
        <v>0</v>
      </c>
      <c r="T113" s="196">
        <f>S113*H113</f>
        <v>0</v>
      </c>
      <c r="AR113" s="23" t="s">
        <v>130</v>
      </c>
      <c r="AT113" s="23" t="s">
        <v>125</v>
      </c>
      <c r="AU113" s="23" t="s">
        <v>84</v>
      </c>
      <c r="AY113" s="23" t="s">
        <v>123</v>
      </c>
      <c r="BE113" s="197">
        <f>IF(N113="základní",J113,0)</f>
        <v>0</v>
      </c>
      <c r="BF113" s="197">
        <f>IF(N113="snížená",J113,0)</f>
        <v>0</v>
      </c>
      <c r="BG113" s="197">
        <f>IF(N113="zákl. přenesená",J113,0)</f>
        <v>0</v>
      </c>
      <c r="BH113" s="197">
        <f>IF(N113="sníž. přenesená",J113,0)</f>
        <v>0</v>
      </c>
      <c r="BI113" s="197">
        <f>IF(N113="nulová",J113,0)</f>
        <v>0</v>
      </c>
      <c r="BJ113" s="23" t="s">
        <v>77</v>
      </c>
      <c r="BK113" s="197">
        <f>ROUND(I113*H113,2)</f>
        <v>0</v>
      </c>
      <c r="BL113" s="23" t="s">
        <v>130</v>
      </c>
      <c r="BM113" s="23" t="s">
        <v>161</v>
      </c>
    </row>
    <row r="114" spans="2:65" s="1" customFormat="1" ht="189" x14ac:dyDescent="0.3">
      <c r="B114" s="40"/>
      <c r="C114" s="62"/>
      <c r="D114" s="198" t="s">
        <v>132</v>
      </c>
      <c r="E114" s="62"/>
      <c r="F114" s="199" t="s">
        <v>157</v>
      </c>
      <c r="G114" s="62"/>
      <c r="H114" s="62"/>
      <c r="I114" s="157"/>
      <c r="J114" s="62"/>
      <c r="K114" s="62"/>
      <c r="L114" s="60"/>
      <c r="M114" s="200"/>
      <c r="N114" s="41"/>
      <c r="O114" s="41"/>
      <c r="P114" s="41"/>
      <c r="Q114" s="41"/>
      <c r="R114" s="41"/>
      <c r="S114" s="41"/>
      <c r="T114" s="77"/>
      <c r="AT114" s="23" t="s">
        <v>132</v>
      </c>
      <c r="AU114" s="23" t="s">
        <v>84</v>
      </c>
    </row>
    <row r="115" spans="2:65" s="12" customFormat="1" ht="13.5" x14ac:dyDescent="0.3">
      <c r="B115" s="211"/>
      <c r="C115" s="212"/>
      <c r="D115" s="198" t="s">
        <v>134</v>
      </c>
      <c r="E115" s="213" t="s">
        <v>21</v>
      </c>
      <c r="F115" s="214" t="s">
        <v>148</v>
      </c>
      <c r="G115" s="212"/>
      <c r="H115" s="215">
        <v>19.277999999999999</v>
      </c>
      <c r="I115" s="216"/>
      <c r="J115" s="212"/>
      <c r="K115" s="212"/>
      <c r="L115" s="217"/>
      <c r="M115" s="218"/>
      <c r="N115" s="219"/>
      <c r="O115" s="219"/>
      <c r="P115" s="219"/>
      <c r="Q115" s="219"/>
      <c r="R115" s="219"/>
      <c r="S115" s="219"/>
      <c r="T115" s="220"/>
      <c r="AT115" s="221" t="s">
        <v>134</v>
      </c>
      <c r="AU115" s="221" t="s">
        <v>84</v>
      </c>
      <c r="AV115" s="12" t="s">
        <v>84</v>
      </c>
      <c r="AW115" s="12" t="s">
        <v>35</v>
      </c>
      <c r="AX115" s="12" t="s">
        <v>77</v>
      </c>
      <c r="AY115" s="221" t="s">
        <v>123</v>
      </c>
    </row>
    <row r="116" spans="2:65" s="1" customFormat="1" ht="16.5" customHeight="1" x14ac:dyDescent="0.3">
      <c r="B116" s="40"/>
      <c r="C116" s="186" t="s">
        <v>162</v>
      </c>
      <c r="D116" s="186" t="s">
        <v>125</v>
      </c>
      <c r="E116" s="187" t="s">
        <v>163</v>
      </c>
      <c r="F116" s="188" t="s">
        <v>164</v>
      </c>
      <c r="G116" s="189" t="s">
        <v>128</v>
      </c>
      <c r="H116" s="190">
        <v>19.277999999999999</v>
      </c>
      <c r="I116" s="191"/>
      <c r="J116" s="192">
        <f>ROUND(I116*H116,2)</f>
        <v>0</v>
      </c>
      <c r="K116" s="188" t="s">
        <v>129</v>
      </c>
      <c r="L116" s="60"/>
      <c r="M116" s="193" t="s">
        <v>21</v>
      </c>
      <c r="N116" s="194" t="s">
        <v>43</v>
      </c>
      <c r="O116" s="41"/>
      <c r="P116" s="195">
        <f>O116*H116</f>
        <v>0</v>
      </c>
      <c r="Q116" s="195">
        <v>0</v>
      </c>
      <c r="R116" s="195">
        <f>Q116*H116</f>
        <v>0</v>
      </c>
      <c r="S116" s="195">
        <v>0</v>
      </c>
      <c r="T116" s="196">
        <f>S116*H116</f>
        <v>0</v>
      </c>
      <c r="AR116" s="23" t="s">
        <v>130</v>
      </c>
      <c r="AT116" s="23" t="s">
        <v>125</v>
      </c>
      <c r="AU116" s="23" t="s">
        <v>84</v>
      </c>
      <c r="AY116" s="23" t="s">
        <v>123</v>
      </c>
      <c r="BE116" s="197">
        <f>IF(N116="základní",J116,0)</f>
        <v>0</v>
      </c>
      <c r="BF116" s="197">
        <f>IF(N116="snížená",J116,0)</f>
        <v>0</v>
      </c>
      <c r="BG116" s="197">
        <f>IF(N116="zákl. přenesená",J116,0)</f>
        <v>0</v>
      </c>
      <c r="BH116" s="197">
        <f>IF(N116="sníž. přenesená",J116,0)</f>
        <v>0</v>
      </c>
      <c r="BI116" s="197">
        <f>IF(N116="nulová",J116,0)</f>
        <v>0</v>
      </c>
      <c r="BJ116" s="23" t="s">
        <v>77</v>
      </c>
      <c r="BK116" s="197">
        <f>ROUND(I116*H116,2)</f>
        <v>0</v>
      </c>
      <c r="BL116" s="23" t="s">
        <v>130</v>
      </c>
      <c r="BM116" s="23" t="s">
        <v>165</v>
      </c>
    </row>
    <row r="117" spans="2:65" s="1" customFormat="1" ht="283.5" x14ac:dyDescent="0.3">
      <c r="B117" s="40"/>
      <c r="C117" s="62"/>
      <c r="D117" s="198" t="s">
        <v>132</v>
      </c>
      <c r="E117" s="62"/>
      <c r="F117" s="199" t="s">
        <v>166</v>
      </c>
      <c r="G117" s="62"/>
      <c r="H117" s="62"/>
      <c r="I117" s="157"/>
      <c r="J117" s="62"/>
      <c r="K117" s="62"/>
      <c r="L117" s="60"/>
      <c r="M117" s="200"/>
      <c r="N117" s="41"/>
      <c r="O117" s="41"/>
      <c r="P117" s="41"/>
      <c r="Q117" s="41"/>
      <c r="R117" s="41"/>
      <c r="S117" s="41"/>
      <c r="T117" s="77"/>
      <c r="AT117" s="23" t="s">
        <v>132</v>
      </c>
      <c r="AU117" s="23" t="s">
        <v>84</v>
      </c>
    </row>
    <row r="118" spans="2:65" s="12" customFormat="1" ht="13.5" x14ac:dyDescent="0.3">
      <c r="B118" s="211"/>
      <c r="C118" s="212"/>
      <c r="D118" s="198" t="s">
        <v>134</v>
      </c>
      <c r="E118" s="213" t="s">
        <v>21</v>
      </c>
      <c r="F118" s="214" t="s">
        <v>148</v>
      </c>
      <c r="G118" s="212"/>
      <c r="H118" s="215">
        <v>19.277999999999999</v>
      </c>
      <c r="I118" s="216"/>
      <c r="J118" s="212"/>
      <c r="K118" s="212"/>
      <c r="L118" s="217"/>
      <c r="M118" s="218"/>
      <c r="N118" s="219"/>
      <c r="O118" s="219"/>
      <c r="P118" s="219"/>
      <c r="Q118" s="219"/>
      <c r="R118" s="219"/>
      <c r="S118" s="219"/>
      <c r="T118" s="220"/>
      <c r="AT118" s="221" t="s">
        <v>134</v>
      </c>
      <c r="AU118" s="221" t="s">
        <v>84</v>
      </c>
      <c r="AV118" s="12" t="s">
        <v>84</v>
      </c>
      <c r="AW118" s="12" t="s">
        <v>35</v>
      </c>
      <c r="AX118" s="12" t="s">
        <v>77</v>
      </c>
      <c r="AY118" s="221" t="s">
        <v>123</v>
      </c>
    </row>
    <row r="119" spans="2:65" s="1" customFormat="1" ht="25.5" customHeight="1" x14ac:dyDescent="0.3">
      <c r="B119" s="40"/>
      <c r="C119" s="186" t="s">
        <v>167</v>
      </c>
      <c r="D119" s="186" t="s">
        <v>125</v>
      </c>
      <c r="E119" s="187" t="s">
        <v>168</v>
      </c>
      <c r="F119" s="188" t="s">
        <v>169</v>
      </c>
      <c r="G119" s="189" t="s">
        <v>170</v>
      </c>
      <c r="H119" s="190">
        <v>36.628</v>
      </c>
      <c r="I119" s="191"/>
      <c r="J119" s="192">
        <f>ROUND(I119*H119,2)</f>
        <v>0</v>
      </c>
      <c r="K119" s="188" t="s">
        <v>129</v>
      </c>
      <c r="L119" s="60"/>
      <c r="M119" s="193" t="s">
        <v>21</v>
      </c>
      <c r="N119" s="194" t="s">
        <v>43</v>
      </c>
      <c r="O119" s="41"/>
      <c r="P119" s="195">
        <f>O119*H119</f>
        <v>0</v>
      </c>
      <c r="Q119" s="195">
        <v>0</v>
      </c>
      <c r="R119" s="195">
        <f>Q119*H119</f>
        <v>0</v>
      </c>
      <c r="S119" s="195">
        <v>0</v>
      </c>
      <c r="T119" s="196">
        <f>S119*H119</f>
        <v>0</v>
      </c>
      <c r="AR119" s="23" t="s">
        <v>130</v>
      </c>
      <c r="AT119" s="23" t="s">
        <v>125</v>
      </c>
      <c r="AU119" s="23" t="s">
        <v>84</v>
      </c>
      <c r="AY119" s="23" t="s">
        <v>123</v>
      </c>
      <c r="BE119" s="197">
        <f>IF(N119="základní",J119,0)</f>
        <v>0</v>
      </c>
      <c r="BF119" s="197">
        <f>IF(N119="snížená",J119,0)</f>
        <v>0</v>
      </c>
      <c r="BG119" s="197">
        <f>IF(N119="zákl. přenesená",J119,0)</f>
        <v>0</v>
      </c>
      <c r="BH119" s="197">
        <f>IF(N119="sníž. přenesená",J119,0)</f>
        <v>0</v>
      </c>
      <c r="BI119" s="197">
        <f>IF(N119="nulová",J119,0)</f>
        <v>0</v>
      </c>
      <c r="BJ119" s="23" t="s">
        <v>77</v>
      </c>
      <c r="BK119" s="197">
        <f>ROUND(I119*H119,2)</f>
        <v>0</v>
      </c>
      <c r="BL119" s="23" t="s">
        <v>130</v>
      </c>
      <c r="BM119" s="23" t="s">
        <v>171</v>
      </c>
    </row>
    <row r="120" spans="2:65" s="1" customFormat="1" ht="27" x14ac:dyDescent="0.3">
      <c r="B120" s="40"/>
      <c r="C120" s="62"/>
      <c r="D120" s="198" t="s">
        <v>132</v>
      </c>
      <c r="E120" s="62"/>
      <c r="F120" s="199" t="s">
        <v>172</v>
      </c>
      <c r="G120" s="62"/>
      <c r="H120" s="62"/>
      <c r="I120" s="157"/>
      <c r="J120" s="62"/>
      <c r="K120" s="62"/>
      <c r="L120" s="60"/>
      <c r="M120" s="200"/>
      <c r="N120" s="41"/>
      <c r="O120" s="41"/>
      <c r="P120" s="41"/>
      <c r="Q120" s="41"/>
      <c r="R120" s="41"/>
      <c r="S120" s="41"/>
      <c r="T120" s="77"/>
      <c r="AT120" s="23" t="s">
        <v>132</v>
      </c>
      <c r="AU120" s="23" t="s">
        <v>84</v>
      </c>
    </row>
    <row r="121" spans="2:65" s="12" customFormat="1" ht="13.5" x14ac:dyDescent="0.3">
      <c r="B121" s="211"/>
      <c r="C121" s="212"/>
      <c r="D121" s="198" t="s">
        <v>134</v>
      </c>
      <c r="E121" s="213" t="s">
        <v>21</v>
      </c>
      <c r="F121" s="214" t="s">
        <v>173</v>
      </c>
      <c r="G121" s="212"/>
      <c r="H121" s="215">
        <v>36.628</v>
      </c>
      <c r="I121" s="216"/>
      <c r="J121" s="212"/>
      <c r="K121" s="212"/>
      <c r="L121" s="217"/>
      <c r="M121" s="218"/>
      <c r="N121" s="219"/>
      <c r="O121" s="219"/>
      <c r="P121" s="219"/>
      <c r="Q121" s="219"/>
      <c r="R121" s="219"/>
      <c r="S121" s="219"/>
      <c r="T121" s="220"/>
      <c r="AT121" s="221" t="s">
        <v>134</v>
      </c>
      <c r="AU121" s="221" t="s">
        <v>84</v>
      </c>
      <c r="AV121" s="12" t="s">
        <v>84</v>
      </c>
      <c r="AW121" s="12" t="s">
        <v>35</v>
      </c>
      <c r="AX121" s="12" t="s">
        <v>77</v>
      </c>
      <c r="AY121" s="221" t="s">
        <v>123</v>
      </c>
    </row>
    <row r="122" spans="2:65" s="1" customFormat="1" ht="25.5" customHeight="1" x14ac:dyDescent="0.3">
      <c r="B122" s="40"/>
      <c r="C122" s="186" t="s">
        <v>174</v>
      </c>
      <c r="D122" s="186" t="s">
        <v>125</v>
      </c>
      <c r="E122" s="187" t="s">
        <v>175</v>
      </c>
      <c r="F122" s="188" t="s">
        <v>176</v>
      </c>
      <c r="G122" s="189" t="s">
        <v>128</v>
      </c>
      <c r="H122" s="190">
        <v>3.972</v>
      </c>
      <c r="I122" s="191"/>
      <c r="J122" s="192">
        <f>ROUND(I122*H122,2)</f>
        <v>0</v>
      </c>
      <c r="K122" s="188" t="s">
        <v>129</v>
      </c>
      <c r="L122" s="60"/>
      <c r="M122" s="193" t="s">
        <v>21</v>
      </c>
      <c r="N122" s="194" t="s">
        <v>43</v>
      </c>
      <c r="O122" s="41"/>
      <c r="P122" s="195">
        <f>O122*H122</f>
        <v>0</v>
      </c>
      <c r="Q122" s="195">
        <v>0</v>
      </c>
      <c r="R122" s="195">
        <f>Q122*H122</f>
        <v>0</v>
      </c>
      <c r="S122" s="195">
        <v>0</v>
      </c>
      <c r="T122" s="196">
        <f>S122*H122</f>
        <v>0</v>
      </c>
      <c r="AR122" s="23" t="s">
        <v>130</v>
      </c>
      <c r="AT122" s="23" t="s">
        <v>125</v>
      </c>
      <c r="AU122" s="23" t="s">
        <v>84</v>
      </c>
      <c r="AY122" s="23" t="s">
        <v>123</v>
      </c>
      <c r="BE122" s="197">
        <f>IF(N122="základní",J122,0)</f>
        <v>0</v>
      </c>
      <c r="BF122" s="197">
        <f>IF(N122="snížená",J122,0)</f>
        <v>0</v>
      </c>
      <c r="BG122" s="197">
        <f>IF(N122="zákl. přenesená",J122,0)</f>
        <v>0</v>
      </c>
      <c r="BH122" s="197">
        <f>IF(N122="sníž. přenesená",J122,0)</f>
        <v>0</v>
      </c>
      <c r="BI122" s="197">
        <f>IF(N122="nulová",J122,0)</f>
        <v>0</v>
      </c>
      <c r="BJ122" s="23" t="s">
        <v>77</v>
      </c>
      <c r="BK122" s="197">
        <f>ROUND(I122*H122,2)</f>
        <v>0</v>
      </c>
      <c r="BL122" s="23" t="s">
        <v>130</v>
      </c>
      <c r="BM122" s="23" t="s">
        <v>177</v>
      </c>
    </row>
    <row r="123" spans="2:65" s="1" customFormat="1" ht="409.5" x14ac:dyDescent="0.3">
      <c r="B123" s="40"/>
      <c r="C123" s="62"/>
      <c r="D123" s="198" t="s">
        <v>132</v>
      </c>
      <c r="E123" s="62"/>
      <c r="F123" s="199" t="s">
        <v>178</v>
      </c>
      <c r="G123" s="62"/>
      <c r="H123" s="62"/>
      <c r="I123" s="157"/>
      <c r="J123" s="62"/>
      <c r="K123" s="62"/>
      <c r="L123" s="60"/>
      <c r="M123" s="200"/>
      <c r="N123" s="41"/>
      <c r="O123" s="41"/>
      <c r="P123" s="41"/>
      <c r="Q123" s="41"/>
      <c r="R123" s="41"/>
      <c r="S123" s="41"/>
      <c r="T123" s="77"/>
      <c r="AT123" s="23" t="s">
        <v>132</v>
      </c>
      <c r="AU123" s="23" t="s">
        <v>84</v>
      </c>
    </row>
    <row r="124" spans="2:65" s="11" customFormat="1" ht="13.5" x14ac:dyDescent="0.3">
      <c r="B124" s="201"/>
      <c r="C124" s="202"/>
      <c r="D124" s="198" t="s">
        <v>134</v>
      </c>
      <c r="E124" s="203" t="s">
        <v>21</v>
      </c>
      <c r="F124" s="204" t="s">
        <v>179</v>
      </c>
      <c r="G124" s="202"/>
      <c r="H124" s="203" t="s">
        <v>21</v>
      </c>
      <c r="I124" s="205"/>
      <c r="J124" s="202"/>
      <c r="K124" s="202"/>
      <c r="L124" s="206"/>
      <c r="M124" s="207"/>
      <c r="N124" s="208"/>
      <c r="O124" s="208"/>
      <c r="P124" s="208"/>
      <c r="Q124" s="208"/>
      <c r="R124" s="208"/>
      <c r="S124" s="208"/>
      <c r="T124" s="209"/>
      <c r="AT124" s="210" t="s">
        <v>134</v>
      </c>
      <c r="AU124" s="210" t="s">
        <v>84</v>
      </c>
      <c r="AV124" s="11" t="s">
        <v>77</v>
      </c>
      <c r="AW124" s="11" t="s">
        <v>35</v>
      </c>
      <c r="AX124" s="11" t="s">
        <v>72</v>
      </c>
      <c r="AY124" s="210" t="s">
        <v>123</v>
      </c>
    </row>
    <row r="125" spans="2:65" s="12" customFormat="1" ht="13.5" x14ac:dyDescent="0.3">
      <c r="B125" s="211"/>
      <c r="C125" s="212"/>
      <c r="D125" s="198" t="s">
        <v>134</v>
      </c>
      <c r="E125" s="213" t="s">
        <v>21</v>
      </c>
      <c r="F125" s="214" t="s">
        <v>180</v>
      </c>
      <c r="G125" s="212"/>
      <c r="H125" s="215">
        <v>3.972</v>
      </c>
      <c r="I125" s="216"/>
      <c r="J125" s="212"/>
      <c r="K125" s="212"/>
      <c r="L125" s="217"/>
      <c r="M125" s="218"/>
      <c r="N125" s="219"/>
      <c r="O125" s="219"/>
      <c r="P125" s="219"/>
      <c r="Q125" s="219"/>
      <c r="R125" s="219"/>
      <c r="S125" s="219"/>
      <c r="T125" s="220"/>
      <c r="AT125" s="221" t="s">
        <v>134</v>
      </c>
      <c r="AU125" s="221" t="s">
        <v>84</v>
      </c>
      <c r="AV125" s="12" t="s">
        <v>84</v>
      </c>
      <c r="AW125" s="12" t="s">
        <v>35</v>
      </c>
      <c r="AX125" s="12" t="s">
        <v>77</v>
      </c>
      <c r="AY125" s="221" t="s">
        <v>123</v>
      </c>
    </row>
    <row r="126" spans="2:65" s="1" customFormat="1" ht="16.5" customHeight="1" x14ac:dyDescent="0.3">
      <c r="B126" s="40"/>
      <c r="C126" s="233" t="s">
        <v>181</v>
      </c>
      <c r="D126" s="233" t="s">
        <v>182</v>
      </c>
      <c r="E126" s="234" t="s">
        <v>183</v>
      </c>
      <c r="F126" s="235" t="s">
        <v>184</v>
      </c>
      <c r="G126" s="236" t="s">
        <v>170</v>
      </c>
      <c r="H126" s="237">
        <v>7.15</v>
      </c>
      <c r="I126" s="238"/>
      <c r="J126" s="239">
        <f>ROUND(I126*H126,2)</f>
        <v>0</v>
      </c>
      <c r="K126" s="235" t="s">
        <v>129</v>
      </c>
      <c r="L126" s="240"/>
      <c r="M126" s="241" t="s">
        <v>21</v>
      </c>
      <c r="N126" s="242" t="s">
        <v>43</v>
      </c>
      <c r="O126" s="41"/>
      <c r="P126" s="195">
        <f>O126*H126</f>
        <v>0</v>
      </c>
      <c r="Q126" s="195">
        <v>1</v>
      </c>
      <c r="R126" s="195">
        <f>Q126*H126</f>
        <v>7.15</v>
      </c>
      <c r="S126" s="195">
        <v>0</v>
      </c>
      <c r="T126" s="196">
        <f>S126*H126</f>
        <v>0</v>
      </c>
      <c r="AR126" s="23" t="s">
        <v>167</v>
      </c>
      <c r="AT126" s="23" t="s">
        <v>182</v>
      </c>
      <c r="AU126" s="23" t="s">
        <v>84</v>
      </c>
      <c r="AY126" s="23" t="s">
        <v>123</v>
      </c>
      <c r="BE126" s="197">
        <f>IF(N126="základní",J126,0)</f>
        <v>0</v>
      </c>
      <c r="BF126" s="197">
        <f>IF(N126="snížená",J126,0)</f>
        <v>0</v>
      </c>
      <c r="BG126" s="197">
        <f>IF(N126="zákl. přenesená",J126,0)</f>
        <v>0</v>
      </c>
      <c r="BH126" s="197">
        <f>IF(N126="sníž. přenesená",J126,0)</f>
        <v>0</v>
      </c>
      <c r="BI126" s="197">
        <f>IF(N126="nulová",J126,0)</f>
        <v>0</v>
      </c>
      <c r="BJ126" s="23" t="s">
        <v>77</v>
      </c>
      <c r="BK126" s="197">
        <f>ROUND(I126*H126,2)</f>
        <v>0</v>
      </c>
      <c r="BL126" s="23" t="s">
        <v>130</v>
      </c>
      <c r="BM126" s="23" t="s">
        <v>185</v>
      </c>
    </row>
    <row r="127" spans="2:65" s="11" customFormat="1" ht="13.5" x14ac:dyDescent="0.3">
      <c r="B127" s="201"/>
      <c r="C127" s="202"/>
      <c r="D127" s="198" t="s">
        <v>134</v>
      </c>
      <c r="E127" s="203" t="s">
        <v>21</v>
      </c>
      <c r="F127" s="204" t="s">
        <v>179</v>
      </c>
      <c r="G127" s="202"/>
      <c r="H127" s="203" t="s">
        <v>21</v>
      </c>
      <c r="I127" s="205"/>
      <c r="J127" s="202"/>
      <c r="K127" s="202"/>
      <c r="L127" s="206"/>
      <c r="M127" s="207"/>
      <c r="N127" s="208"/>
      <c r="O127" s="208"/>
      <c r="P127" s="208"/>
      <c r="Q127" s="208"/>
      <c r="R127" s="208"/>
      <c r="S127" s="208"/>
      <c r="T127" s="209"/>
      <c r="AT127" s="210" t="s">
        <v>134</v>
      </c>
      <c r="AU127" s="210" t="s">
        <v>84</v>
      </c>
      <c r="AV127" s="11" t="s">
        <v>77</v>
      </c>
      <c r="AW127" s="11" t="s">
        <v>35</v>
      </c>
      <c r="AX127" s="11" t="s">
        <v>72</v>
      </c>
      <c r="AY127" s="210" t="s">
        <v>123</v>
      </c>
    </row>
    <row r="128" spans="2:65" s="12" customFormat="1" ht="13.5" x14ac:dyDescent="0.3">
      <c r="B128" s="211"/>
      <c r="C128" s="212"/>
      <c r="D128" s="198" t="s">
        <v>134</v>
      </c>
      <c r="E128" s="213" t="s">
        <v>21</v>
      </c>
      <c r="F128" s="214" t="s">
        <v>186</v>
      </c>
      <c r="G128" s="212"/>
      <c r="H128" s="215">
        <v>3.972</v>
      </c>
      <c r="I128" s="216"/>
      <c r="J128" s="212"/>
      <c r="K128" s="212"/>
      <c r="L128" s="217"/>
      <c r="M128" s="218"/>
      <c r="N128" s="219"/>
      <c r="O128" s="219"/>
      <c r="P128" s="219"/>
      <c r="Q128" s="219"/>
      <c r="R128" s="219"/>
      <c r="S128" s="219"/>
      <c r="T128" s="220"/>
      <c r="AT128" s="221" t="s">
        <v>134</v>
      </c>
      <c r="AU128" s="221" t="s">
        <v>84</v>
      </c>
      <c r="AV128" s="12" t="s">
        <v>84</v>
      </c>
      <c r="AW128" s="12" t="s">
        <v>35</v>
      </c>
      <c r="AX128" s="12" t="s">
        <v>77</v>
      </c>
      <c r="AY128" s="221" t="s">
        <v>123</v>
      </c>
    </row>
    <row r="129" spans="2:65" s="12" customFormat="1" ht="13.5" x14ac:dyDescent="0.3">
      <c r="B129" s="211"/>
      <c r="C129" s="212"/>
      <c r="D129" s="198" t="s">
        <v>134</v>
      </c>
      <c r="E129" s="212"/>
      <c r="F129" s="214" t="s">
        <v>187</v>
      </c>
      <c r="G129" s="212"/>
      <c r="H129" s="215">
        <v>7.15</v>
      </c>
      <c r="I129" s="216"/>
      <c r="J129" s="212"/>
      <c r="K129" s="212"/>
      <c r="L129" s="217"/>
      <c r="M129" s="218"/>
      <c r="N129" s="219"/>
      <c r="O129" s="219"/>
      <c r="P129" s="219"/>
      <c r="Q129" s="219"/>
      <c r="R129" s="219"/>
      <c r="S129" s="219"/>
      <c r="T129" s="220"/>
      <c r="AT129" s="221" t="s">
        <v>134</v>
      </c>
      <c r="AU129" s="221" t="s">
        <v>84</v>
      </c>
      <c r="AV129" s="12" t="s">
        <v>84</v>
      </c>
      <c r="AW129" s="12" t="s">
        <v>6</v>
      </c>
      <c r="AX129" s="12" t="s">
        <v>77</v>
      </c>
      <c r="AY129" s="221" t="s">
        <v>123</v>
      </c>
    </row>
    <row r="130" spans="2:65" s="10" customFormat="1" ht="29.85" customHeight="1" x14ac:dyDescent="0.3">
      <c r="B130" s="170"/>
      <c r="C130" s="171"/>
      <c r="D130" s="172" t="s">
        <v>71</v>
      </c>
      <c r="E130" s="184" t="s">
        <v>84</v>
      </c>
      <c r="F130" s="184" t="s">
        <v>188</v>
      </c>
      <c r="G130" s="171"/>
      <c r="H130" s="171"/>
      <c r="I130" s="174"/>
      <c r="J130" s="185">
        <f>BK130</f>
        <v>0</v>
      </c>
      <c r="K130" s="171"/>
      <c r="L130" s="176"/>
      <c r="M130" s="177"/>
      <c r="N130" s="178"/>
      <c r="O130" s="178"/>
      <c r="P130" s="179">
        <f>SUM(P131:P180)</f>
        <v>0</v>
      </c>
      <c r="Q130" s="178"/>
      <c r="R130" s="179">
        <f>SUM(R131:R180)</f>
        <v>24.559452589999999</v>
      </c>
      <c r="S130" s="178"/>
      <c r="T130" s="180">
        <f>SUM(T131:T180)</f>
        <v>0</v>
      </c>
      <c r="AR130" s="181" t="s">
        <v>77</v>
      </c>
      <c r="AT130" s="182" t="s">
        <v>71</v>
      </c>
      <c r="AU130" s="182" t="s">
        <v>77</v>
      </c>
      <c r="AY130" s="181" t="s">
        <v>123</v>
      </c>
      <c r="BK130" s="183">
        <f>SUM(BK131:BK180)</f>
        <v>0</v>
      </c>
    </row>
    <row r="131" spans="2:65" s="1" customFormat="1" ht="25.5" customHeight="1" x14ac:dyDescent="0.3">
      <c r="B131" s="40"/>
      <c r="C131" s="186" t="s">
        <v>189</v>
      </c>
      <c r="D131" s="186" t="s">
        <v>125</v>
      </c>
      <c r="E131" s="187" t="s">
        <v>190</v>
      </c>
      <c r="F131" s="188" t="s">
        <v>191</v>
      </c>
      <c r="G131" s="189" t="s">
        <v>128</v>
      </c>
      <c r="H131" s="190">
        <v>3.044</v>
      </c>
      <c r="I131" s="191"/>
      <c r="J131" s="192">
        <f>ROUND(I131*H131,2)</f>
        <v>0</v>
      </c>
      <c r="K131" s="188" t="s">
        <v>129</v>
      </c>
      <c r="L131" s="60"/>
      <c r="M131" s="193" t="s">
        <v>21</v>
      </c>
      <c r="N131" s="194" t="s">
        <v>43</v>
      </c>
      <c r="O131" s="41"/>
      <c r="P131" s="195">
        <f>O131*H131</f>
        <v>0</v>
      </c>
      <c r="Q131" s="195">
        <v>2.16</v>
      </c>
      <c r="R131" s="195">
        <f>Q131*H131</f>
        <v>6.5750400000000004</v>
      </c>
      <c r="S131" s="195">
        <v>0</v>
      </c>
      <c r="T131" s="196">
        <f>S131*H131</f>
        <v>0</v>
      </c>
      <c r="AR131" s="23" t="s">
        <v>130</v>
      </c>
      <c r="AT131" s="23" t="s">
        <v>125</v>
      </c>
      <c r="AU131" s="23" t="s">
        <v>84</v>
      </c>
      <c r="AY131" s="23" t="s">
        <v>123</v>
      </c>
      <c r="BE131" s="197">
        <f>IF(N131="základní",J131,0)</f>
        <v>0</v>
      </c>
      <c r="BF131" s="197">
        <f>IF(N131="snížená",J131,0)</f>
        <v>0</v>
      </c>
      <c r="BG131" s="197">
        <f>IF(N131="zákl. přenesená",J131,0)</f>
        <v>0</v>
      </c>
      <c r="BH131" s="197">
        <f>IF(N131="sníž. přenesená",J131,0)</f>
        <v>0</v>
      </c>
      <c r="BI131" s="197">
        <f>IF(N131="nulová",J131,0)</f>
        <v>0</v>
      </c>
      <c r="BJ131" s="23" t="s">
        <v>77</v>
      </c>
      <c r="BK131" s="197">
        <f>ROUND(I131*H131,2)</f>
        <v>0</v>
      </c>
      <c r="BL131" s="23" t="s">
        <v>130</v>
      </c>
      <c r="BM131" s="23" t="s">
        <v>192</v>
      </c>
    </row>
    <row r="132" spans="2:65" s="1" customFormat="1" ht="54" x14ac:dyDescent="0.3">
      <c r="B132" s="40"/>
      <c r="C132" s="62"/>
      <c r="D132" s="198" t="s">
        <v>132</v>
      </c>
      <c r="E132" s="62"/>
      <c r="F132" s="199" t="s">
        <v>193</v>
      </c>
      <c r="G132" s="62"/>
      <c r="H132" s="62"/>
      <c r="I132" s="157"/>
      <c r="J132" s="62"/>
      <c r="K132" s="62"/>
      <c r="L132" s="60"/>
      <c r="M132" s="200"/>
      <c r="N132" s="41"/>
      <c r="O132" s="41"/>
      <c r="P132" s="41"/>
      <c r="Q132" s="41"/>
      <c r="R132" s="41"/>
      <c r="S132" s="41"/>
      <c r="T132" s="77"/>
      <c r="AT132" s="23" t="s">
        <v>132</v>
      </c>
      <c r="AU132" s="23" t="s">
        <v>84</v>
      </c>
    </row>
    <row r="133" spans="2:65" s="11" customFormat="1" ht="13.5" x14ac:dyDescent="0.3">
      <c r="B133" s="201"/>
      <c r="C133" s="202"/>
      <c r="D133" s="198" t="s">
        <v>134</v>
      </c>
      <c r="E133" s="203" t="s">
        <v>21</v>
      </c>
      <c r="F133" s="204" t="s">
        <v>194</v>
      </c>
      <c r="G133" s="202"/>
      <c r="H133" s="203" t="s">
        <v>21</v>
      </c>
      <c r="I133" s="205"/>
      <c r="J133" s="202"/>
      <c r="K133" s="202"/>
      <c r="L133" s="206"/>
      <c r="M133" s="207"/>
      <c r="N133" s="208"/>
      <c r="O133" s="208"/>
      <c r="P133" s="208"/>
      <c r="Q133" s="208"/>
      <c r="R133" s="208"/>
      <c r="S133" s="208"/>
      <c r="T133" s="209"/>
      <c r="AT133" s="210" t="s">
        <v>134</v>
      </c>
      <c r="AU133" s="210" t="s">
        <v>84</v>
      </c>
      <c r="AV133" s="11" t="s">
        <v>77</v>
      </c>
      <c r="AW133" s="11" t="s">
        <v>35</v>
      </c>
      <c r="AX133" s="11" t="s">
        <v>72</v>
      </c>
      <c r="AY133" s="210" t="s">
        <v>123</v>
      </c>
    </row>
    <row r="134" spans="2:65" s="12" customFormat="1" ht="13.5" x14ac:dyDescent="0.3">
      <c r="B134" s="211"/>
      <c r="C134" s="212"/>
      <c r="D134" s="198" t="s">
        <v>134</v>
      </c>
      <c r="E134" s="213" t="s">
        <v>21</v>
      </c>
      <c r="F134" s="214" t="s">
        <v>195</v>
      </c>
      <c r="G134" s="212"/>
      <c r="H134" s="215">
        <v>1.7629999999999999</v>
      </c>
      <c r="I134" s="216"/>
      <c r="J134" s="212"/>
      <c r="K134" s="212"/>
      <c r="L134" s="217"/>
      <c r="M134" s="218"/>
      <c r="N134" s="219"/>
      <c r="O134" s="219"/>
      <c r="P134" s="219"/>
      <c r="Q134" s="219"/>
      <c r="R134" s="219"/>
      <c r="S134" s="219"/>
      <c r="T134" s="220"/>
      <c r="AT134" s="221" t="s">
        <v>134</v>
      </c>
      <c r="AU134" s="221" t="s">
        <v>84</v>
      </c>
      <c r="AV134" s="12" t="s">
        <v>84</v>
      </c>
      <c r="AW134" s="12" t="s">
        <v>35</v>
      </c>
      <c r="AX134" s="12" t="s">
        <v>72</v>
      </c>
      <c r="AY134" s="221" t="s">
        <v>123</v>
      </c>
    </row>
    <row r="135" spans="2:65" s="12" customFormat="1" ht="13.5" x14ac:dyDescent="0.3">
      <c r="B135" s="211"/>
      <c r="C135" s="212"/>
      <c r="D135" s="198" t="s">
        <v>134</v>
      </c>
      <c r="E135" s="213" t="s">
        <v>21</v>
      </c>
      <c r="F135" s="214" t="s">
        <v>196</v>
      </c>
      <c r="G135" s="212"/>
      <c r="H135" s="215">
        <v>0.254</v>
      </c>
      <c r="I135" s="216"/>
      <c r="J135" s="212"/>
      <c r="K135" s="212"/>
      <c r="L135" s="217"/>
      <c r="M135" s="218"/>
      <c r="N135" s="219"/>
      <c r="O135" s="219"/>
      <c r="P135" s="219"/>
      <c r="Q135" s="219"/>
      <c r="R135" s="219"/>
      <c r="S135" s="219"/>
      <c r="T135" s="220"/>
      <c r="AT135" s="221" t="s">
        <v>134</v>
      </c>
      <c r="AU135" s="221" t="s">
        <v>84</v>
      </c>
      <c r="AV135" s="12" t="s">
        <v>84</v>
      </c>
      <c r="AW135" s="12" t="s">
        <v>35</v>
      </c>
      <c r="AX135" s="12" t="s">
        <v>72</v>
      </c>
      <c r="AY135" s="221" t="s">
        <v>123</v>
      </c>
    </row>
    <row r="136" spans="2:65" s="12" customFormat="1" ht="13.5" x14ac:dyDescent="0.3">
      <c r="B136" s="211"/>
      <c r="C136" s="212"/>
      <c r="D136" s="198" t="s">
        <v>134</v>
      </c>
      <c r="E136" s="213" t="s">
        <v>21</v>
      </c>
      <c r="F136" s="214" t="s">
        <v>197</v>
      </c>
      <c r="G136" s="212"/>
      <c r="H136" s="215">
        <v>0.23300000000000001</v>
      </c>
      <c r="I136" s="216"/>
      <c r="J136" s="212"/>
      <c r="K136" s="212"/>
      <c r="L136" s="217"/>
      <c r="M136" s="218"/>
      <c r="N136" s="219"/>
      <c r="O136" s="219"/>
      <c r="P136" s="219"/>
      <c r="Q136" s="219"/>
      <c r="R136" s="219"/>
      <c r="S136" s="219"/>
      <c r="T136" s="220"/>
      <c r="AT136" s="221" t="s">
        <v>134</v>
      </c>
      <c r="AU136" s="221" t="s">
        <v>84</v>
      </c>
      <c r="AV136" s="12" t="s">
        <v>84</v>
      </c>
      <c r="AW136" s="12" t="s">
        <v>35</v>
      </c>
      <c r="AX136" s="12" t="s">
        <v>72</v>
      </c>
      <c r="AY136" s="221" t="s">
        <v>123</v>
      </c>
    </row>
    <row r="137" spans="2:65" s="12" customFormat="1" ht="13.5" x14ac:dyDescent="0.3">
      <c r="B137" s="211"/>
      <c r="C137" s="212"/>
      <c r="D137" s="198" t="s">
        <v>134</v>
      </c>
      <c r="E137" s="213" t="s">
        <v>21</v>
      </c>
      <c r="F137" s="214" t="s">
        <v>198</v>
      </c>
      <c r="G137" s="212"/>
      <c r="H137" s="215">
        <v>0.79400000000000004</v>
      </c>
      <c r="I137" s="216"/>
      <c r="J137" s="212"/>
      <c r="K137" s="212"/>
      <c r="L137" s="217"/>
      <c r="M137" s="218"/>
      <c r="N137" s="219"/>
      <c r="O137" s="219"/>
      <c r="P137" s="219"/>
      <c r="Q137" s="219"/>
      <c r="R137" s="219"/>
      <c r="S137" s="219"/>
      <c r="T137" s="220"/>
      <c r="AT137" s="221" t="s">
        <v>134</v>
      </c>
      <c r="AU137" s="221" t="s">
        <v>84</v>
      </c>
      <c r="AV137" s="12" t="s">
        <v>84</v>
      </c>
      <c r="AW137" s="12" t="s">
        <v>35</v>
      </c>
      <c r="AX137" s="12" t="s">
        <v>72</v>
      </c>
      <c r="AY137" s="221" t="s">
        <v>123</v>
      </c>
    </row>
    <row r="138" spans="2:65" s="13" customFormat="1" ht="13.5" x14ac:dyDescent="0.3">
      <c r="B138" s="222"/>
      <c r="C138" s="223"/>
      <c r="D138" s="198" t="s">
        <v>134</v>
      </c>
      <c r="E138" s="224" t="s">
        <v>21</v>
      </c>
      <c r="F138" s="225" t="s">
        <v>140</v>
      </c>
      <c r="G138" s="223"/>
      <c r="H138" s="226">
        <v>3.044</v>
      </c>
      <c r="I138" s="227"/>
      <c r="J138" s="223"/>
      <c r="K138" s="223"/>
      <c r="L138" s="228"/>
      <c r="M138" s="229"/>
      <c r="N138" s="230"/>
      <c r="O138" s="230"/>
      <c r="P138" s="230"/>
      <c r="Q138" s="230"/>
      <c r="R138" s="230"/>
      <c r="S138" s="230"/>
      <c r="T138" s="231"/>
      <c r="AT138" s="232" t="s">
        <v>134</v>
      </c>
      <c r="AU138" s="232" t="s">
        <v>84</v>
      </c>
      <c r="AV138" s="13" t="s">
        <v>130</v>
      </c>
      <c r="AW138" s="13" t="s">
        <v>35</v>
      </c>
      <c r="AX138" s="13" t="s">
        <v>77</v>
      </c>
      <c r="AY138" s="232" t="s">
        <v>123</v>
      </c>
    </row>
    <row r="139" spans="2:65" s="1" customFormat="1" ht="25.5" customHeight="1" x14ac:dyDescent="0.3">
      <c r="B139" s="40"/>
      <c r="C139" s="186" t="s">
        <v>199</v>
      </c>
      <c r="D139" s="186" t="s">
        <v>125</v>
      </c>
      <c r="E139" s="187" t="s">
        <v>200</v>
      </c>
      <c r="F139" s="188" t="s">
        <v>201</v>
      </c>
      <c r="G139" s="189" t="s">
        <v>128</v>
      </c>
      <c r="H139" s="190">
        <v>2.0289999999999999</v>
      </c>
      <c r="I139" s="191"/>
      <c r="J139" s="192">
        <f>ROUND(I139*H139,2)</f>
        <v>0</v>
      </c>
      <c r="K139" s="188" t="s">
        <v>129</v>
      </c>
      <c r="L139" s="60"/>
      <c r="M139" s="193" t="s">
        <v>21</v>
      </c>
      <c r="N139" s="194" t="s">
        <v>43</v>
      </c>
      <c r="O139" s="41"/>
      <c r="P139" s="195">
        <f>O139*H139</f>
        <v>0</v>
      </c>
      <c r="Q139" s="195">
        <v>2.2563399999999998</v>
      </c>
      <c r="R139" s="195">
        <f>Q139*H139</f>
        <v>4.5781138599999993</v>
      </c>
      <c r="S139" s="195">
        <v>0</v>
      </c>
      <c r="T139" s="196">
        <f>S139*H139</f>
        <v>0</v>
      </c>
      <c r="AR139" s="23" t="s">
        <v>130</v>
      </c>
      <c r="AT139" s="23" t="s">
        <v>125</v>
      </c>
      <c r="AU139" s="23" t="s">
        <v>84</v>
      </c>
      <c r="AY139" s="23" t="s">
        <v>123</v>
      </c>
      <c r="BE139" s="197">
        <f>IF(N139="základní",J139,0)</f>
        <v>0</v>
      </c>
      <c r="BF139" s="197">
        <f>IF(N139="snížená",J139,0)</f>
        <v>0</v>
      </c>
      <c r="BG139" s="197">
        <f>IF(N139="zákl. přenesená",J139,0)</f>
        <v>0</v>
      </c>
      <c r="BH139" s="197">
        <f>IF(N139="sníž. přenesená",J139,0)</f>
        <v>0</v>
      </c>
      <c r="BI139" s="197">
        <f>IF(N139="nulová",J139,0)</f>
        <v>0</v>
      </c>
      <c r="BJ139" s="23" t="s">
        <v>77</v>
      </c>
      <c r="BK139" s="197">
        <f>ROUND(I139*H139,2)</f>
        <v>0</v>
      </c>
      <c r="BL139" s="23" t="s">
        <v>130</v>
      </c>
      <c r="BM139" s="23" t="s">
        <v>202</v>
      </c>
    </row>
    <row r="140" spans="2:65" s="1" customFormat="1" ht="94.5" x14ac:dyDescent="0.3">
      <c r="B140" s="40"/>
      <c r="C140" s="62"/>
      <c r="D140" s="198" t="s">
        <v>132</v>
      </c>
      <c r="E140" s="62"/>
      <c r="F140" s="199" t="s">
        <v>203</v>
      </c>
      <c r="G140" s="62"/>
      <c r="H140" s="62"/>
      <c r="I140" s="157"/>
      <c r="J140" s="62"/>
      <c r="K140" s="62"/>
      <c r="L140" s="60"/>
      <c r="M140" s="200"/>
      <c r="N140" s="41"/>
      <c r="O140" s="41"/>
      <c r="P140" s="41"/>
      <c r="Q140" s="41"/>
      <c r="R140" s="41"/>
      <c r="S140" s="41"/>
      <c r="T140" s="77"/>
      <c r="AT140" s="23" t="s">
        <v>132</v>
      </c>
      <c r="AU140" s="23" t="s">
        <v>84</v>
      </c>
    </row>
    <row r="141" spans="2:65" s="11" customFormat="1" ht="13.5" x14ac:dyDescent="0.3">
      <c r="B141" s="201"/>
      <c r="C141" s="202"/>
      <c r="D141" s="198" t="s">
        <v>134</v>
      </c>
      <c r="E141" s="203" t="s">
        <v>21</v>
      </c>
      <c r="F141" s="204" t="s">
        <v>204</v>
      </c>
      <c r="G141" s="202"/>
      <c r="H141" s="203" t="s">
        <v>21</v>
      </c>
      <c r="I141" s="205"/>
      <c r="J141" s="202"/>
      <c r="K141" s="202"/>
      <c r="L141" s="206"/>
      <c r="M141" s="207"/>
      <c r="N141" s="208"/>
      <c r="O141" s="208"/>
      <c r="P141" s="208"/>
      <c r="Q141" s="208"/>
      <c r="R141" s="208"/>
      <c r="S141" s="208"/>
      <c r="T141" s="209"/>
      <c r="AT141" s="210" t="s">
        <v>134</v>
      </c>
      <c r="AU141" s="210" t="s">
        <v>84</v>
      </c>
      <c r="AV141" s="11" t="s">
        <v>77</v>
      </c>
      <c r="AW141" s="11" t="s">
        <v>35</v>
      </c>
      <c r="AX141" s="11" t="s">
        <v>72</v>
      </c>
      <c r="AY141" s="210" t="s">
        <v>123</v>
      </c>
    </row>
    <row r="142" spans="2:65" s="12" customFormat="1" ht="13.5" x14ac:dyDescent="0.3">
      <c r="B142" s="211"/>
      <c r="C142" s="212"/>
      <c r="D142" s="198" t="s">
        <v>134</v>
      </c>
      <c r="E142" s="213" t="s">
        <v>21</v>
      </c>
      <c r="F142" s="214" t="s">
        <v>205</v>
      </c>
      <c r="G142" s="212"/>
      <c r="H142" s="215">
        <v>1.175</v>
      </c>
      <c r="I142" s="216"/>
      <c r="J142" s="212"/>
      <c r="K142" s="212"/>
      <c r="L142" s="217"/>
      <c r="M142" s="218"/>
      <c r="N142" s="219"/>
      <c r="O142" s="219"/>
      <c r="P142" s="219"/>
      <c r="Q142" s="219"/>
      <c r="R142" s="219"/>
      <c r="S142" s="219"/>
      <c r="T142" s="220"/>
      <c r="AT142" s="221" t="s">
        <v>134</v>
      </c>
      <c r="AU142" s="221" t="s">
        <v>84</v>
      </c>
      <c r="AV142" s="12" t="s">
        <v>84</v>
      </c>
      <c r="AW142" s="12" t="s">
        <v>35</v>
      </c>
      <c r="AX142" s="12" t="s">
        <v>72</v>
      </c>
      <c r="AY142" s="221" t="s">
        <v>123</v>
      </c>
    </row>
    <row r="143" spans="2:65" s="12" customFormat="1" ht="13.5" x14ac:dyDescent="0.3">
      <c r="B143" s="211"/>
      <c r="C143" s="212"/>
      <c r="D143" s="198" t="s">
        <v>134</v>
      </c>
      <c r="E143" s="213" t="s">
        <v>21</v>
      </c>
      <c r="F143" s="214" t="s">
        <v>206</v>
      </c>
      <c r="G143" s="212"/>
      <c r="H143" s="215">
        <v>0.16900000000000001</v>
      </c>
      <c r="I143" s="216"/>
      <c r="J143" s="212"/>
      <c r="K143" s="212"/>
      <c r="L143" s="217"/>
      <c r="M143" s="218"/>
      <c r="N143" s="219"/>
      <c r="O143" s="219"/>
      <c r="P143" s="219"/>
      <c r="Q143" s="219"/>
      <c r="R143" s="219"/>
      <c r="S143" s="219"/>
      <c r="T143" s="220"/>
      <c r="AT143" s="221" t="s">
        <v>134</v>
      </c>
      <c r="AU143" s="221" t="s">
        <v>84</v>
      </c>
      <c r="AV143" s="12" t="s">
        <v>84</v>
      </c>
      <c r="AW143" s="12" t="s">
        <v>35</v>
      </c>
      <c r="AX143" s="12" t="s">
        <v>72</v>
      </c>
      <c r="AY143" s="221" t="s">
        <v>123</v>
      </c>
    </row>
    <row r="144" spans="2:65" s="12" customFormat="1" ht="13.5" x14ac:dyDescent="0.3">
      <c r="B144" s="211"/>
      <c r="C144" s="212"/>
      <c r="D144" s="198" t="s">
        <v>134</v>
      </c>
      <c r="E144" s="213" t="s">
        <v>21</v>
      </c>
      <c r="F144" s="214" t="s">
        <v>207</v>
      </c>
      <c r="G144" s="212"/>
      <c r="H144" s="215">
        <v>0.155</v>
      </c>
      <c r="I144" s="216"/>
      <c r="J144" s="212"/>
      <c r="K144" s="212"/>
      <c r="L144" s="217"/>
      <c r="M144" s="218"/>
      <c r="N144" s="219"/>
      <c r="O144" s="219"/>
      <c r="P144" s="219"/>
      <c r="Q144" s="219"/>
      <c r="R144" s="219"/>
      <c r="S144" s="219"/>
      <c r="T144" s="220"/>
      <c r="AT144" s="221" t="s">
        <v>134</v>
      </c>
      <c r="AU144" s="221" t="s">
        <v>84</v>
      </c>
      <c r="AV144" s="12" t="s">
        <v>84</v>
      </c>
      <c r="AW144" s="12" t="s">
        <v>35</v>
      </c>
      <c r="AX144" s="12" t="s">
        <v>72</v>
      </c>
      <c r="AY144" s="221" t="s">
        <v>123</v>
      </c>
    </row>
    <row r="145" spans="2:65" s="11" customFormat="1" ht="13.5" x14ac:dyDescent="0.3">
      <c r="B145" s="201"/>
      <c r="C145" s="202"/>
      <c r="D145" s="198" t="s">
        <v>134</v>
      </c>
      <c r="E145" s="203" t="s">
        <v>21</v>
      </c>
      <c r="F145" s="204" t="s">
        <v>208</v>
      </c>
      <c r="G145" s="202"/>
      <c r="H145" s="203" t="s">
        <v>21</v>
      </c>
      <c r="I145" s="205"/>
      <c r="J145" s="202"/>
      <c r="K145" s="202"/>
      <c r="L145" s="206"/>
      <c r="M145" s="207"/>
      <c r="N145" s="208"/>
      <c r="O145" s="208"/>
      <c r="P145" s="208"/>
      <c r="Q145" s="208"/>
      <c r="R145" s="208"/>
      <c r="S145" s="208"/>
      <c r="T145" s="209"/>
      <c r="AT145" s="210" t="s">
        <v>134</v>
      </c>
      <c r="AU145" s="210" t="s">
        <v>84</v>
      </c>
      <c r="AV145" s="11" t="s">
        <v>77</v>
      </c>
      <c r="AW145" s="11" t="s">
        <v>35</v>
      </c>
      <c r="AX145" s="11" t="s">
        <v>72</v>
      </c>
      <c r="AY145" s="210" t="s">
        <v>123</v>
      </c>
    </row>
    <row r="146" spans="2:65" s="12" customFormat="1" ht="13.5" x14ac:dyDescent="0.3">
      <c r="B146" s="211"/>
      <c r="C146" s="212"/>
      <c r="D146" s="198" t="s">
        <v>134</v>
      </c>
      <c r="E146" s="213" t="s">
        <v>21</v>
      </c>
      <c r="F146" s="214" t="s">
        <v>209</v>
      </c>
      <c r="G146" s="212"/>
      <c r="H146" s="215">
        <v>0.53</v>
      </c>
      <c r="I146" s="216"/>
      <c r="J146" s="212"/>
      <c r="K146" s="212"/>
      <c r="L146" s="217"/>
      <c r="M146" s="218"/>
      <c r="N146" s="219"/>
      <c r="O146" s="219"/>
      <c r="P146" s="219"/>
      <c r="Q146" s="219"/>
      <c r="R146" s="219"/>
      <c r="S146" s="219"/>
      <c r="T146" s="220"/>
      <c r="AT146" s="221" t="s">
        <v>134</v>
      </c>
      <c r="AU146" s="221" t="s">
        <v>84</v>
      </c>
      <c r="AV146" s="12" t="s">
        <v>84</v>
      </c>
      <c r="AW146" s="12" t="s">
        <v>35</v>
      </c>
      <c r="AX146" s="12" t="s">
        <v>72</v>
      </c>
      <c r="AY146" s="221" t="s">
        <v>123</v>
      </c>
    </row>
    <row r="147" spans="2:65" s="13" customFormat="1" ht="13.5" x14ac:dyDescent="0.3">
      <c r="B147" s="222"/>
      <c r="C147" s="223"/>
      <c r="D147" s="198" t="s">
        <v>134</v>
      </c>
      <c r="E147" s="224" t="s">
        <v>21</v>
      </c>
      <c r="F147" s="225" t="s">
        <v>140</v>
      </c>
      <c r="G147" s="223"/>
      <c r="H147" s="226">
        <v>2.0289999999999999</v>
      </c>
      <c r="I147" s="227"/>
      <c r="J147" s="223"/>
      <c r="K147" s="223"/>
      <c r="L147" s="228"/>
      <c r="M147" s="229"/>
      <c r="N147" s="230"/>
      <c r="O147" s="230"/>
      <c r="P147" s="230"/>
      <c r="Q147" s="230"/>
      <c r="R147" s="230"/>
      <c r="S147" s="230"/>
      <c r="T147" s="231"/>
      <c r="AT147" s="232" t="s">
        <v>134</v>
      </c>
      <c r="AU147" s="232" t="s">
        <v>84</v>
      </c>
      <c r="AV147" s="13" t="s">
        <v>130</v>
      </c>
      <c r="AW147" s="13" t="s">
        <v>35</v>
      </c>
      <c r="AX147" s="13" t="s">
        <v>77</v>
      </c>
      <c r="AY147" s="232" t="s">
        <v>123</v>
      </c>
    </row>
    <row r="148" spans="2:65" s="1" customFormat="1" ht="16.5" customHeight="1" x14ac:dyDescent="0.3">
      <c r="B148" s="40"/>
      <c r="C148" s="186" t="s">
        <v>210</v>
      </c>
      <c r="D148" s="186" t="s">
        <v>125</v>
      </c>
      <c r="E148" s="187" t="s">
        <v>211</v>
      </c>
      <c r="F148" s="188" t="s">
        <v>212</v>
      </c>
      <c r="G148" s="189" t="s">
        <v>213</v>
      </c>
      <c r="H148" s="190">
        <v>2.6480000000000001</v>
      </c>
      <c r="I148" s="191"/>
      <c r="J148" s="192">
        <f>ROUND(I148*H148,2)</f>
        <v>0</v>
      </c>
      <c r="K148" s="188" t="s">
        <v>129</v>
      </c>
      <c r="L148" s="60"/>
      <c r="M148" s="193" t="s">
        <v>21</v>
      </c>
      <c r="N148" s="194" t="s">
        <v>43</v>
      </c>
      <c r="O148" s="41"/>
      <c r="P148" s="195">
        <f>O148*H148</f>
        <v>0</v>
      </c>
      <c r="Q148" s="195">
        <v>2.47E-3</v>
      </c>
      <c r="R148" s="195">
        <f>Q148*H148</f>
        <v>6.54056E-3</v>
      </c>
      <c r="S148" s="195">
        <v>0</v>
      </c>
      <c r="T148" s="196">
        <f>S148*H148</f>
        <v>0</v>
      </c>
      <c r="AR148" s="23" t="s">
        <v>130</v>
      </c>
      <c r="AT148" s="23" t="s">
        <v>125</v>
      </c>
      <c r="AU148" s="23" t="s">
        <v>84</v>
      </c>
      <c r="AY148" s="23" t="s">
        <v>123</v>
      </c>
      <c r="BE148" s="197">
        <f>IF(N148="základní",J148,0)</f>
        <v>0</v>
      </c>
      <c r="BF148" s="197">
        <f>IF(N148="snížená",J148,0)</f>
        <v>0</v>
      </c>
      <c r="BG148" s="197">
        <f>IF(N148="zákl. přenesená",J148,0)</f>
        <v>0</v>
      </c>
      <c r="BH148" s="197">
        <f>IF(N148="sníž. přenesená",J148,0)</f>
        <v>0</v>
      </c>
      <c r="BI148" s="197">
        <f>IF(N148="nulová",J148,0)</f>
        <v>0</v>
      </c>
      <c r="BJ148" s="23" t="s">
        <v>77</v>
      </c>
      <c r="BK148" s="197">
        <f>ROUND(I148*H148,2)</f>
        <v>0</v>
      </c>
      <c r="BL148" s="23" t="s">
        <v>130</v>
      </c>
      <c r="BM148" s="23" t="s">
        <v>214</v>
      </c>
    </row>
    <row r="149" spans="2:65" s="1" customFormat="1" ht="40.5" x14ac:dyDescent="0.3">
      <c r="B149" s="40"/>
      <c r="C149" s="62"/>
      <c r="D149" s="198" t="s">
        <v>132</v>
      </c>
      <c r="E149" s="62"/>
      <c r="F149" s="199" t="s">
        <v>215</v>
      </c>
      <c r="G149" s="62"/>
      <c r="H149" s="62"/>
      <c r="I149" s="157"/>
      <c r="J149" s="62"/>
      <c r="K149" s="62"/>
      <c r="L149" s="60"/>
      <c r="M149" s="200"/>
      <c r="N149" s="41"/>
      <c r="O149" s="41"/>
      <c r="P149" s="41"/>
      <c r="Q149" s="41"/>
      <c r="R149" s="41"/>
      <c r="S149" s="41"/>
      <c r="T149" s="77"/>
      <c r="AT149" s="23" t="s">
        <v>132</v>
      </c>
      <c r="AU149" s="23" t="s">
        <v>84</v>
      </c>
    </row>
    <row r="150" spans="2:65" s="11" customFormat="1" ht="13.5" x14ac:dyDescent="0.3">
      <c r="B150" s="201"/>
      <c r="C150" s="202"/>
      <c r="D150" s="198" t="s">
        <v>134</v>
      </c>
      <c r="E150" s="203" t="s">
        <v>21</v>
      </c>
      <c r="F150" s="204" t="s">
        <v>204</v>
      </c>
      <c r="G150" s="202"/>
      <c r="H150" s="203" t="s">
        <v>21</v>
      </c>
      <c r="I150" s="205"/>
      <c r="J150" s="202"/>
      <c r="K150" s="202"/>
      <c r="L150" s="206"/>
      <c r="M150" s="207"/>
      <c r="N150" s="208"/>
      <c r="O150" s="208"/>
      <c r="P150" s="208"/>
      <c r="Q150" s="208"/>
      <c r="R150" s="208"/>
      <c r="S150" s="208"/>
      <c r="T150" s="209"/>
      <c r="AT150" s="210" t="s">
        <v>134</v>
      </c>
      <c r="AU150" s="210" t="s">
        <v>84</v>
      </c>
      <c r="AV150" s="11" t="s">
        <v>77</v>
      </c>
      <c r="AW150" s="11" t="s">
        <v>35</v>
      </c>
      <c r="AX150" s="11" t="s">
        <v>72</v>
      </c>
      <c r="AY150" s="210" t="s">
        <v>123</v>
      </c>
    </row>
    <row r="151" spans="2:65" s="12" customFormat="1" ht="13.5" x14ac:dyDescent="0.3">
      <c r="B151" s="211"/>
      <c r="C151" s="212"/>
      <c r="D151" s="198" t="s">
        <v>134</v>
      </c>
      <c r="E151" s="213" t="s">
        <v>21</v>
      </c>
      <c r="F151" s="214" t="s">
        <v>216</v>
      </c>
      <c r="G151" s="212"/>
      <c r="H151" s="215">
        <v>2.6480000000000001</v>
      </c>
      <c r="I151" s="216"/>
      <c r="J151" s="212"/>
      <c r="K151" s="212"/>
      <c r="L151" s="217"/>
      <c r="M151" s="218"/>
      <c r="N151" s="219"/>
      <c r="O151" s="219"/>
      <c r="P151" s="219"/>
      <c r="Q151" s="219"/>
      <c r="R151" s="219"/>
      <c r="S151" s="219"/>
      <c r="T151" s="220"/>
      <c r="AT151" s="221" t="s">
        <v>134</v>
      </c>
      <c r="AU151" s="221" t="s">
        <v>84</v>
      </c>
      <c r="AV151" s="12" t="s">
        <v>84</v>
      </c>
      <c r="AW151" s="12" t="s">
        <v>35</v>
      </c>
      <c r="AX151" s="12" t="s">
        <v>77</v>
      </c>
      <c r="AY151" s="221" t="s">
        <v>123</v>
      </c>
    </row>
    <row r="152" spans="2:65" s="1" customFormat="1" ht="16.5" customHeight="1" x14ac:dyDescent="0.3">
      <c r="B152" s="40"/>
      <c r="C152" s="186" t="s">
        <v>217</v>
      </c>
      <c r="D152" s="186" t="s">
        <v>125</v>
      </c>
      <c r="E152" s="187" t="s">
        <v>218</v>
      </c>
      <c r="F152" s="188" t="s">
        <v>219</v>
      </c>
      <c r="G152" s="189" t="s">
        <v>213</v>
      </c>
      <c r="H152" s="190">
        <v>2.6480000000000001</v>
      </c>
      <c r="I152" s="191"/>
      <c r="J152" s="192">
        <f>ROUND(I152*H152,2)</f>
        <v>0</v>
      </c>
      <c r="K152" s="188" t="s">
        <v>129</v>
      </c>
      <c r="L152" s="60"/>
      <c r="M152" s="193" t="s">
        <v>21</v>
      </c>
      <c r="N152" s="194" t="s">
        <v>43</v>
      </c>
      <c r="O152" s="41"/>
      <c r="P152" s="195">
        <f>O152*H152</f>
        <v>0</v>
      </c>
      <c r="Q152" s="195">
        <v>0</v>
      </c>
      <c r="R152" s="195">
        <f>Q152*H152</f>
        <v>0</v>
      </c>
      <c r="S152" s="195">
        <v>0</v>
      </c>
      <c r="T152" s="196">
        <f>S152*H152</f>
        <v>0</v>
      </c>
      <c r="AR152" s="23" t="s">
        <v>130</v>
      </c>
      <c r="AT152" s="23" t="s">
        <v>125</v>
      </c>
      <c r="AU152" s="23" t="s">
        <v>84</v>
      </c>
      <c r="AY152" s="23" t="s">
        <v>123</v>
      </c>
      <c r="BE152" s="197">
        <f>IF(N152="základní",J152,0)</f>
        <v>0</v>
      </c>
      <c r="BF152" s="197">
        <f>IF(N152="snížená",J152,0)</f>
        <v>0</v>
      </c>
      <c r="BG152" s="197">
        <f>IF(N152="zákl. přenesená",J152,0)</f>
        <v>0</v>
      </c>
      <c r="BH152" s="197">
        <f>IF(N152="sníž. přenesená",J152,0)</f>
        <v>0</v>
      </c>
      <c r="BI152" s="197">
        <f>IF(N152="nulová",J152,0)</f>
        <v>0</v>
      </c>
      <c r="BJ152" s="23" t="s">
        <v>77</v>
      </c>
      <c r="BK152" s="197">
        <f>ROUND(I152*H152,2)</f>
        <v>0</v>
      </c>
      <c r="BL152" s="23" t="s">
        <v>130</v>
      </c>
      <c r="BM152" s="23" t="s">
        <v>220</v>
      </c>
    </row>
    <row r="153" spans="2:65" s="1" customFormat="1" ht="40.5" x14ac:dyDescent="0.3">
      <c r="B153" s="40"/>
      <c r="C153" s="62"/>
      <c r="D153" s="198" t="s">
        <v>132</v>
      </c>
      <c r="E153" s="62"/>
      <c r="F153" s="199" t="s">
        <v>215</v>
      </c>
      <c r="G153" s="62"/>
      <c r="H153" s="62"/>
      <c r="I153" s="157"/>
      <c r="J153" s="62"/>
      <c r="K153" s="62"/>
      <c r="L153" s="60"/>
      <c r="M153" s="200"/>
      <c r="N153" s="41"/>
      <c r="O153" s="41"/>
      <c r="P153" s="41"/>
      <c r="Q153" s="41"/>
      <c r="R153" s="41"/>
      <c r="S153" s="41"/>
      <c r="T153" s="77"/>
      <c r="AT153" s="23" t="s">
        <v>132</v>
      </c>
      <c r="AU153" s="23" t="s">
        <v>84</v>
      </c>
    </row>
    <row r="154" spans="2:65" s="11" customFormat="1" ht="13.5" x14ac:dyDescent="0.3">
      <c r="B154" s="201"/>
      <c r="C154" s="202"/>
      <c r="D154" s="198" t="s">
        <v>134</v>
      </c>
      <c r="E154" s="203" t="s">
        <v>21</v>
      </c>
      <c r="F154" s="204" t="s">
        <v>204</v>
      </c>
      <c r="G154" s="202"/>
      <c r="H154" s="203" t="s">
        <v>21</v>
      </c>
      <c r="I154" s="205"/>
      <c r="J154" s="202"/>
      <c r="K154" s="202"/>
      <c r="L154" s="206"/>
      <c r="M154" s="207"/>
      <c r="N154" s="208"/>
      <c r="O154" s="208"/>
      <c r="P154" s="208"/>
      <c r="Q154" s="208"/>
      <c r="R154" s="208"/>
      <c r="S154" s="208"/>
      <c r="T154" s="209"/>
      <c r="AT154" s="210" t="s">
        <v>134</v>
      </c>
      <c r="AU154" s="210" t="s">
        <v>84</v>
      </c>
      <c r="AV154" s="11" t="s">
        <v>77</v>
      </c>
      <c r="AW154" s="11" t="s">
        <v>35</v>
      </c>
      <c r="AX154" s="11" t="s">
        <v>72</v>
      </c>
      <c r="AY154" s="210" t="s">
        <v>123</v>
      </c>
    </row>
    <row r="155" spans="2:65" s="12" customFormat="1" ht="13.5" x14ac:dyDescent="0.3">
      <c r="B155" s="211"/>
      <c r="C155" s="212"/>
      <c r="D155" s="198" t="s">
        <v>134</v>
      </c>
      <c r="E155" s="213" t="s">
        <v>21</v>
      </c>
      <c r="F155" s="214" t="s">
        <v>216</v>
      </c>
      <c r="G155" s="212"/>
      <c r="H155" s="215">
        <v>2.6480000000000001</v>
      </c>
      <c r="I155" s="216"/>
      <c r="J155" s="212"/>
      <c r="K155" s="212"/>
      <c r="L155" s="217"/>
      <c r="M155" s="218"/>
      <c r="N155" s="219"/>
      <c r="O155" s="219"/>
      <c r="P155" s="219"/>
      <c r="Q155" s="219"/>
      <c r="R155" s="219"/>
      <c r="S155" s="219"/>
      <c r="T155" s="220"/>
      <c r="AT155" s="221" t="s">
        <v>134</v>
      </c>
      <c r="AU155" s="221" t="s">
        <v>84</v>
      </c>
      <c r="AV155" s="12" t="s">
        <v>84</v>
      </c>
      <c r="AW155" s="12" t="s">
        <v>35</v>
      </c>
      <c r="AX155" s="12" t="s">
        <v>77</v>
      </c>
      <c r="AY155" s="221" t="s">
        <v>123</v>
      </c>
    </row>
    <row r="156" spans="2:65" s="1" customFormat="1" ht="16.5" customHeight="1" x14ac:dyDescent="0.3">
      <c r="B156" s="40"/>
      <c r="C156" s="186" t="s">
        <v>10</v>
      </c>
      <c r="D156" s="186" t="s">
        <v>125</v>
      </c>
      <c r="E156" s="187" t="s">
        <v>221</v>
      </c>
      <c r="F156" s="188" t="s">
        <v>222</v>
      </c>
      <c r="G156" s="189" t="s">
        <v>170</v>
      </c>
      <c r="H156" s="190">
        <v>0.13400000000000001</v>
      </c>
      <c r="I156" s="191"/>
      <c r="J156" s="192">
        <f>ROUND(I156*H156,2)</f>
        <v>0</v>
      </c>
      <c r="K156" s="188" t="s">
        <v>129</v>
      </c>
      <c r="L156" s="60"/>
      <c r="M156" s="193" t="s">
        <v>21</v>
      </c>
      <c r="N156" s="194" t="s">
        <v>43</v>
      </c>
      <c r="O156" s="41"/>
      <c r="P156" s="195">
        <f>O156*H156</f>
        <v>0</v>
      </c>
      <c r="Q156" s="195">
        <v>1.06277</v>
      </c>
      <c r="R156" s="195">
        <f>Q156*H156</f>
        <v>0.14241118</v>
      </c>
      <c r="S156" s="195">
        <v>0</v>
      </c>
      <c r="T156" s="196">
        <f>S156*H156</f>
        <v>0</v>
      </c>
      <c r="AR156" s="23" t="s">
        <v>130</v>
      </c>
      <c r="AT156" s="23" t="s">
        <v>125</v>
      </c>
      <c r="AU156" s="23" t="s">
        <v>84</v>
      </c>
      <c r="AY156" s="23" t="s">
        <v>123</v>
      </c>
      <c r="BE156" s="197">
        <f>IF(N156="základní",J156,0)</f>
        <v>0</v>
      </c>
      <c r="BF156" s="197">
        <f>IF(N156="snížená",J156,0)</f>
        <v>0</v>
      </c>
      <c r="BG156" s="197">
        <f>IF(N156="zákl. přenesená",J156,0)</f>
        <v>0</v>
      </c>
      <c r="BH156" s="197">
        <f>IF(N156="sníž. přenesená",J156,0)</f>
        <v>0</v>
      </c>
      <c r="BI156" s="197">
        <f>IF(N156="nulová",J156,0)</f>
        <v>0</v>
      </c>
      <c r="BJ156" s="23" t="s">
        <v>77</v>
      </c>
      <c r="BK156" s="197">
        <f>ROUND(I156*H156,2)</f>
        <v>0</v>
      </c>
      <c r="BL156" s="23" t="s">
        <v>130</v>
      </c>
      <c r="BM156" s="23" t="s">
        <v>223</v>
      </c>
    </row>
    <row r="157" spans="2:65" s="1" customFormat="1" ht="27" x14ac:dyDescent="0.3">
      <c r="B157" s="40"/>
      <c r="C157" s="62"/>
      <c r="D157" s="198" t="s">
        <v>132</v>
      </c>
      <c r="E157" s="62"/>
      <c r="F157" s="199" t="s">
        <v>224</v>
      </c>
      <c r="G157" s="62"/>
      <c r="H157" s="62"/>
      <c r="I157" s="157"/>
      <c r="J157" s="62"/>
      <c r="K157" s="62"/>
      <c r="L157" s="60"/>
      <c r="M157" s="200"/>
      <c r="N157" s="41"/>
      <c r="O157" s="41"/>
      <c r="P157" s="41"/>
      <c r="Q157" s="41"/>
      <c r="R157" s="41"/>
      <c r="S157" s="41"/>
      <c r="T157" s="77"/>
      <c r="AT157" s="23" t="s">
        <v>132</v>
      </c>
      <c r="AU157" s="23" t="s">
        <v>84</v>
      </c>
    </row>
    <row r="158" spans="2:65" s="11" customFormat="1" ht="13.5" x14ac:dyDescent="0.3">
      <c r="B158" s="201"/>
      <c r="C158" s="202"/>
      <c r="D158" s="198" t="s">
        <v>134</v>
      </c>
      <c r="E158" s="203" t="s">
        <v>21</v>
      </c>
      <c r="F158" s="204" t="s">
        <v>204</v>
      </c>
      <c r="G158" s="202"/>
      <c r="H158" s="203" t="s">
        <v>21</v>
      </c>
      <c r="I158" s="205"/>
      <c r="J158" s="202"/>
      <c r="K158" s="202"/>
      <c r="L158" s="206"/>
      <c r="M158" s="207"/>
      <c r="N158" s="208"/>
      <c r="O158" s="208"/>
      <c r="P158" s="208"/>
      <c r="Q158" s="208"/>
      <c r="R158" s="208"/>
      <c r="S158" s="208"/>
      <c r="T158" s="209"/>
      <c r="AT158" s="210" t="s">
        <v>134</v>
      </c>
      <c r="AU158" s="210" t="s">
        <v>84</v>
      </c>
      <c r="AV158" s="11" t="s">
        <v>77</v>
      </c>
      <c r="AW158" s="11" t="s">
        <v>35</v>
      </c>
      <c r="AX158" s="11" t="s">
        <v>72</v>
      </c>
      <c r="AY158" s="210" t="s">
        <v>123</v>
      </c>
    </row>
    <row r="159" spans="2:65" s="12" customFormat="1" ht="13.5" x14ac:dyDescent="0.3">
      <c r="B159" s="211"/>
      <c r="C159" s="212"/>
      <c r="D159" s="198" t="s">
        <v>134</v>
      </c>
      <c r="E159" s="213" t="s">
        <v>21</v>
      </c>
      <c r="F159" s="214" t="s">
        <v>225</v>
      </c>
      <c r="G159" s="212"/>
      <c r="H159" s="215">
        <v>7.8E-2</v>
      </c>
      <c r="I159" s="216"/>
      <c r="J159" s="212"/>
      <c r="K159" s="212"/>
      <c r="L159" s="217"/>
      <c r="M159" s="218"/>
      <c r="N159" s="219"/>
      <c r="O159" s="219"/>
      <c r="P159" s="219"/>
      <c r="Q159" s="219"/>
      <c r="R159" s="219"/>
      <c r="S159" s="219"/>
      <c r="T159" s="220"/>
      <c r="AT159" s="221" t="s">
        <v>134</v>
      </c>
      <c r="AU159" s="221" t="s">
        <v>84</v>
      </c>
      <c r="AV159" s="12" t="s">
        <v>84</v>
      </c>
      <c r="AW159" s="12" t="s">
        <v>35</v>
      </c>
      <c r="AX159" s="12" t="s">
        <v>72</v>
      </c>
      <c r="AY159" s="221" t="s">
        <v>123</v>
      </c>
    </row>
    <row r="160" spans="2:65" s="12" customFormat="1" ht="13.5" x14ac:dyDescent="0.3">
      <c r="B160" s="211"/>
      <c r="C160" s="212"/>
      <c r="D160" s="198" t="s">
        <v>134</v>
      </c>
      <c r="E160" s="213" t="s">
        <v>21</v>
      </c>
      <c r="F160" s="214" t="s">
        <v>226</v>
      </c>
      <c r="G160" s="212"/>
      <c r="H160" s="215">
        <v>1.0999999999999999E-2</v>
      </c>
      <c r="I160" s="216"/>
      <c r="J160" s="212"/>
      <c r="K160" s="212"/>
      <c r="L160" s="217"/>
      <c r="M160" s="218"/>
      <c r="N160" s="219"/>
      <c r="O160" s="219"/>
      <c r="P160" s="219"/>
      <c r="Q160" s="219"/>
      <c r="R160" s="219"/>
      <c r="S160" s="219"/>
      <c r="T160" s="220"/>
      <c r="AT160" s="221" t="s">
        <v>134</v>
      </c>
      <c r="AU160" s="221" t="s">
        <v>84</v>
      </c>
      <c r="AV160" s="12" t="s">
        <v>84</v>
      </c>
      <c r="AW160" s="12" t="s">
        <v>35</v>
      </c>
      <c r="AX160" s="12" t="s">
        <v>72</v>
      </c>
      <c r="AY160" s="221" t="s">
        <v>123</v>
      </c>
    </row>
    <row r="161" spans="2:65" s="12" customFormat="1" ht="13.5" x14ac:dyDescent="0.3">
      <c r="B161" s="211"/>
      <c r="C161" s="212"/>
      <c r="D161" s="198" t="s">
        <v>134</v>
      </c>
      <c r="E161" s="213" t="s">
        <v>21</v>
      </c>
      <c r="F161" s="214" t="s">
        <v>227</v>
      </c>
      <c r="G161" s="212"/>
      <c r="H161" s="215">
        <v>0.01</v>
      </c>
      <c r="I161" s="216"/>
      <c r="J161" s="212"/>
      <c r="K161" s="212"/>
      <c r="L161" s="217"/>
      <c r="M161" s="218"/>
      <c r="N161" s="219"/>
      <c r="O161" s="219"/>
      <c r="P161" s="219"/>
      <c r="Q161" s="219"/>
      <c r="R161" s="219"/>
      <c r="S161" s="219"/>
      <c r="T161" s="220"/>
      <c r="AT161" s="221" t="s">
        <v>134</v>
      </c>
      <c r="AU161" s="221" t="s">
        <v>84</v>
      </c>
      <c r="AV161" s="12" t="s">
        <v>84</v>
      </c>
      <c r="AW161" s="12" t="s">
        <v>35</v>
      </c>
      <c r="AX161" s="12" t="s">
        <v>72</v>
      </c>
      <c r="AY161" s="221" t="s">
        <v>123</v>
      </c>
    </row>
    <row r="162" spans="2:65" s="11" customFormat="1" ht="13.5" x14ac:dyDescent="0.3">
      <c r="B162" s="201"/>
      <c r="C162" s="202"/>
      <c r="D162" s="198" t="s">
        <v>134</v>
      </c>
      <c r="E162" s="203" t="s">
        <v>21</v>
      </c>
      <c r="F162" s="204" t="s">
        <v>208</v>
      </c>
      <c r="G162" s="202"/>
      <c r="H162" s="203" t="s">
        <v>21</v>
      </c>
      <c r="I162" s="205"/>
      <c r="J162" s="202"/>
      <c r="K162" s="202"/>
      <c r="L162" s="206"/>
      <c r="M162" s="207"/>
      <c r="N162" s="208"/>
      <c r="O162" s="208"/>
      <c r="P162" s="208"/>
      <c r="Q162" s="208"/>
      <c r="R162" s="208"/>
      <c r="S162" s="208"/>
      <c r="T162" s="209"/>
      <c r="AT162" s="210" t="s">
        <v>134</v>
      </c>
      <c r="AU162" s="210" t="s">
        <v>84</v>
      </c>
      <c r="AV162" s="11" t="s">
        <v>77</v>
      </c>
      <c r="AW162" s="11" t="s">
        <v>35</v>
      </c>
      <c r="AX162" s="11" t="s">
        <v>72</v>
      </c>
      <c r="AY162" s="210" t="s">
        <v>123</v>
      </c>
    </row>
    <row r="163" spans="2:65" s="12" customFormat="1" ht="13.5" x14ac:dyDescent="0.3">
      <c r="B163" s="211"/>
      <c r="C163" s="212"/>
      <c r="D163" s="198" t="s">
        <v>134</v>
      </c>
      <c r="E163" s="213" t="s">
        <v>21</v>
      </c>
      <c r="F163" s="214" t="s">
        <v>228</v>
      </c>
      <c r="G163" s="212"/>
      <c r="H163" s="215">
        <v>3.5000000000000003E-2</v>
      </c>
      <c r="I163" s="216"/>
      <c r="J163" s="212"/>
      <c r="K163" s="212"/>
      <c r="L163" s="217"/>
      <c r="M163" s="218"/>
      <c r="N163" s="219"/>
      <c r="O163" s="219"/>
      <c r="P163" s="219"/>
      <c r="Q163" s="219"/>
      <c r="R163" s="219"/>
      <c r="S163" s="219"/>
      <c r="T163" s="220"/>
      <c r="AT163" s="221" t="s">
        <v>134</v>
      </c>
      <c r="AU163" s="221" t="s">
        <v>84</v>
      </c>
      <c r="AV163" s="12" t="s">
        <v>84</v>
      </c>
      <c r="AW163" s="12" t="s">
        <v>35</v>
      </c>
      <c r="AX163" s="12" t="s">
        <v>72</v>
      </c>
      <c r="AY163" s="221" t="s">
        <v>123</v>
      </c>
    </row>
    <row r="164" spans="2:65" s="13" customFormat="1" ht="13.5" x14ac:dyDescent="0.3">
      <c r="B164" s="222"/>
      <c r="C164" s="223"/>
      <c r="D164" s="198" t="s">
        <v>134</v>
      </c>
      <c r="E164" s="224" t="s">
        <v>21</v>
      </c>
      <c r="F164" s="225" t="s">
        <v>140</v>
      </c>
      <c r="G164" s="223"/>
      <c r="H164" s="226">
        <v>0.13400000000000001</v>
      </c>
      <c r="I164" s="227"/>
      <c r="J164" s="223"/>
      <c r="K164" s="223"/>
      <c r="L164" s="228"/>
      <c r="M164" s="229"/>
      <c r="N164" s="230"/>
      <c r="O164" s="230"/>
      <c r="P164" s="230"/>
      <c r="Q164" s="230"/>
      <c r="R164" s="230"/>
      <c r="S164" s="230"/>
      <c r="T164" s="231"/>
      <c r="AT164" s="232" t="s">
        <v>134</v>
      </c>
      <c r="AU164" s="232" t="s">
        <v>84</v>
      </c>
      <c r="AV164" s="13" t="s">
        <v>130</v>
      </c>
      <c r="AW164" s="13" t="s">
        <v>35</v>
      </c>
      <c r="AX164" s="13" t="s">
        <v>77</v>
      </c>
      <c r="AY164" s="232" t="s">
        <v>123</v>
      </c>
    </row>
    <row r="165" spans="2:65" s="1" customFormat="1" ht="25.5" customHeight="1" x14ac:dyDescent="0.3">
      <c r="B165" s="40"/>
      <c r="C165" s="186" t="s">
        <v>229</v>
      </c>
      <c r="D165" s="186" t="s">
        <v>125</v>
      </c>
      <c r="E165" s="187" t="s">
        <v>230</v>
      </c>
      <c r="F165" s="188" t="s">
        <v>231</v>
      </c>
      <c r="G165" s="189" t="s">
        <v>213</v>
      </c>
      <c r="H165" s="190">
        <v>37.658000000000001</v>
      </c>
      <c r="I165" s="191"/>
      <c r="J165" s="192">
        <f>ROUND(I165*H165,2)</f>
        <v>0</v>
      </c>
      <c r="K165" s="188" t="s">
        <v>129</v>
      </c>
      <c r="L165" s="60"/>
      <c r="M165" s="193" t="s">
        <v>21</v>
      </c>
      <c r="N165" s="194" t="s">
        <v>43</v>
      </c>
      <c r="O165" s="41"/>
      <c r="P165" s="195">
        <f>O165*H165</f>
        <v>0</v>
      </c>
      <c r="Q165" s="195">
        <v>0.34661999999999998</v>
      </c>
      <c r="R165" s="195">
        <f>Q165*H165</f>
        <v>13.05301596</v>
      </c>
      <c r="S165" s="195">
        <v>0</v>
      </c>
      <c r="T165" s="196">
        <f>S165*H165</f>
        <v>0</v>
      </c>
      <c r="AR165" s="23" t="s">
        <v>130</v>
      </c>
      <c r="AT165" s="23" t="s">
        <v>125</v>
      </c>
      <c r="AU165" s="23" t="s">
        <v>84</v>
      </c>
      <c r="AY165" s="23" t="s">
        <v>123</v>
      </c>
      <c r="BE165" s="197">
        <f>IF(N165="základní",J165,0)</f>
        <v>0</v>
      </c>
      <c r="BF165" s="197">
        <f>IF(N165="snížená",J165,0)</f>
        <v>0</v>
      </c>
      <c r="BG165" s="197">
        <f>IF(N165="zákl. přenesená",J165,0)</f>
        <v>0</v>
      </c>
      <c r="BH165" s="197">
        <f>IF(N165="sníž. přenesená",J165,0)</f>
        <v>0</v>
      </c>
      <c r="BI165" s="197">
        <f>IF(N165="nulová",J165,0)</f>
        <v>0</v>
      </c>
      <c r="BJ165" s="23" t="s">
        <v>77</v>
      </c>
      <c r="BK165" s="197">
        <f>ROUND(I165*H165,2)</f>
        <v>0</v>
      </c>
      <c r="BL165" s="23" t="s">
        <v>130</v>
      </c>
      <c r="BM165" s="23" t="s">
        <v>232</v>
      </c>
    </row>
    <row r="166" spans="2:65" s="1" customFormat="1" ht="54" x14ac:dyDescent="0.3">
      <c r="B166" s="40"/>
      <c r="C166" s="62"/>
      <c r="D166" s="198" t="s">
        <v>132</v>
      </c>
      <c r="E166" s="62"/>
      <c r="F166" s="199" t="s">
        <v>233</v>
      </c>
      <c r="G166" s="62"/>
      <c r="H166" s="62"/>
      <c r="I166" s="157"/>
      <c r="J166" s="62"/>
      <c r="K166" s="62"/>
      <c r="L166" s="60"/>
      <c r="M166" s="200"/>
      <c r="N166" s="41"/>
      <c r="O166" s="41"/>
      <c r="P166" s="41"/>
      <c r="Q166" s="41"/>
      <c r="R166" s="41"/>
      <c r="S166" s="41"/>
      <c r="T166" s="77"/>
      <c r="AT166" s="23" t="s">
        <v>132</v>
      </c>
      <c r="AU166" s="23" t="s">
        <v>84</v>
      </c>
    </row>
    <row r="167" spans="2:65" s="11" customFormat="1" ht="13.5" x14ac:dyDescent="0.3">
      <c r="B167" s="201"/>
      <c r="C167" s="202"/>
      <c r="D167" s="198" t="s">
        <v>134</v>
      </c>
      <c r="E167" s="203" t="s">
        <v>21</v>
      </c>
      <c r="F167" s="204" t="s">
        <v>234</v>
      </c>
      <c r="G167" s="202"/>
      <c r="H167" s="203" t="s">
        <v>21</v>
      </c>
      <c r="I167" s="205"/>
      <c r="J167" s="202"/>
      <c r="K167" s="202"/>
      <c r="L167" s="206"/>
      <c r="M167" s="207"/>
      <c r="N167" s="208"/>
      <c r="O167" s="208"/>
      <c r="P167" s="208"/>
      <c r="Q167" s="208"/>
      <c r="R167" s="208"/>
      <c r="S167" s="208"/>
      <c r="T167" s="209"/>
      <c r="AT167" s="210" t="s">
        <v>134</v>
      </c>
      <c r="AU167" s="210" t="s">
        <v>84</v>
      </c>
      <c r="AV167" s="11" t="s">
        <v>77</v>
      </c>
      <c r="AW167" s="11" t="s">
        <v>35</v>
      </c>
      <c r="AX167" s="11" t="s">
        <v>72</v>
      </c>
      <c r="AY167" s="210" t="s">
        <v>123</v>
      </c>
    </row>
    <row r="168" spans="2:65" s="12" customFormat="1" ht="13.5" x14ac:dyDescent="0.3">
      <c r="B168" s="211"/>
      <c r="C168" s="212"/>
      <c r="D168" s="198" t="s">
        <v>134</v>
      </c>
      <c r="E168" s="213" t="s">
        <v>21</v>
      </c>
      <c r="F168" s="214" t="s">
        <v>235</v>
      </c>
      <c r="G168" s="212"/>
      <c r="H168" s="215">
        <v>17.797999999999998</v>
      </c>
      <c r="I168" s="216"/>
      <c r="J168" s="212"/>
      <c r="K168" s="212"/>
      <c r="L168" s="217"/>
      <c r="M168" s="218"/>
      <c r="N168" s="219"/>
      <c r="O168" s="219"/>
      <c r="P168" s="219"/>
      <c r="Q168" s="219"/>
      <c r="R168" s="219"/>
      <c r="S168" s="219"/>
      <c r="T168" s="220"/>
      <c r="AT168" s="221" t="s">
        <v>134</v>
      </c>
      <c r="AU168" s="221" t="s">
        <v>84</v>
      </c>
      <c r="AV168" s="12" t="s">
        <v>84</v>
      </c>
      <c r="AW168" s="12" t="s">
        <v>35</v>
      </c>
      <c r="AX168" s="12" t="s">
        <v>72</v>
      </c>
      <c r="AY168" s="221" t="s">
        <v>123</v>
      </c>
    </row>
    <row r="169" spans="2:65" s="11" customFormat="1" ht="13.5" x14ac:dyDescent="0.3">
      <c r="B169" s="201"/>
      <c r="C169" s="202"/>
      <c r="D169" s="198" t="s">
        <v>134</v>
      </c>
      <c r="E169" s="203" t="s">
        <v>21</v>
      </c>
      <c r="F169" s="204" t="s">
        <v>236</v>
      </c>
      <c r="G169" s="202"/>
      <c r="H169" s="203" t="s">
        <v>21</v>
      </c>
      <c r="I169" s="205"/>
      <c r="J169" s="202"/>
      <c r="K169" s="202"/>
      <c r="L169" s="206"/>
      <c r="M169" s="207"/>
      <c r="N169" s="208"/>
      <c r="O169" s="208"/>
      <c r="P169" s="208"/>
      <c r="Q169" s="208"/>
      <c r="R169" s="208"/>
      <c r="S169" s="208"/>
      <c r="T169" s="209"/>
      <c r="AT169" s="210" t="s">
        <v>134</v>
      </c>
      <c r="AU169" s="210" t="s">
        <v>84</v>
      </c>
      <c r="AV169" s="11" t="s">
        <v>77</v>
      </c>
      <c r="AW169" s="11" t="s">
        <v>35</v>
      </c>
      <c r="AX169" s="11" t="s">
        <v>72</v>
      </c>
      <c r="AY169" s="210" t="s">
        <v>123</v>
      </c>
    </row>
    <row r="170" spans="2:65" s="12" customFormat="1" ht="13.5" x14ac:dyDescent="0.3">
      <c r="B170" s="211"/>
      <c r="C170" s="212"/>
      <c r="D170" s="198" t="s">
        <v>134</v>
      </c>
      <c r="E170" s="213" t="s">
        <v>21</v>
      </c>
      <c r="F170" s="214" t="s">
        <v>237</v>
      </c>
      <c r="G170" s="212"/>
      <c r="H170" s="215">
        <v>19.86</v>
      </c>
      <c r="I170" s="216"/>
      <c r="J170" s="212"/>
      <c r="K170" s="212"/>
      <c r="L170" s="217"/>
      <c r="M170" s="218"/>
      <c r="N170" s="219"/>
      <c r="O170" s="219"/>
      <c r="P170" s="219"/>
      <c r="Q170" s="219"/>
      <c r="R170" s="219"/>
      <c r="S170" s="219"/>
      <c r="T170" s="220"/>
      <c r="AT170" s="221" t="s">
        <v>134</v>
      </c>
      <c r="AU170" s="221" t="s">
        <v>84</v>
      </c>
      <c r="AV170" s="12" t="s">
        <v>84</v>
      </c>
      <c r="AW170" s="12" t="s">
        <v>35</v>
      </c>
      <c r="AX170" s="12" t="s">
        <v>72</v>
      </c>
      <c r="AY170" s="221" t="s">
        <v>123</v>
      </c>
    </row>
    <row r="171" spans="2:65" s="13" customFormat="1" ht="13.5" x14ac:dyDescent="0.3">
      <c r="B171" s="222"/>
      <c r="C171" s="223"/>
      <c r="D171" s="198" t="s">
        <v>134</v>
      </c>
      <c r="E171" s="224" t="s">
        <v>21</v>
      </c>
      <c r="F171" s="225" t="s">
        <v>140</v>
      </c>
      <c r="G171" s="223"/>
      <c r="H171" s="226">
        <v>37.658000000000001</v>
      </c>
      <c r="I171" s="227"/>
      <c r="J171" s="223"/>
      <c r="K171" s="223"/>
      <c r="L171" s="228"/>
      <c r="M171" s="229"/>
      <c r="N171" s="230"/>
      <c r="O171" s="230"/>
      <c r="P171" s="230"/>
      <c r="Q171" s="230"/>
      <c r="R171" s="230"/>
      <c r="S171" s="230"/>
      <c r="T171" s="231"/>
      <c r="AT171" s="232" t="s">
        <v>134</v>
      </c>
      <c r="AU171" s="232" t="s">
        <v>84</v>
      </c>
      <c r="AV171" s="13" t="s">
        <v>130</v>
      </c>
      <c r="AW171" s="13" t="s">
        <v>35</v>
      </c>
      <c r="AX171" s="13" t="s">
        <v>77</v>
      </c>
      <c r="AY171" s="232" t="s">
        <v>123</v>
      </c>
    </row>
    <row r="172" spans="2:65" s="1" customFormat="1" ht="38.25" customHeight="1" x14ac:dyDescent="0.3">
      <c r="B172" s="40"/>
      <c r="C172" s="186" t="s">
        <v>238</v>
      </c>
      <c r="D172" s="186" t="s">
        <v>125</v>
      </c>
      <c r="E172" s="187" t="s">
        <v>239</v>
      </c>
      <c r="F172" s="188" t="s">
        <v>240</v>
      </c>
      <c r="G172" s="189" t="s">
        <v>170</v>
      </c>
      <c r="H172" s="190">
        <v>0.193</v>
      </c>
      <c r="I172" s="191"/>
      <c r="J172" s="192">
        <f>ROUND(I172*H172,2)</f>
        <v>0</v>
      </c>
      <c r="K172" s="188" t="s">
        <v>129</v>
      </c>
      <c r="L172" s="60"/>
      <c r="M172" s="193" t="s">
        <v>21</v>
      </c>
      <c r="N172" s="194" t="s">
        <v>43</v>
      </c>
      <c r="O172" s="41"/>
      <c r="P172" s="195">
        <f>O172*H172</f>
        <v>0</v>
      </c>
      <c r="Q172" s="195">
        <v>1.05871</v>
      </c>
      <c r="R172" s="195">
        <f>Q172*H172</f>
        <v>0.20433103000000002</v>
      </c>
      <c r="S172" s="195">
        <v>0</v>
      </c>
      <c r="T172" s="196">
        <f>S172*H172</f>
        <v>0</v>
      </c>
      <c r="AR172" s="23" t="s">
        <v>130</v>
      </c>
      <c r="AT172" s="23" t="s">
        <v>125</v>
      </c>
      <c r="AU172" s="23" t="s">
        <v>84</v>
      </c>
      <c r="AY172" s="23" t="s">
        <v>123</v>
      </c>
      <c r="BE172" s="197">
        <f>IF(N172="základní",J172,0)</f>
        <v>0</v>
      </c>
      <c r="BF172" s="197">
        <f>IF(N172="snížená",J172,0)</f>
        <v>0</v>
      </c>
      <c r="BG172" s="197">
        <f>IF(N172="zákl. přenesená",J172,0)</f>
        <v>0</v>
      </c>
      <c r="BH172" s="197">
        <f>IF(N172="sníž. přenesená",J172,0)</f>
        <v>0</v>
      </c>
      <c r="BI172" s="197">
        <f>IF(N172="nulová",J172,0)</f>
        <v>0</v>
      </c>
      <c r="BJ172" s="23" t="s">
        <v>77</v>
      </c>
      <c r="BK172" s="197">
        <f>ROUND(I172*H172,2)</f>
        <v>0</v>
      </c>
      <c r="BL172" s="23" t="s">
        <v>130</v>
      </c>
      <c r="BM172" s="23" t="s">
        <v>241</v>
      </c>
    </row>
    <row r="173" spans="2:65" s="11" customFormat="1" ht="13.5" x14ac:dyDescent="0.3">
      <c r="B173" s="201"/>
      <c r="C173" s="202"/>
      <c r="D173" s="198" t="s">
        <v>134</v>
      </c>
      <c r="E173" s="203" t="s">
        <v>21</v>
      </c>
      <c r="F173" s="204" t="s">
        <v>234</v>
      </c>
      <c r="G173" s="202"/>
      <c r="H173" s="203" t="s">
        <v>21</v>
      </c>
      <c r="I173" s="205"/>
      <c r="J173" s="202"/>
      <c r="K173" s="202"/>
      <c r="L173" s="206"/>
      <c r="M173" s="207"/>
      <c r="N173" s="208"/>
      <c r="O173" s="208"/>
      <c r="P173" s="208"/>
      <c r="Q173" s="208"/>
      <c r="R173" s="208"/>
      <c r="S173" s="208"/>
      <c r="T173" s="209"/>
      <c r="AT173" s="210" t="s">
        <v>134</v>
      </c>
      <c r="AU173" s="210" t="s">
        <v>84</v>
      </c>
      <c r="AV173" s="11" t="s">
        <v>77</v>
      </c>
      <c r="AW173" s="11" t="s">
        <v>35</v>
      </c>
      <c r="AX173" s="11" t="s">
        <v>72</v>
      </c>
      <c r="AY173" s="210" t="s">
        <v>123</v>
      </c>
    </row>
    <row r="174" spans="2:65" s="12" customFormat="1" ht="13.5" x14ac:dyDescent="0.3">
      <c r="B174" s="211"/>
      <c r="C174" s="212"/>
      <c r="D174" s="198" t="s">
        <v>134</v>
      </c>
      <c r="E174" s="213" t="s">
        <v>21</v>
      </c>
      <c r="F174" s="214" t="s">
        <v>242</v>
      </c>
      <c r="G174" s="212"/>
      <c r="H174" s="215">
        <v>5.7000000000000002E-2</v>
      </c>
      <c r="I174" s="216"/>
      <c r="J174" s="212"/>
      <c r="K174" s="212"/>
      <c r="L174" s="217"/>
      <c r="M174" s="218"/>
      <c r="N174" s="219"/>
      <c r="O174" s="219"/>
      <c r="P174" s="219"/>
      <c r="Q174" s="219"/>
      <c r="R174" s="219"/>
      <c r="S174" s="219"/>
      <c r="T174" s="220"/>
      <c r="AT174" s="221" t="s">
        <v>134</v>
      </c>
      <c r="AU174" s="221" t="s">
        <v>84</v>
      </c>
      <c r="AV174" s="12" t="s">
        <v>84</v>
      </c>
      <c r="AW174" s="12" t="s">
        <v>35</v>
      </c>
      <c r="AX174" s="12" t="s">
        <v>72</v>
      </c>
      <c r="AY174" s="221" t="s">
        <v>123</v>
      </c>
    </row>
    <row r="175" spans="2:65" s="12" customFormat="1" ht="13.5" x14ac:dyDescent="0.3">
      <c r="B175" s="211"/>
      <c r="C175" s="212"/>
      <c r="D175" s="198" t="s">
        <v>134</v>
      </c>
      <c r="E175" s="213" t="s">
        <v>21</v>
      </c>
      <c r="F175" s="214" t="s">
        <v>243</v>
      </c>
      <c r="G175" s="212"/>
      <c r="H175" s="215">
        <v>1.9E-2</v>
      </c>
      <c r="I175" s="216"/>
      <c r="J175" s="212"/>
      <c r="K175" s="212"/>
      <c r="L175" s="217"/>
      <c r="M175" s="218"/>
      <c r="N175" s="219"/>
      <c r="O175" s="219"/>
      <c r="P175" s="219"/>
      <c r="Q175" s="219"/>
      <c r="R175" s="219"/>
      <c r="S175" s="219"/>
      <c r="T175" s="220"/>
      <c r="AT175" s="221" t="s">
        <v>134</v>
      </c>
      <c r="AU175" s="221" t="s">
        <v>84</v>
      </c>
      <c r="AV175" s="12" t="s">
        <v>84</v>
      </c>
      <c r="AW175" s="12" t="s">
        <v>35</v>
      </c>
      <c r="AX175" s="12" t="s">
        <v>72</v>
      </c>
      <c r="AY175" s="221" t="s">
        <v>123</v>
      </c>
    </row>
    <row r="176" spans="2:65" s="11" customFormat="1" ht="13.5" x14ac:dyDescent="0.3">
      <c r="B176" s="201"/>
      <c r="C176" s="202"/>
      <c r="D176" s="198" t="s">
        <v>134</v>
      </c>
      <c r="E176" s="203" t="s">
        <v>21</v>
      </c>
      <c r="F176" s="204" t="s">
        <v>236</v>
      </c>
      <c r="G176" s="202"/>
      <c r="H176" s="203" t="s">
        <v>21</v>
      </c>
      <c r="I176" s="205"/>
      <c r="J176" s="202"/>
      <c r="K176" s="202"/>
      <c r="L176" s="206"/>
      <c r="M176" s="207"/>
      <c r="N176" s="208"/>
      <c r="O176" s="208"/>
      <c r="P176" s="208"/>
      <c r="Q176" s="208"/>
      <c r="R176" s="208"/>
      <c r="S176" s="208"/>
      <c r="T176" s="209"/>
      <c r="AT176" s="210" t="s">
        <v>134</v>
      </c>
      <c r="AU176" s="210" t="s">
        <v>84</v>
      </c>
      <c r="AV176" s="11" t="s">
        <v>77</v>
      </c>
      <c r="AW176" s="11" t="s">
        <v>35</v>
      </c>
      <c r="AX176" s="11" t="s">
        <v>72</v>
      </c>
      <c r="AY176" s="210" t="s">
        <v>123</v>
      </c>
    </row>
    <row r="177" spans="2:65" s="12" customFormat="1" ht="13.5" x14ac:dyDescent="0.3">
      <c r="B177" s="211"/>
      <c r="C177" s="212"/>
      <c r="D177" s="198" t="s">
        <v>134</v>
      </c>
      <c r="E177" s="213" t="s">
        <v>21</v>
      </c>
      <c r="F177" s="214" t="s">
        <v>244</v>
      </c>
      <c r="G177" s="212"/>
      <c r="H177" s="215">
        <v>6.4000000000000001E-2</v>
      </c>
      <c r="I177" s="216"/>
      <c r="J177" s="212"/>
      <c r="K177" s="212"/>
      <c r="L177" s="217"/>
      <c r="M177" s="218"/>
      <c r="N177" s="219"/>
      <c r="O177" s="219"/>
      <c r="P177" s="219"/>
      <c r="Q177" s="219"/>
      <c r="R177" s="219"/>
      <c r="S177" s="219"/>
      <c r="T177" s="220"/>
      <c r="AT177" s="221" t="s">
        <v>134</v>
      </c>
      <c r="AU177" s="221" t="s">
        <v>84</v>
      </c>
      <c r="AV177" s="12" t="s">
        <v>84</v>
      </c>
      <c r="AW177" s="12" t="s">
        <v>35</v>
      </c>
      <c r="AX177" s="12" t="s">
        <v>72</v>
      </c>
      <c r="AY177" s="221" t="s">
        <v>123</v>
      </c>
    </row>
    <row r="178" spans="2:65" s="12" customFormat="1" ht="13.5" x14ac:dyDescent="0.3">
      <c r="B178" s="211"/>
      <c r="C178" s="212"/>
      <c r="D178" s="198" t="s">
        <v>134</v>
      </c>
      <c r="E178" s="213" t="s">
        <v>21</v>
      </c>
      <c r="F178" s="214" t="s">
        <v>245</v>
      </c>
      <c r="G178" s="212"/>
      <c r="H178" s="215">
        <v>2.1000000000000001E-2</v>
      </c>
      <c r="I178" s="216"/>
      <c r="J178" s="212"/>
      <c r="K178" s="212"/>
      <c r="L178" s="217"/>
      <c r="M178" s="218"/>
      <c r="N178" s="219"/>
      <c r="O178" s="219"/>
      <c r="P178" s="219"/>
      <c r="Q178" s="219"/>
      <c r="R178" s="219"/>
      <c r="S178" s="219"/>
      <c r="T178" s="220"/>
      <c r="AT178" s="221" t="s">
        <v>134</v>
      </c>
      <c r="AU178" s="221" t="s">
        <v>84</v>
      </c>
      <c r="AV178" s="12" t="s">
        <v>84</v>
      </c>
      <c r="AW178" s="12" t="s">
        <v>35</v>
      </c>
      <c r="AX178" s="12" t="s">
        <v>72</v>
      </c>
      <c r="AY178" s="221" t="s">
        <v>123</v>
      </c>
    </row>
    <row r="179" spans="2:65" s="13" customFormat="1" ht="13.5" x14ac:dyDescent="0.3">
      <c r="B179" s="222"/>
      <c r="C179" s="223"/>
      <c r="D179" s="198" t="s">
        <v>134</v>
      </c>
      <c r="E179" s="224" t="s">
        <v>21</v>
      </c>
      <c r="F179" s="225" t="s">
        <v>140</v>
      </c>
      <c r="G179" s="223"/>
      <c r="H179" s="226">
        <v>0.161</v>
      </c>
      <c r="I179" s="227"/>
      <c r="J179" s="223"/>
      <c r="K179" s="223"/>
      <c r="L179" s="228"/>
      <c r="M179" s="229"/>
      <c r="N179" s="230"/>
      <c r="O179" s="230"/>
      <c r="P179" s="230"/>
      <c r="Q179" s="230"/>
      <c r="R179" s="230"/>
      <c r="S179" s="230"/>
      <c r="T179" s="231"/>
      <c r="AT179" s="232" t="s">
        <v>134</v>
      </c>
      <c r="AU179" s="232" t="s">
        <v>84</v>
      </c>
      <c r="AV179" s="13" t="s">
        <v>130</v>
      </c>
      <c r="AW179" s="13" t="s">
        <v>35</v>
      </c>
      <c r="AX179" s="13" t="s">
        <v>77</v>
      </c>
      <c r="AY179" s="232" t="s">
        <v>123</v>
      </c>
    </row>
    <row r="180" spans="2:65" s="12" customFormat="1" ht="13.5" x14ac:dyDescent="0.3">
      <c r="B180" s="211"/>
      <c r="C180" s="212"/>
      <c r="D180" s="198" t="s">
        <v>134</v>
      </c>
      <c r="E180" s="212"/>
      <c r="F180" s="214" t="s">
        <v>246</v>
      </c>
      <c r="G180" s="212"/>
      <c r="H180" s="215">
        <v>0.193</v>
      </c>
      <c r="I180" s="216"/>
      <c r="J180" s="212"/>
      <c r="K180" s="212"/>
      <c r="L180" s="217"/>
      <c r="M180" s="218"/>
      <c r="N180" s="219"/>
      <c r="O180" s="219"/>
      <c r="P180" s="219"/>
      <c r="Q180" s="219"/>
      <c r="R180" s="219"/>
      <c r="S180" s="219"/>
      <c r="T180" s="220"/>
      <c r="AT180" s="221" t="s">
        <v>134</v>
      </c>
      <c r="AU180" s="221" t="s">
        <v>84</v>
      </c>
      <c r="AV180" s="12" t="s">
        <v>84</v>
      </c>
      <c r="AW180" s="12" t="s">
        <v>6</v>
      </c>
      <c r="AX180" s="12" t="s">
        <v>77</v>
      </c>
      <c r="AY180" s="221" t="s">
        <v>123</v>
      </c>
    </row>
    <row r="181" spans="2:65" s="10" customFormat="1" ht="29.85" customHeight="1" x14ac:dyDescent="0.3">
      <c r="B181" s="170"/>
      <c r="C181" s="171"/>
      <c r="D181" s="172" t="s">
        <v>71</v>
      </c>
      <c r="E181" s="184" t="s">
        <v>130</v>
      </c>
      <c r="F181" s="184" t="s">
        <v>247</v>
      </c>
      <c r="G181" s="171"/>
      <c r="H181" s="171"/>
      <c r="I181" s="174"/>
      <c r="J181" s="185">
        <f>BK181</f>
        <v>0</v>
      </c>
      <c r="K181" s="171"/>
      <c r="L181" s="176"/>
      <c r="M181" s="177"/>
      <c r="N181" s="178"/>
      <c r="O181" s="178"/>
      <c r="P181" s="179">
        <f>SUM(P182:P188)</f>
        <v>0</v>
      </c>
      <c r="Q181" s="178"/>
      <c r="R181" s="179">
        <f>SUM(R182:R188)</f>
        <v>0.71893000000000007</v>
      </c>
      <c r="S181" s="178"/>
      <c r="T181" s="180">
        <f>SUM(T182:T188)</f>
        <v>0</v>
      </c>
      <c r="AR181" s="181" t="s">
        <v>77</v>
      </c>
      <c r="AT181" s="182" t="s">
        <v>71</v>
      </c>
      <c r="AU181" s="182" t="s">
        <v>77</v>
      </c>
      <c r="AY181" s="181" t="s">
        <v>123</v>
      </c>
      <c r="BK181" s="183">
        <f>SUM(BK182:BK188)</f>
        <v>0</v>
      </c>
    </row>
    <row r="182" spans="2:65" s="1" customFormat="1" ht="38.25" customHeight="1" x14ac:dyDescent="0.3">
      <c r="B182" s="40"/>
      <c r="C182" s="186" t="s">
        <v>248</v>
      </c>
      <c r="D182" s="186" t="s">
        <v>125</v>
      </c>
      <c r="E182" s="187" t="s">
        <v>249</v>
      </c>
      <c r="F182" s="188" t="s">
        <v>250</v>
      </c>
      <c r="G182" s="189" t="s">
        <v>251</v>
      </c>
      <c r="H182" s="190">
        <v>17</v>
      </c>
      <c r="I182" s="191"/>
      <c r="J182" s="192">
        <f>ROUND(I182*H182,2)</f>
        <v>0</v>
      </c>
      <c r="K182" s="188" t="s">
        <v>129</v>
      </c>
      <c r="L182" s="60"/>
      <c r="M182" s="193" t="s">
        <v>21</v>
      </c>
      <c r="N182" s="194" t="s">
        <v>43</v>
      </c>
      <c r="O182" s="41"/>
      <c r="P182" s="195">
        <f>O182*H182</f>
        <v>0</v>
      </c>
      <c r="Q182" s="195">
        <v>2.2899999999999999E-3</v>
      </c>
      <c r="R182" s="195">
        <f>Q182*H182</f>
        <v>3.8929999999999999E-2</v>
      </c>
      <c r="S182" s="195">
        <v>0</v>
      </c>
      <c r="T182" s="196">
        <f>S182*H182</f>
        <v>0</v>
      </c>
      <c r="AR182" s="23" t="s">
        <v>130</v>
      </c>
      <c r="AT182" s="23" t="s">
        <v>125</v>
      </c>
      <c r="AU182" s="23" t="s">
        <v>84</v>
      </c>
      <c r="AY182" s="23" t="s">
        <v>123</v>
      </c>
      <c r="BE182" s="197">
        <f>IF(N182="základní",J182,0)</f>
        <v>0</v>
      </c>
      <c r="BF182" s="197">
        <f>IF(N182="snížená",J182,0)</f>
        <v>0</v>
      </c>
      <c r="BG182" s="197">
        <f>IF(N182="zákl. přenesená",J182,0)</f>
        <v>0</v>
      </c>
      <c r="BH182" s="197">
        <f>IF(N182="sníž. přenesená",J182,0)</f>
        <v>0</v>
      </c>
      <c r="BI182" s="197">
        <f>IF(N182="nulová",J182,0)</f>
        <v>0</v>
      </c>
      <c r="BJ182" s="23" t="s">
        <v>77</v>
      </c>
      <c r="BK182" s="197">
        <f>ROUND(I182*H182,2)</f>
        <v>0</v>
      </c>
      <c r="BL182" s="23" t="s">
        <v>130</v>
      </c>
      <c r="BM182" s="23" t="s">
        <v>252</v>
      </c>
    </row>
    <row r="183" spans="2:65" s="1" customFormat="1" ht="67.5" x14ac:dyDescent="0.3">
      <c r="B183" s="40"/>
      <c r="C183" s="62"/>
      <c r="D183" s="198" t="s">
        <v>132</v>
      </c>
      <c r="E183" s="62"/>
      <c r="F183" s="199" t="s">
        <v>253</v>
      </c>
      <c r="G183" s="62"/>
      <c r="H183" s="62"/>
      <c r="I183" s="157"/>
      <c r="J183" s="62"/>
      <c r="K183" s="62"/>
      <c r="L183" s="60"/>
      <c r="M183" s="200"/>
      <c r="N183" s="41"/>
      <c r="O183" s="41"/>
      <c r="P183" s="41"/>
      <c r="Q183" s="41"/>
      <c r="R183" s="41"/>
      <c r="S183" s="41"/>
      <c r="T183" s="77"/>
      <c r="AT183" s="23" t="s">
        <v>132</v>
      </c>
      <c r="AU183" s="23" t="s">
        <v>84</v>
      </c>
    </row>
    <row r="184" spans="2:65" s="11" customFormat="1" ht="13.5" x14ac:dyDescent="0.3">
      <c r="B184" s="201"/>
      <c r="C184" s="202"/>
      <c r="D184" s="198" t="s">
        <v>134</v>
      </c>
      <c r="E184" s="203" t="s">
        <v>21</v>
      </c>
      <c r="F184" s="204" t="s">
        <v>254</v>
      </c>
      <c r="G184" s="202"/>
      <c r="H184" s="203" t="s">
        <v>21</v>
      </c>
      <c r="I184" s="205"/>
      <c r="J184" s="202"/>
      <c r="K184" s="202"/>
      <c r="L184" s="206"/>
      <c r="M184" s="207"/>
      <c r="N184" s="208"/>
      <c r="O184" s="208"/>
      <c r="P184" s="208"/>
      <c r="Q184" s="208"/>
      <c r="R184" s="208"/>
      <c r="S184" s="208"/>
      <c r="T184" s="209"/>
      <c r="AT184" s="210" t="s">
        <v>134</v>
      </c>
      <c r="AU184" s="210" t="s">
        <v>84</v>
      </c>
      <c r="AV184" s="11" t="s">
        <v>77</v>
      </c>
      <c r="AW184" s="11" t="s">
        <v>35</v>
      </c>
      <c r="AX184" s="11" t="s">
        <v>72</v>
      </c>
      <c r="AY184" s="210" t="s">
        <v>123</v>
      </c>
    </row>
    <row r="185" spans="2:65" s="12" customFormat="1" ht="13.5" x14ac:dyDescent="0.3">
      <c r="B185" s="211"/>
      <c r="C185" s="212"/>
      <c r="D185" s="198" t="s">
        <v>134</v>
      </c>
      <c r="E185" s="213" t="s">
        <v>21</v>
      </c>
      <c r="F185" s="214" t="s">
        <v>238</v>
      </c>
      <c r="G185" s="212"/>
      <c r="H185" s="215">
        <v>17</v>
      </c>
      <c r="I185" s="216"/>
      <c r="J185" s="212"/>
      <c r="K185" s="212"/>
      <c r="L185" s="217"/>
      <c r="M185" s="218"/>
      <c r="N185" s="219"/>
      <c r="O185" s="219"/>
      <c r="P185" s="219"/>
      <c r="Q185" s="219"/>
      <c r="R185" s="219"/>
      <c r="S185" s="219"/>
      <c r="T185" s="220"/>
      <c r="AT185" s="221" t="s">
        <v>134</v>
      </c>
      <c r="AU185" s="221" t="s">
        <v>84</v>
      </c>
      <c r="AV185" s="12" t="s">
        <v>84</v>
      </c>
      <c r="AW185" s="12" t="s">
        <v>35</v>
      </c>
      <c r="AX185" s="12" t="s">
        <v>77</v>
      </c>
      <c r="AY185" s="221" t="s">
        <v>123</v>
      </c>
    </row>
    <row r="186" spans="2:65" s="1" customFormat="1" ht="16.5" customHeight="1" x14ac:dyDescent="0.3">
      <c r="B186" s="40"/>
      <c r="C186" s="233" t="s">
        <v>255</v>
      </c>
      <c r="D186" s="233" t="s">
        <v>182</v>
      </c>
      <c r="E186" s="234" t="s">
        <v>256</v>
      </c>
      <c r="F186" s="235" t="s">
        <v>257</v>
      </c>
      <c r="G186" s="236" t="s">
        <v>251</v>
      </c>
      <c r="H186" s="237">
        <v>17</v>
      </c>
      <c r="I186" s="238"/>
      <c r="J186" s="239">
        <f>ROUND(I186*H186,2)</f>
        <v>0</v>
      </c>
      <c r="K186" s="235" t="s">
        <v>129</v>
      </c>
      <c r="L186" s="240"/>
      <c r="M186" s="241" t="s">
        <v>21</v>
      </c>
      <c r="N186" s="242" t="s">
        <v>43</v>
      </c>
      <c r="O186" s="41"/>
      <c r="P186" s="195">
        <f>O186*H186</f>
        <v>0</v>
      </c>
      <c r="Q186" s="195">
        <v>0.04</v>
      </c>
      <c r="R186" s="195">
        <f>Q186*H186</f>
        <v>0.68</v>
      </c>
      <c r="S186" s="195">
        <v>0</v>
      </c>
      <c r="T186" s="196">
        <f>S186*H186</f>
        <v>0</v>
      </c>
      <c r="AR186" s="23" t="s">
        <v>167</v>
      </c>
      <c r="AT186" s="23" t="s">
        <v>182</v>
      </c>
      <c r="AU186" s="23" t="s">
        <v>84</v>
      </c>
      <c r="AY186" s="23" t="s">
        <v>123</v>
      </c>
      <c r="BE186" s="197">
        <f>IF(N186="základní",J186,0)</f>
        <v>0</v>
      </c>
      <c r="BF186" s="197">
        <f>IF(N186="snížená",J186,0)</f>
        <v>0</v>
      </c>
      <c r="BG186" s="197">
        <f>IF(N186="zákl. přenesená",J186,0)</f>
        <v>0</v>
      </c>
      <c r="BH186" s="197">
        <f>IF(N186="sníž. přenesená",J186,0)</f>
        <v>0</v>
      </c>
      <c r="BI186" s="197">
        <f>IF(N186="nulová",J186,0)</f>
        <v>0</v>
      </c>
      <c r="BJ186" s="23" t="s">
        <v>77</v>
      </c>
      <c r="BK186" s="197">
        <f>ROUND(I186*H186,2)</f>
        <v>0</v>
      </c>
      <c r="BL186" s="23" t="s">
        <v>130</v>
      </c>
      <c r="BM186" s="23" t="s">
        <v>258</v>
      </c>
    </row>
    <row r="187" spans="2:65" s="11" customFormat="1" ht="13.5" x14ac:dyDescent="0.3">
      <c r="B187" s="201"/>
      <c r="C187" s="202"/>
      <c r="D187" s="198" t="s">
        <v>134</v>
      </c>
      <c r="E187" s="203" t="s">
        <v>21</v>
      </c>
      <c r="F187" s="204" t="s">
        <v>254</v>
      </c>
      <c r="G187" s="202"/>
      <c r="H187" s="203" t="s">
        <v>21</v>
      </c>
      <c r="I187" s="205"/>
      <c r="J187" s="202"/>
      <c r="K187" s="202"/>
      <c r="L187" s="206"/>
      <c r="M187" s="207"/>
      <c r="N187" s="208"/>
      <c r="O187" s="208"/>
      <c r="P187" s="208"/>
      <c r="Q187" s="208"/>
      <c r="R187" s="208"/>
      <c r="S187" s="208"/>
      <c r="T187" s="209"/>
      <c r="AT187" s="210" t="s">
        <v>134</v>
      </c>
      <c r="AU187" s="210" t="s">
        <v>84</v>
      </c>
      <c r="AV187" s="11" t="s">
        <v>77</v>
      </c>
      <c r="AW187" s="11" t="s">
        <v>35</v>
      </c>
      <c r="AX187" s="11" t="s">
        <v>72</v>
      </c>
      <c r="AY187" s="210" t="s">
        <v>123</v>
      </c>
    </row>
    <row r="188" spans="2:65" s="12" customFormat="1" ht="13.5" x14ac:dyDescent="0.3">
      <c r="B188" s="211"/>
      <c r="C188" s="212"/>
      <c r="D188" s="198" t="s">
        <v>134</v>
      </c>
      <c r="E188" s="213" t="s">
        <v>21</v>
      </c>
      <c r="F188" s="214" t="s">
        <v>238</v>
      </c>
      <c r="G188" s="212"/>
      <c r="H188" s="215">
        <v>17</v>
      </c>
      <c r="I188" s="216"/>
      <c r="J188" s="212"/>
      <c r="K188" s="212"/>
      <c r="L188" s="217"/>
      <c r="M188" s="218"/>
      <c r="N188" s="219"/>
      <c r="O188" s="219"/>
      <c r="P188" s="219"/>
      <c r="Q188" s="219"/>
      <c r="R188" s="219"/>
      <c r="S188" s="219"/>
      <c r="T188" s="220"/>
      <c r="AT188" s="221" t="s">
        <v>134</v>
      </c>
      <c r="AU188" s="221" t="s">
        <v>84</v>
      </c>
      <c r="AV188" s="12" t="s">
        <v>84</v>
      </c>
      <c r="AW188" s="12" t="s">
        <v>35</v>
      </c>
      <c r="AX188" s="12" t="s">
        <v>77</v>
      </c>
      <c r="AY188" s="221" t="s">
        <v>123</v>
      </c>
    </row>
    <row r="189" spans="2:65" s="10" customFormat="1" ht="29.85" customHeight="1" x14ac:dyDescent="0.3">
      <c r="B189" s="170"/>
      <c r="C189" s="171"/>
      <c r="D189" s="172" t="s">
        <v>71</v>
      </c>
      <c r="E189" s="184" t="s">
        <v>158</v>
      </c>
      <c r="F189" s="184" t="s">
        <v>259</v>
      </c>
      <c r="G189" s="171"/>
      <c r="H189" s="171"/>
      <c r="I189" s="174"/>
      <c r="J189" s="185">
        <f>BK189</f>
        <v>0</v>
      </c>
      <c r="K189" s="171"/>
      <c r="L189" s="176"/>
      <c r="M189" s="177"/>
      <c r="N189" s="178"/>
      <c r="O189" s="178"/>
      <c r="P189" s="179">
        <f>SUM(P190:P214)</f>
        <v>0</v>
      </c>
      <c r="Q189" s="178"/>
      <c r="R189" s="179">
        <f>SUM(R190:R214)</f>
        <v>2.157346</v>
      </c>
      <c r="S189" s="178"/>
      <c r="T189" s="180">
        <f>SUM(T190:T214)</f>
        <v>0</v>
      </c>
      <c r="AR189" s="181" t="s">
        <v>77</v>
      </c>
      <c r="AT189" s="182" t="s">
        <v>71</v>
      </c>
      <c r="AU189" s="182" t="s">
        <v>77</v>
      </c>
      <c r="AY189" s="181" t="s">
        <v>123</v>
      </c>
      <c r="BK189" s="183">
        <f>SUM(BK190:BK214)</f>
        <v>0</v>
      </c>
    </row>
    <row r="190" spans="2:65" s="1" customFormat="1" ht="25.5" customHeight="1" x14ac:dyDescent="0.3">
      <c r="B190" s="40"/>
      <c r="C190" s="186" t="s">
        <v>260</v>
      </c>
      <c r="D190" s="186" t="s">
        <v>125</v>
      </c>
      <c r="E190" s="187" t="s">
        <v>261</v>
      </c>
      <c r="F190" s="188" t="s">
        <v>262</v>
      </c>
      <c r="G190" s="189" t="s">
        <v>213</v>
      </c>
      <c r="H190" s="190">
        <v>17.797999999999998</v>
      </c>
      <c r="I190" s="191"/>
      <c r="J190" s="192">
        <f>ROUND(I190*H190,2)</f>
        <v>0</v>
      </c>
      <c r="K190" s="188" t="s">
        <v>129</v>
      </c>
      <c r="L190" s="60"/>
      <c r="M190" s="193" t="s">
        <v>21</v>
      </c>
      <c r="N190" s="194" t="s">
        <v>43</v>
      </c>
      <c r="O190" s="41"/>
      <c r="P190" s="195">
        <f>O190*H190</f>
        <v>0</v>
      </c>
      <c r="Q190" s="195">
        <v>7.3499999999999998E-3</v>
      </c>
      <c r="R190" s="195">
        <f>Q190*H190</f>
        <v>0.1308153</v>
      </c>
      <c r="S190" s="195">
        <v>0</v>
      </c>
      <c r="T190" s="196">
        <f>S190*H190</f>
        <v>0</v>
      </c>
      <c r="AR190" s="23" t="s">
        <v>130</v>
      </c>
      <c r="AT190" s="23" t="s">
        <v>125</v>
      </c>
      <c r="AU190" s="23" t="s">
        <v>84</v>
      </c>
      <c r="AY190" s="23" t="s">
        <v>123</v>
      </c>
      <c r="BE190" s="197">
        <f>IF(N190="základní",J190,0)</f>
        <v>0</v>
      </c>
      <c r="BF190" s="197">
        <f>IF(N190="snížená",J190,0)</f>
        <v>0</v>
      </c>
      <c r="BG190" s="197">
        <f>IF(N190="zákl. přenesená",J190,0)</f>
        <v>0</v>
      </c>
      <c r="BH190" s="197">
        <f>IF(N190="sníž. přenesená",J190,0)</f>
        <v>0</v>
      </c>
      <c r="BI190" s="197">
        <f>IF(N190="nulová",J190,0)</f>
        <v>0</v>
      </c>
      <c r="BJ190" s="23" t="s">
        <v>77</v>
      </c>
      <c r="BK190" s="197">
        <f>ROUND(I190*H190,2)</f>
        <v>0</v>
      </c>
      <c r="BL190" s="23" t="s">
        <v>130</v>
      </c>
      <c r="BM190" s="23" t="s">
        <v>263</v>
      </c>
    </row>
    <row r="191" spans="2:65" s="11" customFormat="1" ht="13.5" x14ac:dyDescent="0.3">
      <c r="B191" s="201"/>
      <c r="C191" s="202"/>
      <c r="D191" s="198" t="s">
        <v>134</v>
      </c>
      <c r="E191" s="203" t="s">
        <v>21</v>
      </c>
      <c r="F191" s="204" t="s">
        <v>264</v>
      </c>
      <c r="G191" s="202"/>
      <c r="H191" s="203" t="s">
        <v>21</v>
      </c>
      <c r="I191" s="205"/>
      <c r="J191" s="202"/>
      <c r="K191" s="202"/>
      <c r="L191" s="206"/>
      <c r="M191" s="207"/>
      <c r="N191" s="208"/>
      <c r="O191" s="208"/>
      <c r="P191" s="208"/>
      <c r="Q191" s="208"/>
      <c r="R191" s="208"/>
      <c r="S191" s="208"/>
      <c r="T191" s="209"/>
      <c r="AT191" s="210" t="s">
        <v>134</v>
      </c>
      <c r="AU191" s="210" t="s">
        <v>84</v>
      </c>
      <c r="AV191" s="11" t="s">
        <v>77</v>
      </c>
      <c r="AW191" s="11" t="s">
        <v>35</v>
      </c>
      <c r="AX191" s="11" t="s">
        <v>72</v>
      </c>
      <c r="AY191" s="210" t="s">
        <v>123</v>
      </c>
    </row>
    <row r="192" spans="2:65" s="12" customFormat="1" ht="13.5" x14ac:dyDescent="0.3">
      <c r="B192" s="211"/>
      <c r="C192" s="212"/>
      <c r="D192" s="198" t="s">
        <v>134</v>
      </c>
      <c r="E192" s="213" t="s">
        <v>21</v>
      </c>
      <c r="F192" s="214" t="s">
        <v>235</v>
      </c>
      <c r="G192" s="212"/>
      <c r="H192" s="215">
        <v>17.797999999999998</v>
      </c>
      <c r="I192" s="216"/>
      <c r="J192" s="212"/>
      <c r="K192" s="212"/>
      <c r="L192" s="217"/>
      <c r="M192" s="218"/>
      <c r="N192" s="219"/>
      <c r="O192" s="219"/>
      <c r="P192" s="219"/>
      <c r="Q192" s="219"/>
      <c r="R192" s="219"/>
      <c r="S192" s="219"/>
      <c r="T192" s="220"/>
      <c r="AT192" s="221" t="s">
        <v>134</v>
      </c>
      <c r="AU192" s="221" t="s">
        <v>84</v>
      </c>
      <c r="AV192" s="12" t="s">
        <v>84</v>
      </c>
      <c r="AW192" s="12" t="s">
        <v>35</v>
      </c>
      <c r="AX192" s="12" t="s">
        <v>77</v>
      </c>
      <c r="AY192" s="221" t="s">
        <v>123</v>
      </c>
    </row>
    <row r="193" spans="2:65" s="1" customFormat="1" ht="38.25" customHeight="1" x14ac:dyDescent="0.3">
      <c r="B193" s="40"/>
      <c r="C193" s="186" t="s">
        <v>9</v>
      </c>
      <c r="D193" s="186" t="s">
        <v>125</v>
      </c>
      <c r="E193" s="187" t="s">
        <v>265</v>
      </c>
      <c r="F193" s="188" t="s">
        <v>266</v>
      </c>
      <c r="G193" s="189" t="s">
        <v>213</v>
      </c>
      <c r="H193" s="190">
        <v>17.797999999999998</v>
      </c>
      <c r="I193" s="191"/>
      <c r="J193" s="192">
        <f>ROUND(I193*H193,2)</f>
        <v>0</v>
      </c>
      <c r="K193" s="188" t="s">
        <v>129</v>
      </c>
      <c r="L193" s="60"/>
      <c r="M193" s="193" t="s">
        <v>21</v>
      </c>
      <c r="N193" s="194" t="s">
        <v>43</v>
      </c>
      <c r="O193" s="41"/>
      <c r="P193" s="195">
        <f>O193*H193</f>
        <v>0</v>
      </c>
      <c r="Q193" s="195">
        <v>2.5700000000000001E-2</v>
      </c>
      <c r="R193" s="195">
        <f>Q193*H193</f>
        <v>0.45740859999999994</v>
      </c>
      <c r="S193" s="195">
        <v>0</v>
      </c>
      <c r="T193" s="196">
        <f>S193*H193</f>
        <v>0</v>
      </c>
      <c r="AR193" s="23" t="s">
        <v>130</v>
      </c>
      <c r="AT193" s="23" t="s">
        <v>125</v>
      </c>
      <c r="AU193" s="23" t="s">
        <v>84</v>
      </c>
      <c r="AY193" s="23" t="s">
        <v>123</v>
      </c>
      <c r="BE193" s="197">
        <f>IF(N193="základní",J193,0)</f>
        <v>0</v>
      </c>
      <c r="BF193" s="197">
        <f>IF(N193="snížená",J193,0)</f>
        <v>0</v>
      </c>
      <c r="BG193" s="197">
        <f>IF(N193="zákl. přenesená",J193,0)</f>
        <v>0</v>
      </c>
      <c r="BH193" s="197">
        <f>IF(N193="sníž. přenesená",J193,0)</f>
        <v>0</v>
      </c>
      <c r="BI193" s="197">
        <f>IF(N193="nulová",J193,0)</f>
        <v>0</v>
      </c>
      <c r="BJ193" s="23" t="s">
        <v>77</v>
      </c>
      <c r="BK193" s="197">
        <f>ROUND(I193*H193,2)</f>
        <v>0</v>
      </c>
      <c r="BL193" s="23" t="s">
        <v>130</v>
      </c>
      <c r="BM193" s="23" t="s">
        <v>267</v>
      </c>
    </row>
    <row r="194" spans="2:65" s="1" customFormat="1" ht="67.5" x14ac:dyDescent="0.3">
      <c r="B194" s="40"/>
      <c r="C194" s="62"/>
      <c r="D194" s="198" t="s">
        <v>132</v>
      </c>
      <c r="E194" s="62"/>
      <c r="F194" s="199" t="s">
        <v>268</v>
      </c>
      <c r="G194" s="62"/>
      <c r="H194" s="62"/>
      <c r="I194" s="157"/>
      <c r="J194" s="62"/>
      <c r="K194" s="62"/>
      <c r="L194" s="60"/>
      <c r="M194" s="200"/>
      <c r="N194" s="41"/>
      <c r="O194" s="41"/>
      <c r="P194" s="41"/>
      <c r="Q194" s="41"/>
      <c r="R194" s="41"/>
      <c r="S194" s="41"/>
      <c r="T194" s="77"/>
      <c r="AT194" s="23" t="s">
        <v>132</v>
      </c>
      <c r="AU194" s="23" t="s">
        <v>84</v>
      </c>
    </row>
    <row r="195" spans="2:65" s="11" customFormat="1" ht="13.5" x14ac:dyDescent="0.3">
      <c r="B195" s="201"/>
      <c r="C195" s="202"/>
      <c r="D195" s="198" t="s">
        <v>134</v>
      </c>
      <c r="E195" s="203" t="s">
        <v>21</v>
      </c>
      <c r="F195" s="204" t="s">
        <v>264</v>
      </c>
      <c r="G195" s="202"/>
      <c r="H195" s="203" t="s">
        <v>21</v>
      </c>
      <c r="I195" s="205"/>
      <c r="J195" s="202"/>
      <c r="K195" s="202"/>
      <c r="L195" s="206"/>
      <c r="M195" s="207"/>
      <c r="N195" s="208"/>
      <c r="O195" s="208"/>
      <c r="P195" s="208"/>
      <c r="Q195" s="208"/>
      <c r="R195" s="208"/>
      <c r="S195" s="208"/>
      <c r="T195" s="209"/>
      <c r="AT195" s="210" t="s">
        <v>134</v>
      </c>
      <c r="AU195" s="210" t="s">
        <v>84</v>
      </c>
      <c r="AV195" s="11" t="s">
        <v>77</v>
      </c>
      <c r="AW195" s="11" t="s">
        <v>35</v>
      </c>
      <c r="AX195" s="11" t="s">
        <v>72</v>
      </c>
      <c r="AY195" s="210" t="s">
        <v>123</v>
      </c>
    </row>
    <row r="196" spans="2:65" s="12" customFormat="1" ht="13.5" x14ac:dyDescent="0.3">
      <c r="B196" s="211"/>
      <c r="C196" s="212"/>
      <c r="D196" s="198" t="s">
        <v>134</v>
      </c>
      <c r="E196" s="213" t="s">
        <v>21</v>
      </c>
      <c r="F196" s="214" t="s">
        <v>235</v>
      </c>
      <c r="G196" s="212"/>
      <c r="H196" s="215">
        <v>17.797999999999998</v>
      </c>
      <c r="I196" s="216"/>
      <c r="J196" s="212"/>
      <c r="K196" s="212"/>
      <c r="L196" s="217"/>
      <c r="M196" s="218"/>
      <c r="N196" s="219"/>
      <c r="O196" s="219"/>
      <c r="P196" s="219"/>
      <c r="Q196" s="219"/>
      <c r="R196" s="219"/>
      <c r="S196" s="219"/>
      <c r="T196" s="220"/>
      <c r="AT196" s="221" t="s">
        <v>134</v>
      </c>
      <c r="AU196" s="221" t="s">
        <v>84</v>
      </c>
      <c r="AV196" s="12" t="s">
        <v>84</v>
      </c>
      <c r="AW196" s="12" t="s">
        <v>35</v>
      </c>
      <c r="AX196" s="12" t="s">
        <v>77</v>
      </c>
      <c r="AY196" s="221" t="s">
        <v>123</v>
      </c>
    </row>
    <row r="197" spans="2:65" s="1" customFormat="1" ht="16.5" customHeight="1" x14ac:dyDescent="0.3">
      <c r="B197" s="40"/>
      <c r="C197" s="186" t="s">
        <v>269</v>
      </c>
      <c r="D197" s="186" t="s">
        <v>125</v>
      </c>
      <c r="E197" s="187" t="s">
        <v>270</v>
      </c>
      <c r="F197" s="188" t="s">
        <v>271</v>
      </c>
      <c r="G197" s="189" t="s">
        <v>213</v>
      </c>
      <c r="H197" s="190">
        <v>13.923</v>
      </c>
      <c r="I197" s="191"/>
      <c r="J197" s="192">
        <f>ROUND(I197*H197,2)</f>
        <v>0</v>
      </c>
      <c r="K197" s="188" t="s">
        <v>129</v>
      </c>
      <c r="L197" s="60"/>
      <c r="M197" s="193" t="s">
        <v>21</v>
      </c>
      <c r="N197" s="194" t="s">
        <v>43</v>
      </c>
      <c r="O197" s="41"/>
      <c r="P197" s="195">
        <f>O197*H197</f>
        <v>0</v>
      </c>
      <c r="Q197" s="195">
        <v>0.11169999999999999</v>
      </c>
      <c r="R197" s="195">
        <f>Q197*H197</f>
        <v>1.5551990999999998</v>
      </c>
      <c r="S197" s="195">
        <v>0</v>
      </c>
      <c r="T197" s="196">
        <f>S197*H197</f>
        <v>0</v>
      </c>
      <c r="AR197" s="23" t="s">
        <v>130</v>
      </c>
      <c r="AT197" s="23" t="s">
        <v>125</v>
      </c>
      <c r="AU197" s="23" t="s">
        <v>84</v>
      </c>
      <c r="AY197" s="23" t="s">
        <v>123</v>
      </c>
      <c r="BE197" s="197">
        <f>IF(N197="základní",J197,0)</f>
        <v>0</v>
      </c>
      <c r="BF197" s="197">
        <f>IF(N197="snížená",J197,0)</f>
        <v>0</v>
      </c>
      <c r="BG197" s="197">
        <f>IF(N197="zákl. přenesená",J197,0)</f>
        <v>0</v>
      </c>
      <c r="BH197" s="197">
        <f>IF(N197="sníž. přenesená",J197,0)</f>
        <v>0</v>
      </c>
      <c r="BI197" s="197">
        <f>IF(N197="nulová",J197,0)</f>
        <v>0</v>
      </c>
      <c r="BJ197" s="23" t="s">
        <v>77</v>
      </c>
      <c r="BK197" s="197">
        <f>ROUND(I197*H197,2)</f>
        <v>0</v>
      </c>
      <c r="BL197" s="23" t="s">
        <v>130</v>
      </c>
      <c r="BM197" s="23" t="s">
        <v>272</v>
      </c>
    </row>
    <row r="198" spans="2:65" s="1" customFormat="1" ht="94.5" x14ac:dyDescent="0.3">
      <c r="B198" s="40"/>
      <c r="C198" s="62"/>
      <c r="D198" s="198" t="s">
        <v>132</v>
      </c>
      <c r="E198" s="62"/>
      <c r="F198" s="199" t="s">
        <v>273</v>
      </c>
      <c r="G198" s="62"/>
      <c r="H198" s="62"/>
      <c r="I198" s="157"/>
      <c r="J198" s="62"/>
      <c r="K198" s="62"/>
      <c r="L198" s="60"/>
      <c r="M198" s="200"/>
      <c r="N198" s="41"/>
      <c r="O198" s="41"/>
      <c r="P198" s="41"/>
      <c r="Q198" s="41"/>
      <c r="R198" s="41"/>
      <c r="S198" s="41"/>
      <c r="T198" s="77"/>
      <c r="AT198" s="23" t="s">
        <v>132</v>
      </c>
      <c r="AU198" s="23" t="s">
        <v>84</v>
      </c>
    </row>
    <row r="199" spans="2:65" s="11" customFormat="1" ht="13.5" x14ac:dyDescent="0.3">
      <c r="B199" s="201"/>
      <c r="C199" s="202"/>
      <c r="D199" s="198" t="s">
        <v>134</v>
      </c>
      <c r="E199" s="203" t="s">
        <v>21</v>
      </c>
      <c r="F199" s="204" t="s">
        <v>274</v>
      </c>
      <c r="G199" s="202"/>
      <c r="H199" s="203" t="s">
        <v>21</v>
      </c>
      <c r="I199" s="205"/>
      <c r="J199" s="202"/>
      <c r="K199" s="202"/>
      <c r="L199" s="206"/>
      <c r="M199" s="207"/>
      <c r="N199" s="208"/>
      <c r="O199" s="208"/>
      <c r="P199" s="208"/>
      <c r="Q199" s="208"/>
      <c r="R199" s="208"/>
      <c r="S199" s="208"/>
      <c r="T199" s="209"/>
      <c r="AT199" s="210" t="s">
        <v>134</v>
      </c>
      <c r="AU199" s="210" t="s">
        <v>84</v>
      </c>
      <c r="AV199" s="11" t="s">
        <v>77</v>
      </c>
      <c r="AW199" s="11" t="s">
        <v>35</v>
      </c>
      <c r="AX199" s="11" t="s">
        <v>72</v>
      </c>
      <c r="AY199" s="210" t="s">
        <v>123</v>
      </c>
    </row>
    <row r="200" spans="2:65" s="12" customFormat="1" ht="13.5" x14ac:dyDescent="0.3">
      <c r="B200" s="211"/>
      <c r="C200" s="212"/>
      <c r="D200" s="198" t="s">
        <v>134</v>
      </c>
      <c r="E200" s="213" t="s">
        <v>21</v>
      </c>
      <c r="F200" s="214" t="s">
        <v>275</v>
      </c>
      <c r="G200" s="212"/>
      <c r="H200" s="215">
        <v>6.3</v>
      </c>
      <c r="I200" s="216"/>
      <c r="J200" s="212"/>
      <c r="K200" s="212"/>
      <c r="L200" s="217"/>
      <c r="M200" s="218"/>
      <c r="N200" s="219"/>
      <c r="O200" s="219"/>
      <c r="P200" s="219"/>
      <c r="Q200" s="219"/>
      <c r="R200" s="219"/>
      <c r="S200" s="219"/>
      <c r="T200" s="220"/>
      <c r="AT200" s="221" t="s">
        <v>134</v>
      </c>
      <c r="AU200" s="221" t="s">
        <v>84</v>
      </c>
      <c r="AV200" s="12" t="s">
        <v>84</v>
      </c>
      <c r="AW200" s="12" t="s">
        <v>35</v>
      </c>
      <c r="AX200" s="12" t="s">
        <v>72</v>
      </c>
      <c r="AY200" s="221" t="s">
        <v>123</v>
      </c>
    </row>
    <row r="201" spans="2:65" s="12" customFormat="1" ht="13.5" x14ac:dyDescent="0.3">
      <c r="B201" s="211"/>
      <c r="C201" s="212"/>
      <c r="D201" s="198" t="s">
        <v>134</v>
      </c>
      <c r="E201" s="213" t="s">
        <v>21</v>
      </c>
      <c r="F201" s="214" t="s">
        <v>276</v>
      </c>
      <c r="G201" s="212"/>
      <c r="H201" s="215">
        <v>1.349</v>
      </c>
      <c r="I201" s="216"/>
      <c r="J201" s="212"/>
      <c r="K201" s="212"/>
      <c r="L201" s="217"/>
      <c r="M201" s="218"/>
      <c r="N201" s="219"/>
      <c r="O201" s="219"/>
      <c r="P201" s="219"/>
      <c r="Q201" s="219"/>
      <c r="R201" s="219"/>
      <c r="S201" s="219"/>
      <c r="T201" s="220"/>
      <c r="AT201" s="221" t="s">
        <v>134</v>
      </c>
      <c r="AU201" s="221" t="s">
        <v>84</v>
      </c>
      <c r="AV201" s="12" t="s">
        <v>84</v>
      </c>
      <c r="AW201" s="12" t="s">
        <v>35</v>
      </c>
      <c r="AX201" s="12" t="s">
        <v>72</v>
      </c>
      <c r="AY201" s="221" t="s">
        <v>123</v>
      </c>
    </row>
    <row r="202" spans="2:65" s="12" customFormat="1" ht="13.5" x14ac:dyDescent="0.3">
      <c r="B202" s="211"/>
      <c r="C202" s="212"/>
      <c r="D202" s="198" t="s">
        <v>134</v>
      </c>
      <c r="E202" s="213" t="s">
        <v>21</v>
      </c>
      <c r="F202" s="214" t="s">
        <v>277</v>
      </c>
      <c r="G202" s="212"/>
      <c r="H202" s="215">
        <v>0.97799999999999998</v>
      </c>
      <c r="I202" s="216"/>
      <c r="J202" s="212"/>
      <c r="K202" s="212"/>
      <c r="L202" s="217"/>
      <c r="M202" s="218"/>
      <c r="N202" s="219"/>
      <c r="O202" s="219"/>
      <c r="P202" s="219"/>
      <c r="Q202" s="219"/>
      <c r="R202" s="219"/>
      <c r="S202" s="219"/>
      <c r="T202" s="220"/>
      <c r="AT202" s="221" t="s">
        <v>134</v>
      </c>
      <c r="AU202" s="221" t="s">
        <v>84</v>
      </c>
      <c r="AV202" s="12" t="s">
        <v>84</v>
      </c>
      <c r="AW202" s="12" t="s">
        <v>35</v>
      </c>
      <c r="AX202" s="12" t="s">
        <v>72</v>
      </c>
      <c r="AY202" s="221" t="s">
        <v>123</v>
      </c>
    </row>
    <row r="203" spans="2:65" s="11" customFormat="1" ht="13.5" x14ac:dyDescent="0.3">
      <c r="B203" s="201"/>
      <c r="C203" s="202"/>
      <c r="D203" s="198" t="s">
        <v>134</v>
      </c>
      <c r="E203" s="203" t="s">
        <v>21</v>
      </c>
      <c r="F203" s="204" t="s">
        <v>208</v>
      </c>
      <c r="G203" s="202"/>
      <c r="H203" s="203" t="s">
        <v>21</v>
      </c>
      <c r="I203" s="205"/>
      <c r="J203" s="202"/>
      <c r="K203" s="202"/>
      <c r="L203" s="206"/>
      <c r="M203" s="207"/>
      <c r="N203" s="208"/>
      <c r="O203" s="208"/>
      <c r="P203" s="208"/>
      <c r="Q203" s="208"/>
      <c r="R203" s="208"/>
      <c r="S203" s="208"/>
      <c r="T203" s="209"/>
      <c r="AT203" s="210" t="s">
        <v>134</v>
      </c>
      <c r="AU203" s="210" t="s">
        <v>84</v>
      </c>
      <c r="AV203" s="11" t="s">
        <v>77</v>
      </c>
      <c r="AW203" s="11" t="s">
        <v>35</v>
      </c>
      <c r="AX203" s="11" t="s">
        <v>72</v>
      </c>
      <c r="AY203" s="210" t="s">
        <v>123</v>
      </c>
    </row>
    <row r="204" spans="2:65" s="12" customFormat="1" ht="13.5" x14ac:dyDescent="0.3">
      <c r="B204" s="211"/>
      <c r="C204" s="212"/>
      <c r="D204" s="198" t="s">
        <v>134</v>
      </c>
      <c r="E204" s="213" t="s">
        <v>21</v>
      </c>
      <c r="F204" s="214" t="s">
        <v>278</v>
      </c>
      <c r="G204" s="212"/>
      <c r="H204" s="215">
        <v>5.2960000000000003</v>
      </c>
      <c r="I204" s="216"/>
      <c r="J204" s="212"/>
      <c r="K204" s="212"/>
      <c r="L204" s="217"/>
      <c r="M204" s="218"/>
      <c r="N204" s="219"/>
      <c r="O204" s="219"/>
      <c r="P204" s="219"/>
      <c r="Q204" s="219"/>
      <c r="R204" s="219"/>
      <c r="S204" s="219"/>
      <c r="T204" s="220"/>
      <c r="AT204" s="221" t="s">
        <v>134</v>
      </c>
      <c r="AU204" s="221" t="s">
        <v>84</v>
      </c>
      <c r="AV204" s="12" t="s">
        <v>84</v>
      </c>
      <c r="AW204" s="12" t="s">
        <v>35</v>
      </c>
      <c r="AX204" s="12" t="s">
        <v>72</v>
      </c>
      <c r="AY204" s="221" t="s">
        <v>123</v>
      </c>
    </row>
    <row r="205" spans="2:65" s="13" customFormat="1" ht="13.5" x14ac:dyDescent="0.3">
      <c r="B205" s="222"/>
      <c r="C205" s="223"/>
      <c r="D205" s="198" t="s">
        <v>134</v>
      </c>
      <c r="E205" s="224" t="s">
        <v>21</v>
      </c>
      <c r="F205" s="225" t="s">
        <v>140</v>
      </c>
      <c r="G205" s="223"/>
      <c r="H205" s="226">
        <v>13.923</v>
      </c>
      <c r="I205" s="227"/>
      <c r="J205" s="223"/>
      <c r="K205" s="223"/>
      <c r="L205" s="228"/>
      <c r="M205" s="229"/>
      <c r="N205" s="230"/>
      <c r="O205" s="230"/>
      <c r="P205" s="230"/>
      <c r="Q205" s="230"/>
      <c r="R205" s="230"/>
      <c r="S205" s="230"/>
      <c r="T205" s="231"/>
      <c r="AT205" s="232" t="s">
        <v>134</v>
      </c>
      <c r="AU205" s="232" t="s">
        <v>84</v>
      </c>
      <c r="AV205" s="13" t="s">
        <v>130</v>
      </c>
      <c r="AW205" s="13" t="s">
        <v>35</v>
      </c>
      <c r="AX205" s="13" t="s">
        <v>77</v>
      </c>
      <c r="AY205" s="232" t="s">
        <v>123</v>
      </c>
    </row>
    <row r="206" spans="2:65" s="1" customFormat="1" ht="25.5" customHeight="1" x14ac:dyDescent="0.3">
      <c r="B206" s="40"/>
      <c r="C206" s="186" t="s">
        <v>279</v>
      </c>
      <c r="D206" s="186" t="s">
        <v>125</v>
      </c>
      <c r="E206" s="187" t="s">
        <v>280</v>
      </c>
      <c r="F206" s="188" t="s">
        <v>281</v>
      </c>
      <c r="G206" s="189" t="s">
        <v>213</v>
      </c>
      <c r="H206" s="190">
        <v>13.923</v>
      </c>
      <c r="I206" s="191"/>
      <c r="J206" s="192">
        <f>ROUND(I206*H206,2)</f>
        <v>0</v>
      </c>
      <c r="K206" s="188" t="s">
        <v>129</v>
      </c>
      <c r="L206" s="60"/>
      <c r="M206" s="193" t="s">
        <v>21</v>
      </c>
      <c r="N206" s="194" t="s">
        <v>43</v>
      </c>
      <c r="O206" s="41"/>
      <c r="P206" s="195">
        <f>O206*H206</f>
        <v>0</v>
      </c>
      <c r="Q206" s="195">
        <v>1E-3</v>
      </c>
      <c r="R206" s="195">
        <f>Q206*H206</f>
        <v>1.3923E-2</v>
      </c>
      <c r="S206" s="195">
        <v>0</v>
      </c>
      <c r="T206" s="196">
        <f>S206*H206</f>
        <v>0</v>
      </c>
      <c r="AR206" s="23" t="s">
        <v>130</v>
      </c>
      <c r="AT206" s="23" t="s">
        <v>125</v>
      </c>
      <c r="AU206" s="23" t="s">
        <v>84</v>
      </c>
      <c r="AY206" s="23" t="s">
        <v>123</v>
      </c>
      <c r="BE206" s="197">
        <f>IF(N206="základní",J206,0)</f>
        <v>0</v>
      </c>
      <c r="BF206" s="197">
        <f>IF(N206="snížená",J206,0)</f>
        <v>0</v>
      </c>
      <c r="BG206" s="197">
        <f>IF(N206="zákl. přenesená",J206,0)</f>
        <v>0</v>
      </c>
      <c r="BH206" s="197">
        <f>IF(N206="sníž. přenesená",J206,0)</f>
        <v>0</v>
      </c>
      <c r="BI206" s="197">
        <f>IF(N206="nulová",J206,0)</f>
        <v>0</v>
      </c>
      <c r="BJ206" s="23" t="s">
        <v>77</v>
      </c>
      <c r="BK206" s="197">
        <f>ROUND(I206*H206,2)</f>
        <v>0</v>
      </c>
      <c r="BL206" s="23" t="s">
        <v>130</v>
      </c>
      <c r="BM206" s="23" t="s">
        <v>282</v>
      </c>
    </row>
    <row r="207" spans="2:65" s="1" customFormat="1" ht="94.5" x14ac:dyDescent="0.3">
      <c r="B207" s="40"/>
      <c r="C207" s="62"/>
      <c r="D207" s="198" t="s">
        <v>132</v>
      </c>
      <c r="E207" s="62"/>
      <c r="F207" s="199" t="s">
        <v>273</v>
      </c>
      <c r="G207" s="62"/>
      <c r="H207" s="62"/>
      <c r="I207" s="157"/>
      <c r="J207" s="62"/>
      <c r="K207" s="62"/>
      <c r="L207" s="60"/>
      <c r="M207" s="200"/>
      <c r="N207" s="41"/>
      <c r="O207" s="41"/>
      <c r="P207" s="41"/>
      <c r="Q207" s="41"/>
      <c r="R207" s="41"/>
      <c r="S207" s="41"/>
      <c r="T207" s="77"/>
      <c r="AT207" s="23" t="s">
        <v>132</v>
      </c>
      <c r="AU207" s="23" t="s">
        <v>84</v>
      </c>
    </row>
    <row r="208" spans="2:65" s="11" customFormat="1" ht="13.5" x14ac:dyDescent="0.3">
      <c r="B208" s="201"/>
      <c r="C208" s="202"/>
      <c r="D208" s="198" t="s">
        <v>134</v>
      </c>
      <c r="E208" s="203" t="s">
        <v>21</v>
      </c>
      <c r="F208" s="204" t="s">
        <v>274</v>
      </c>
      <c r="G208" s="202"/>
      <c r="H208" s="203" t="s">
        <v>21</v>
      </c>
      <c r="I208" s="205"/>
      <c r="J208" s="202"/>
      <c r="K208" s="202"/>
      <c r="L208" s="206"/>
      <c r="M208" s="207"/>
      <c r="N208" s="208"/>
      <c r="O208" s="208"/>
      <c r="P208" s="208"/>
      <c r="Q208" s="208"/>
      <c r="R208" s="208"/>
      <c r="S208" s="208"/>
      <c r="T208" s="209"/>
      <c r="AT208" s="210" t="s">
        <v>134</v>
      </c>
      <c r="AU208" s="210" t="s">
        <v>84</v>
      </c>
      <c r="AV208" s="11" t="s">
        <v>77</v>
      </c>
      <c r="AW208" s="11" t="s">
        <v>35</v>
      </c>
      <c r="AX208" s="11" t="s">
        <v>72</v>
      </c>
      <c r="AY208" s="210" t="s">
        <v>123</v>
      </c>
    </row>
    <row r="209" spans="2:65" s="12" customFormat="1" ht="13.5" x14ac:dyDescent="0.3">
      <c r="B209" s="211"/>
      <c r="C209" s="212"/>
      <c r="D209" s="198" t="s">
        <v>134</v>
      </c>
      <c r="E209" s="213" t="s">
        <v>21</v>
      </c>
      <c r="F209" s="214" t="s">
        <v>275</v>
      </c>
      <c r="G209" s="212"/>
      <c r="H209" s="215">
        <v>6.3</v>
      </c>
      <c r="I209" s="216"/>
      <c r="J209" s="212"/>
      <c r="K209" s="212"/>
      <c r="L209" s="217"/>
      <c r="M209" s="218"/>
      <c r="N209" s="219"/>
      <c r="O209" s="219"/>
      <c r="P209" s="219"/>
      <c r="Q209" s="219"/>
      <c r="R209" s="219"/>
      <c r="S209" s="219"/>
      <c r="T209" s="220"/>
      <c r="AT209" s="221" t="s">
        <v>134</v>
      </c>
      <c r="AU209" s="221" t="s">
        <v>84</v>
      </c>
      <c r="AV209" s="12" t="s">
        <v>84</v>
      </c>
      <c r="AW209" s="12" t="s">
        <v>35</v>
      </c>
      <c r="AX209" s="12" t="s">
        <v>72</v>
      </c>
      <c r="AY209" s="221" t="s">
        <v>123</v>
      </c>
    </row>
    <row r="210" spans="2:65" s="12" customFormat="1" ht="13.5" x14ac:dyDescent="0.3">
      <c r="B210" s="211"/>
      <c r="C210" s="212"/>
      <c r="D210" s="198" t="s">
        <v>134</v>
      </c>
      <c r="E210" s="213" t="s">
        <v>21</v>
      </c>
      <c r="F210" s="214" t="s">
        <v>276</v>
      </c>
      <c r="G210" s="212"/>
      <c r="H210" s="215">
        <v>1.349</v>
      </c>
      <c r="I210" s="216"/>
      <c r="J210" s="212"/>
      <c r="K210" s="212"/>
      <c r="L210" s="217"/>
      <c r="M210" s="218"/>
      <c r="N210" s="219"/>
      <c r="O210" s="219"/>
      <c r="P210" s="219"/>
      <c r="Q210" s="219"/>
      <c r="R210" s="219"/>
      <c r="S210" s="219"/>
      <c r="T210" s="220"/>
      <c r="AT210" s="221" t="s">
        <v>134</v>
      </c>
      <c r="AU210" s="221" t="s">
        <v>84</v>
      </c>
      <c r="AV210" s="12" t="s">
        <v>84</v>
      </c>
      <c r="AW210" s="12" t="s">
        <v>35</v>
      </c>
      <c r="AX210" s="12" t="s">
        <v>72</v>
      </c>
      <c r="AY210" s="221" t="s">
        <v>123</v>
      </c>
    </row>
    <row r="211" spans="2:65" s="12" customFormat="1" ht="13.5" x14ac:dyDescent="0.3">
      <c r="B211" s="211"/>
      <c r="C211" s="212"/>
      <c r="D211" s="198" t="s">
        <v>134</v>
      </c>
      <c r="E211" s="213" t="s">
        <v>21</v>
      </c>
      <c r="F211" s="214" t="s">
        <v>277</v>
      </c>
      <c r="G211" s="212"/>
      <c r="H211" s="215">
        <v>0.97799999999999998</v>
      </c>
      <c r="I211" s="216"/>
      <c r="J211" s="212"/>
      <c r="K211" s="212"/>
      <c r="L211" s="217"/>
      <c r="M211" s="218"/>
      <c r="N211" s="219"/>
      <c r="O211" s="219"/>
      <c r="P211" s="219"/>
      <c r="Q211" s="219"/>
      <c r="R211" s="219"/>
      <c r="S211" s="219"/>
      <c r="T211" s="220"/>
      <c r="AT211" s="221" t="s">
        <v>134</v>
      </c>
      <c r="AU211" s="221" t="s">
        <v>84</v>
      </c>
      <c r="AV211" s="12" t="s">
        <v>84</v>
      </c>
      <c r="AW211" s="12" t="s">
        <v>35</v>
      </c>
      <c r="AX211" s="12" t="s">
        <v>72</v>
      </c>
      <c r="AY211" s="221" t="s">
        <v>123</v>
      </c>
    </row>
    <row r="212" spans="2:65" s="11" customFormat="1" ht="13.5" x14ac:dyDescent="0.3">
      <c r="B212" s="201"/>
      <c r="C212" s="202"/>
      <c r="D212" s="198" t="s">
        <v>134</v>
      </c>
      <c r="E212" s="203" t="s">
        <v>21</v>
      </c>
      <c r="F212" s="204" t="s">
        <v>208</v>
      </c>
      <c r="G212" s="202"/>
      <c r="H212" s="203" t="s">
        <v>21</v>
      </c>
      <c r="I212" s="205"/>
      <c r="J212" s="202"/>
      <c r="K212" s="202"/>
      <c r="L212" s="206"/>
      <c r="M212" s="207"/>
      <c r="N212" s="208"/>
      <c r="O212" s="208"/>
      <c r="P212" s="208"/>
      <c r="Q212" s="208"/>
      <c r="R212" s="208"/>
      <c r="S212" s="208"/>
      <c r="T212" s="209"/>
      <c r="AT212" s="210" t="s">
        <v>134</v>
      </c>
      <c r="AU212" s="210" t="s">
        <v>84</v>
      </c>
      <c r="AV212" s="11" t="s">
        <v>77</v>
      </c>
      <c r="AW212" s="11" t="s">
        <v>35</v>
      </c>
      <c r="AX212" s="11" t="s">
        <v>72</v>
      </c>
      <c r="AY212" s="210" t="s">
        <v>123</v>
      </c>
    </row>
    <row r="213" spans="2:65" s="12" customFormat="1" ht="13.5" x14ac:dyDescent="0.3">
      <c r="B213" s="211"/>
      <c r="C213" s="212"/>
      <c r="D213" s="198" t="s">
        <v>134</v>
      </c>
      <c r="E213" s="213" t="s">
        <v>21</v>
      </c>
      <c r="F213" s="214" t="s">
        <v>278</v>
      </c>
      <c r="G213" s="212"/>
      <c r="H213" s="215">
        <v>5.2960000000000003</v>
      </c>
      <c r="I213" s="216"/>
      <c r="J213" s="212"/>
      <c r="K213" s="212"/>
      <c r="L213" s="217"/>
      <c r="M213" s="218"/>
      <c r="N213" s="219"/>
      <c r="O213" s="219"/>
      <c r="P213" s="219"/>
      <c r="Q213" s="219"/>
      <c r="R213" s="219"/>
      <c r="S213" s="219"/>
      <c r="T213" s="220"/>
      <c r="AT213" s="221" t="s">
        <v>134</v>
      </c>
      <c r="AU213" s="221" t="s">
        <v>84</v>
      </c>
      <c r="AV213" s="12" t="s">
        <v>84</v>
      </c>
      <c r="AW213" s="12" t="s">
        <v>35</v>
      </c>
      <c r="AX213" s="12" t="s">
        <v>72</v>
      </c>
      <c r="AY213" s="221" t="s">
        <v>123</v>
      </c>
    </row>
    <row r="214" spans="2:65" s="13" customFormat="1" ht="13.5" x14ac:dyDescent="0.3">
      <c r="B214" s="222"/>
      <c r="C214" s="223"/>
      <c r="D214" s="198" t="s">
        <v>134</v>
      </c>
      <c r="E214" s="224" t="s">
        <v>21</v>
      </c>
      <c r="F214" s="225" t="s">
        <v>140</v>
      </c>
      <c r="G214" s="223"/>
      <c r="H214" s="226">
        <v>13.923</v>
      </c>
      <c r="I214" s="227"/>
      <c r="J214" s="223"/>
      <c r="K214" s="223"/>
      <c r="L214" s="228"/>
      <c r="M214" s="229"/>
      <c r="N214" s="230"/>
      <c r="O214" s="230"/>
      <c r="P214" s="230"/>
      <c r="Q214" s="230"/>
      <c r="R214" s="230"/>
      <c r="S214" s="230"/>
      <c r="T214" s="231"/>
      <c r="AT214" s="232" t="s">
        <v>134</v>
      </c>
      <c r="AU214" s="232" t="s">
        <v>84</v>
      </c>
      <c r="AV214" s="13" t="s">
        <v>130</v>
      </c>
      <c r="AW214" s="13" t="s">
        <v>35</v>
      </c>
      <c r="AX214" s="13" t="s">
        <v>77</v>
      </c>
      <c r="AY214" s="232" t="s">
        <v>123</v>
      </c>
    </row>
    <row r="215" spans="2:65" s="10" customFormat="1" ht="29.85" customHeight="1" x14ac:dyDescent="0.3">
      <c r="B215" s="170"/>
      <c r="C215" s="171"/>
      <c r="D215" s="172" t="s">
        <v>71</v>
      </c>
      <c r="E215" s="184" t="s">
        <v>174</v>
      </c>
      <c r="F215" s="184" t="s">
        <v>283</v>
      </c>
      <c r="G215" s="171"/>
      <c r="H215" s="171"/>
      <c r="I215" s="174"/>
      <c r="J215" s="185">
        <f>BK215</f>
        <v>0</v>
      </c>
      <c r="K215" s="171"/>
      <c r="L215" s="176"/>
      <c r="M215" s="177"/>
      <c r="N215" s="178"/>
      <c r="O215" s="178"/>
      <c r="P215" s="179">
        <f>SUM(P216:P239)</f>
        <v>0</v>
      </c>
      <c r="Q215" s="178"/>
      <c r="R215" s="179">
        <f>SUM(R216:R239)</f>
        <v>4.0000000000000001E-3</v>
      </c>
      <c r="S215" s="178"/>
      <c r="T215" s="180">
        <f>SUM(T216:T239)</f>
        <v>11.123976000000001</v>
      </c>
      <c r="AR215" s="181" t="s">
        <v>77</v>
      </c>
      <c r="AT215" s="182" t="s">
        <v>71</v>
      </c>
      <c r="AU215" s="182" t="s">
        <v>77</v>
      </c>
      <c r="AY215" s="181" t="s">
        <v>123</v>
      </c>
      <c r="BK215" s="183">
        <f>SUM(BK216:BK239)</f>
        <v>0</v>
      </c>
    </row>
    <row r="216" spans="2:65" s="1" customFormat="1" ht="38.25" customHeight="1" x14ac:dyDescent="0.3">
      <c r="B216" s="40"/>
      <c r="C216" s="186" t="s">
        <v>284</v>
      </c>
      <c r="D216" s="186" t="s">
        <v>125</v>
      </c>
      <c r="E216" s="187" t="s">
        <v>285</v>
      </c>
      <c r="F216" s="188" t="s">
        <v>286</v>
      </c>
      <c r="G216" s="189" t="s">
        <v>213</v>
      </c>
      <c r="H216" s="190">
        <v>100</v>
      </c>
      <c r="I216" s="191"/>
      <c r="J216" s="192">
        <f>ROUND(I216*H216,2)</f>
        <v>0</v>
      </c>
      <c r="K216" s="188" t="s">
        <v>129</v>
      </c>
      <c r="L216" s="60"/>
      <c r="M216" s="193" t="s">
        <v>21</v>
      </c>
      <c r="N216" s="194" t="s">
        <v>43</v>
      </c>
      <c r="O216" s="41"/>
      <c r="P216" s="195">
        <f>O216*H216</f>
        <v>0</v>
      </c>
      <c r="Q216" s="195">
        <v>4.0000000000000003E-5</v>
      </c>
      <c r="R216" s="195">
        <f>Q216*H216</f>
        <v>4.0000000000000001E-3</v>
      </c>
      <c r="S216" s="195">
        <v>0</v>
      </c>
      <c r="T216" s="196">
        <f>S216*H216</f>
        <v>0</v>
      </c>
      <c r="AR216" s="23" t="s">
        <v>130</v>
      </c>
      <c r="AT216" s="23" t="s">
        <v>125</v>
      </c>
      <c r="AU216" s="23" t="s">
        <v>84</v>
      </c>
      <c r="AY216" s="23" t="s">
        <v>123</v>
      </c>
      <c r="BE216" s="197">
        <f>IF(N216="základní",J216,0)</f>
        <v>0</v>
      </c>
      <c r="BF216" s="197">
        <f>IF(N216="snížená",J216,0)</f>
        <v>0</v>
      </c>
      <c r="BG216" s="197">
        <f>IF(N216="zákl. přenesená",J216,0)</f>
        <v>0</v>
      </c>
      <c r="BH216" s="197">
        <f>IF(N216="sníž. přenesená",J216,0)</f>
        <v>0</v>
      </c>
      <c r="BI216" s="197">
        <f>IF(N216="nulová",J216,0)</f>
        <v>0</v>
      </c>
      <c r="BJ216" s="23" t="s">
        <v>77</v>
      </c>
      <c r="BK216" s="197">
        <f>ROUND(I216*H216,2)</f>
        <v>0</v>
      </c>
      <c r="BL216" s="23" t="s">
        <v>130</v>
      </c>
      <c r="BM216" s="23" t="s">
        <v>287</v>
      </c>
    </row>
    <row r="217" spans="2:65" s="1" customFormat="1" ht="216" x14ac:dyDescent="0.3">
      <c r="B217" s="40"/>
      <c r="C217" s="62"/>
      <c r="D217" s="198" t="s">
        <v>132</v>
      </c>
      <c r="E217" s="62"/>
      <c r="F217" s="199" t="s">
        <v>288</v>
      </c>
      <c r="G217" s="62"/>
      <c r="H217" s="62"/>
      <c r="I217" s="157"/>
      <c r="J217" s="62"/>
      <c r="K217" s="62"/>
      <c r="L217" s="60"/>
      <c r="M217" s="200"/>
      <c r="N217" s="41"/>
      <c r="O217" s="41"/>
      <c r="P217" s="41"/>
      <c r="Q217" s="41"/>
      <c r="R217" s="41"/>
      <c r="S217" s="41"/>
      <c r="T217" s="77"/>
      <c r="AT217" s="23" t="s">
        <v>132</v>
      </c>
      <c r="AU217" s="23" t="s">
        <v>84</v>
      </c>
    </row>
    <row r="218" spans="2:65" s="12" customFormat="1" ht="13.5" x14ac:dyDescent="0.3">
      <c r="B218" s="211"/>
      <c r="C218" s="212"/>
      <c r="D218" s="198" t="s">
        <v>134</v>
      </c>
      <c r="E218" s="213" t="s">
        <v>21</v>
      </c>
      <c r="F218" s="214" t="s">
        <v>289</v>
      </c>
      <c r="G218" s="212"/>
      <c r="H218" s="215">
        <v>100</v>
      </c>
      <c r="I218" s="216"/>
      <c r="J218" s="212"/>
      <c r="K218" s="212"/>
      <c r="L218" s="217"/>
      <c r="M218" s="218"/>
      <c r="N218" s="219"/>
      <c r="O218" s="219"/>
      <c r="P218" s="219"/>
      <c r="Q218" s="219"/>
      <c r="R218" s="219"/>
      <c r="S218" s="219"/>
      <c r="T218" s="220"/>
      <c r="AT218" s="221" t="s">
        <v>134</v>
      </c>
      <c r="AU218" s="221" t="s">
        <v>84</v>
      </c>
      <c r="AV218" s="12" t="s">
        <v>84</v>
      </c>
      <c r="AW218" s="12" t="s">
        <v>35</v>
      </c>
      <c r="AX218" s="12" t="s">
        <v>77</v>
      </c>
      <c r="AY218" s="221" t="s">
        <v>123</v>
      </c>
    </row>
    <row r="219" spans="2:65" s="1" customFormat="1" ht="25.5" customHeight="1" x14ac:dyDescent="0.3">
      <c r="B219" s="40"/>
      <c r="C219" s="186" t="s">
        <v>290</v>
      </c>
      <c r="D219" s="186" t="s">
        <v>125</v>
      </c>
      <c r="E219" s="187" t="s">
        <v>291</v>
      </c>
      <c r="F219" s="188" t="s">
        <v>292</v>
      </c>
      <c r="G219" s="189" t="s">
        <v>128</v>
      </c>
      <c r="H219" s="190">
        <v>3.4289999999999998</v>
      </c>
      <c r="I219" s="191"/>
      <c r="J219" s="192">
        <f>ROUND(I219*H219,2)</f>
        <v>0</v>
      </c>
      <c r="K219" s="188" t="s">
        <v>129</v>
      </c>
      <c r="L219" s="60"/>
      <c r="M219" s="193" t="s">
        <v>21</v>
      </c>
      <c r="N219" s="194" t="s">
        <v>43</v>
      </c>
      <c r="O219" s="41"/>
      <c r="P219" s="195">
        <f>O219*H219</f>
        <v>0</v>
      </c>
      <c r="Q219" s="195">
        <v>0</v>
      </c>
      <c r="R219" s="195">
        <f>Q219*H219</f>
        <v>0</v>
      </c>
      <c r="S219" s="195">
        <v>2.2000000000000002</v>
      </c>
      <c r="T219" s="196">
        <f>S219*H219</f>
        <v>7.5438000000000001</v>
      </c>
      <c r="AR219" s="23" t="s">
        <v>130</v>
      </c>
      <c r="AT219" s="23" t="s">
        <v>125</v>
      </c>
      <c r="AU219" s="23" t="s">
        <v>84</v>
      </c>
      <c r="AY219" s="23" t="s">
        <v>123</v>
      </c>
      <c r="BE219" s="197">
        <f>IF(N219="základní",J219,0)</f>
        <v>0</v>
      </c>
      <c r="BF219" s="197">
        <f>IF(N219="snížená",J219,0)</f>
        <v>0</v>
      </c>
      <c r="BG219" s="197">
        <f>IF(N219="zákl. přenesená",J219,0)</f>
        <v>0</v>
      </c>
      <c r="BH219" s="197">
        <f>IF(N219="sníž. přenesená",J219,0)</f>
        <v>0</v>
      </c>
      <c r="BI219" s="197">
        <f>IF(N219="nulová",J219,0)</f>
        <v>0</v>
      </c>
      <c r="BJ219" s="23" t="s">
        <v>77</v>
      </c>
      <c r="BK219" s="197">
        <f>ROUND(I219*H219,2)</f>
        <v>0</v>
      </c>
      <c r="BL219" s="23" t="s">
        <v>130</v>
      </c>
      <c r="BM219" s="23" t="s">
        <v>293</v>
      </c>
    </row>
    <row r="220" spans="2:65" s="11" customFormat="1" ht="13.5" x14ac:dyDescent="0.3">
      <c r="B220" s="201"/>
      <c r="C220" s="202"/>
      <c r="D220" s="198" t="s">
        <v>134</v>
      </c>
      <c r="E220" s="203" t="s">
        <v>21</v>
      </c>
      <c r="F220" s="204" t="s">
        <v>294</v>
      </c>
      <c r="G220" s="202"/>
      <c r="H220" s="203" t="s">
        <v>21</v>
      </c>
      <c r="I220" s="205"/>
      <c r="J220" s="202"/>
      <c r="K220" s="202"/>
      <c r="L220" s="206"/>
      <c r="M220" s="207"/>
      <c r="N220" s="208"/>
      <c r="O220" s="208"/>
      <c r="P220" s="208"/>
      <c r="Q220" s="208"/>
      <c r="R220" s="208"/>
      <c r="S220" s="208"/>
      <c r="T220" s="209"/>
      <c r="AT220" s="210" t="s">
        <v>134</v>
      </c>
      <c r="AU220" s="210" t="s">
        <v>84</v>
      </c>
      <c r="AV220" s="11" t="s">
        <v>77</v>
      </c>
      <c r="AW220" s="11" t="s">
        <v>35</v>
      </c>
      <c r="AX220" s="11" t="s">
        <v>72</v>
      </c>
      <c r="AY220" s="210" t="s">
        <v>123</v>
      </c>
    </row>
    <row r="221" spans="2:65" s="12" customFormat="1" ht="13.5" x14ac:dyDescent="0.3">
      <c r="B221" s="211"/>
      <c r="C221" s="212"/>
      <c r="D221" s="198" t="s">
        <v>134</v>
      </c>
      <c r="E221" s="213" t="s">
        <v>21</v>
      </c>
      <c r="F221" s="214" t="s">
        <v>205</v>
      </c>
      <c r="G221" s="212"/>
      <c r="H221" s="215">
        <v>1.175</v>
      </c>
      <c r="I221" s="216"/>
      <c r="J221" s="212"/>
      <c r="K221" s="212"/>
      <c r="L221" s="217"/>
      <c r="M221" s="218"/>
      <c r="N221" s="219"/>
      <c r="O221" s="219"/>
      <c r="P221" s="219"/>
      <c r="Q221" s="219"/>
      <c r="R221" s="219"/>
      <c r="S221" s="219"/>
      <c r="T221" s="220"/>
      <c r="AT221" s="221" t="s">
        <v>134</v>
      </c>
      <c r="AU221" s="221" t="s">
        <v>84</v>
      </c>
      <c r="AV221" s="12" t="s">
        <v>84</v>
      </c>
      <c r="AW221" s="12" t="s">
        <v>35</v>
      </c>
      <c r="AX221" s="12" t="s">
        <v>72</v>
      </c>
      <c r="AY221" s="221" t="s">
        <v>123</v>
      </c>
    </row>
    <row r="222" spans="2:65" s="12" customFormat="1" ht="13.5" x14ac:dyDescent="0.3">
      <c r="B222" s="211"/>
      <c r="C222" s="212"/>
      <c r="D222" s="198" t="s">
        <v>134</v>
      </c>
      <c r="E222" s="213" t="s">
        <v>21</v>
      </c>
      <c r="F222" s="214" t="s">
        <v>206</v>
      </c>
      <c r="G222" s="212"/>
      <c r="H222" s="215">
        <v>0.16900000000000001</v>
      </c>
      <c r="I222" s="216"/>
      <c r="J222" s="212"/>
      <c r="K222" s="212"/>
      <c r="L222" s="217"/>
      <c r="M222" s="218"/>
      <c r="N222" s="219"/>
      <c r="O222" s="219"/>
      <c r="P222" s="219"/>
      <c r="Q222" s="219"/>
      <c r="R222" s="219"/>
      <c r="S222" s="219"/>
      <c r="T222" s="220"/>
      <c r="AT222" s="221" t="s">
        <v>134</v>
      </c>
      <c r="AU222" s="221" t="s">
        <v>84</v>
      </c>
      <c r="AV222" s="12" t="s">
        <v>84</v>
      </c>
      <c r="AW222" s="12" t="s">
        <v>35</v>
      </c>
      <c r="AX222" s="12" t="s">
        <v>72</v>
      </c>
      <c r="AY222" s="221" t="s">
        <v>123</v>
      </c>
    </row>
    <row r="223" spans="2:65" s="12" customFormat="1" ht="13.5" x14ac:dyDescent="0.3">
      <c r="B223" s="211"/>
      <c r="C223" s="212"/>
      <c r="D223" s="198" t="s">
        <v>134</v>
      </c>
      <c r="E223" s="213" t="s">
        <v>21</v>
      </c>
      <c r="F223" s="214" t="s">
        <v>207</v>
      </c>
      <c r="G223" s="212"/>
      <c r="H223" s="215">
        <v>0.155</v>
      </c>
      <c r="I223" s="216"/>
      <c r="J223" s="212"/>
      <c r="K223" s="212"/>
      <c r="L223" s="217"/>
      <c r="M223" s="218"/>
      <c r="N223" s="219"/>
      <c r="O223" s="219"/>
      <c r="P223" s="219"/>
      <c r="Q223" s="219"/>
      <c r="R223" s="219"/>
      <c r="S223" s="219"/>
      <c r="T223" s="220"/>
      <c r="AT223" s="221" t="s">
        <v>134</v>
      </c>
      <c r="AU223" s="221" t="s">
        <v>84</v>
      </c>
      <c r="AV223" s="12" t="s">
        <v>84</v>
      </c>
      <c r="AW223" s="12" t="s">
        <v>35</v>
      </c>
      <c r="AX223" s="12" t="s">
        <v>72</v>
      </c>
      <c r="AY223" s="221" t="s">
        <v>123</v>
      </c>
    </row>
    <row r="224" spans="2:65" s="12" customFormat="1" ht="13.5" x14ac:dyDescent="0.3">
      <c r="B224" s="211"/>
      <c r="C224" s="212"/>
      <c r="D224" s="198" t="s">
        <v>134</v>
      </c>
      <c r="E224" s="213" t="s">
        <v>21</v>
      </c>
      <c r="F224" s="214" t="s">
        <v>295</v>
      </c>
      <c r="G224" s="212"/>
      <c r="H224" s="215">
        <v>1.93</v>
      </c>
      <c r="I224" s="216"/>
      <c r="J224" s="212"/>
      <c r="K224" s="212"/>
      <c r="L224" s="217"/>
      <c r="M224" s="218"/>
      <c r="N224" s="219"/>
      <c r="O224" s="219"/>
      <c r="P224" s="219"/>
      <c r="Q224" s="219"/>
      <c r="R224" s="219"/>
      <c r="S224" s="219"/>
      <c r="T224" s="220"/>
      <c r="AT224" s="221" t="s">
        <v>134</v>
      </c>
      <c r="AU224" s="221" t="s">
        <v>84</v>
      </c>
      <c r="AV224" s="12" t="s">
        <v>84</v>
      </c>
      <c r="AW224" s="12" t="s">
        <v>35</v>
      </c>
      <c r="AX224" s="12" t="s">
        <v>72</v>
      </c>
      <c r="AY224" s="221" t="s">
        <v>123</v>
      </c>
    </row>
    <row r="225" spans="2:65" s="13" customFormat="1" ht="13.5" x14ac:dyDescent="0.3">
      <c r="B225" s="222"/>
      <c r="C225" s="223"/>
      <c r="D225" s="198" t="s">
        <v>134</v>
      </c>
      <c r="E225" s="224" t="s">
        <v>21</v>
      </c>
      <c r="F225" s="225" t="s">
        <v>140</v>
      </c>
      <c r="G225" s="223"/>
      <c r="H225" s="226">
        <v>3.4289999999999998</v>
      </c>
      <c r="I225" s="227"/>
      <c r="J225" s="223"/>
      <c r="K225" s="223"/>
      <c r="L225" s="228"/>
      <c r="M225" s="229"/>
      <c r="N225" s="230"/>
      <c r="O225" s="230"/>
      <c r="P225" s="230"/>
      <c r="Q225" s="230"/>
      <c r="R225" s="230"/>
      <c r="S225" s="230"/>
      <c r="T225" s="231"/>
      <c r="AT225" s="232" t="s">
        <v>134</v>
      </c>
      <c r="AU225" s="232" t="s">
        <v>84</v>
      </c>
      <c r="AV225" s="13" t="s">
        <v>130</v>
      </c>
      <c r="AW225" s="13" t="s">
        <v>35</v>
      </c>
      <c r="AX225" s="13" t="s">
        <v>77</v>
      </c>
      <c r="AY225" s="232" t="s">
        <v>123</v>
      </c>
    </row>
    <row r="226" spans="2:65" s="1" customFormat="1" ht="16.5" customHeight="1" x14ac:dyDescent="0.3">
      <c r="B226" s="40"/>
      <c r="C226" s="186" t="s">
        <v>296</v>
      </c>
      <c r="D226" s="186" t="s">
        <v>125</v>
      </c>
      <c r="E226" s="187" t="s">
        <v>297</v>
      </c>
      <c r="F226" s="188" t="s">
        <v>298</v>
      </c>
      <c r="G226" s="189" t="s">
        <v>213</v>
      </c>
      <c r="H226" s="190">
        <v>34.292999999999999</v>
      </c>
      <c r="I226" s="191"/>
      <c r="J226" s="192">
        <f>ROUND(I226*H226,2)</f>
        <v>0</v>
      </c>
      <c r="K226" s="188" t="s">
        <v>129</v>
      </c>
      <c r="L226" s="60"/>
      <c r="M226" s="193" t="s">
        <v>21</v>
      </c>
      <c r="N226" s="194" t="s">
        <v>43</v>
      </c>
      <c r="O226" s="41"/>
      <c r="P226" s="195">
        <f>O226*H226</f>
        <v>0</v>
      </c>
      <c r="Q226" s="195">
        <v>0</v>
      </c>
      <c r="R226" s="195">
        <f>Q226*H226</f>
        <v>0</v>
      </c>
      <c r="S226" s="195">
        <v>0.1</v>
      </c>
      <c r="T226" s="196">
        <f>S226*H226</f>
        <v>3.4293</v>
      </c>
      <c r="AR226" s="23" t="s">
        <v>130</v>
      </c>
      <c r="AT226" s="23" t="s">
        <v>125</v>
      </c>
      <c r="AU226" s="23" t="s">
        <v>84</v>
      </c>
      <c r="AY226" s="23" t="s">
        <v>123</v>
      </c>
      <c r="BE226" s="197">
        <f>IF(N226="základní",J226,0)</f>
        <v>0</v>
      </c>
      <c r="BF226" s="197">
        <f>IF(N226="snížená",J226,0)</f>
        <v>0</v>
      </c>
      <c r="BG226" s="197">
        <f>IF(N226="zákl. přenesená",J226,0)</f>
        <v>0</v>
      </c>
      <c r="BH226" s="197">
        <f>IF(N226="sníž. přenesená",J226,0)</f>
        <v>0</v>
      </c>
      <c r="BI226" s="197">
        <f>IF(N226="nulová",J226,0)</f>
        <v>0</v>
      </c>
      <c r="BJ226" s="23" t="s">
        <v>77</v>
      </c>
      <c r="BK226" s="197">
        <f>ROUND(I226*H226,2)</f>
        <v>0</v>
      </c>
      <c r="BL226" s="23" t="s">
        <v>130</v>
      </c>
      <c r="BM226" s="23" t="s">
        <v>299</v>
      </c>
    </row>
    <row r="227" spans="2:65" s="11" customFormat="1" ht="13.5" x14ac:dyDescent="0.3">
      <c r="B227" s="201"/>
      <c r="C227" s="202"/>
      <c r="D227" s="198" t="s">
        <v>134</v>
      </c>
      <c r="E227" s="203" t="s">
        <v>21</v>
      </c>
      <c r="F227" s="204" t="s">
        <v>300</v>
      </c>
      <c r="G227" s="202"/>
      <c r="H227" s="203" t="s">
        <v>21</v>
      </c>
      <c r="I227" s="205"/>
      <c r="J227" s="202"/>
      <c r="K227" s="202"/>
      <c r="L227" s="206"/>
      <c r="M227" s="207"/>
      <c r="N227" s="208"/>
      <c r="O227" s="208"/>
      <c r="P227" s="208"/>
      <c r="Q227" s="208"/>
      <c r="R227" s="208"/>
      <c r="S227" s="208"/>
      <c r="T227" s="209"/>
      <c r="AT227" s="210" t="s">
        <v>134</v>
      </c>
      <c r="AU227" s="210" t="s">
        <v>84</v>
      </c>
      <c r="AV227" s="11" t="s">
        <v>77</v>
      </c>
      <c r="AW227" s="11" t="s">
        <v>35</v>
      </c>
      <c r="AX227" s="11" t="s">
        <v>72</v>
      </c>
      <c r="AY227" s="210" t="s">
        <v>123</v>
      </c>
    </row>
    <row r="228" spans="2:65" s="12" customFormat="1" ht="13.5" x14ac:dyDescent="0.3">
      <c r="B228" s="211"/>
      <c r="C228" s="212"/>
      <c r="D228" s="198" t="s">
        <v>134</v>
      </c>
      <c r="E228" s="213" t="s">
        <v>21</v>
      </c>
      <c r="F228" s="214" t="s">
        <v>301</v>
      </c>
      <c r="G228" s="212"/>
      <c r="H228" s="215">
        <v>11.75</v>
      </c>
      <c r="I228" s="216"/>
      <c r="J228" s="212"/>
      <c r="K228" s="212"/>
      <c r="L228" s="217"/>
      <c r="M228" s="218"/>
      <c r="N228" s="219"/>
      <c r="O228" s="219"/>
      <c r="P228" s="219"/>
      <c r="Q228" s="219"/>
      <c r="R228" s="219"/>
      <c r="S228" s="219"/>
      <c r="T228" s="220"/>
      <c r="AT228" s="221" t="s">
        <v>134</v>
      </c>
      <c r="AU228" s="221" t="s">
        <v>84</v>
      </c>
      <c r="AV228" s="12" t="s">
        <v>84</v>
      </c>
      <c r="AW228" s="12" t="s">
        <v>35</v>
      </c>
      <c r="AX228" s="12" t="s">
        <v>72</v>
      </c>
      <c r="AY228" s="221" t="s">
        <v>123</v>
      </c>
    </row>
    <row r="229" spans="2:65" s="12" customFormat="1" ht="13.5" x14ac:dyDescent="0.3">
      <c r="B229" s="211"/>
      <c r="C229" s="212"/>
      <c r="D229" s="198" t="s">
        <v>134</v>
      </c>
      <c r="E229" s="213" t="s">
        <v>21</v>
      </c>
      <c r="F229" s="214" t="s">
        <v>302</v>
      </c>
      <c r="G229" s="212"/>
      <c r="H229" s="215">
        <v>1.694</v>
      </c>
      <c r="I229" s="216"/>
      <c r="J229" s="212"/>
      <c r="K229" s="212"/>
      <c r="L229" s="217"/>
      <c r="M229" s="218"/>
      <c r="N229" s="219"/>
      <c r="O229" s="219"/>
      <c r="P229" s="219"/>
      <c r="Q229" s="219"/>
      <c r="R229" s="219"/>
      <c r="S229" s="219"/>
      <c r="T229" s="220"/>
      <c r="AT229" s="221" t="s">
        <v>134</v>
      </c>
      <c r="AU229" s="221" t="s">
        <v>84</v>
      </c>
      <c r="AV229" s="12" t="s">
        <v>84</v>
      </c>
      <c r="AW229" s="12" t="s">
        <v>35</v>
      </c>
      <c r="AX229" s="12" t="s">
        <v>72</v>
      </c>
      <c r="AY229" s="221" t="s">
        <v>123</v>
      </c>
    </row>
    <row r="230" spans="2:65" s="12" customFormat="1" ht="13.5" x14ac:dyDescent="0.3">
      <c r="B230" s="211"/>
      <c r="C230" s="212"/>
      <c r="D230" s="198" t="s">
        <v>134</v>
      </c>
      <c r="E230" s="213" t="s">
        <v>21</v>
      </c>
      <c r="F230" s="214" t="s">
        <v>303</v>
      </c>
      <c r="G230" s="212"/>
      <c r="H230" s="215">
        <v>1.5529999999999999</v>
      </c>
      <c r="I230" s="216"/>
      <c r="J230" s="212"/>
      <c r="K230" s="212"/>
      <c r="L230" s="217"/>
      <c r="M230" s="218"/>
      <c r="N230" s="219"/>
      <c r="O230" s="219"/>
      <c r="P230" s="219"/>
      <c r="Q230" s="219"/>
      <c r="R230" s="219"/>
      <c r="S230" s="219"/>
      <c r="T230" s="220"/>
      <c r="AT230" s="221" t="s">
        <v>134</v>
      </c>
      <c r="AU230" s="221" t="s">
        <v>84</v>
      </c>
      <c r="AV230" s="12" t="s">
        <v>84</v>
      </c>
      <c r="AW230" s="12" t="s">
        <v>35</v>
      </c>
      <c r="AX230" s="12" t="s">
        <v>72</v>
      </c>
      <c r="AY230" s="221" t="s">
        <v>123</v>
      </c>
    </row>
    <row r="231" spans="2:65" s="12" customFormat="1" ht="13.5" x14ac:dyDescent="0.3">
      <c r="B231" s="211"/>
      <c r="C231" s="212"/>
      <c r="D231" s="198" t="s">
        <v>134</v>
      </c>
      <c r="E231" s="213" t="s">
        <v>21</v>
      </c>
      <c r="F231" s="214" t="s">
        <v>304</v>
      </c>
      <c r="G231" s="212"/>
      <c r="H231" s="215">
        <v>19.295999999999999</v>
      </c>
      <c r="I231" s="216"/>
      <c r="J231" s="212"/>
      <c r="K231" s="212"/>
      <c r="L231" s="217"/>
      <c r="M231" s="218"/>
      <c r="N231" s="219"/>
      <c r="O231" s="219"/>
      <c r="P231" s="219"/>
      <c r="Q231" s="219"/>
      <c r="R231" s="219"/>
      <c r="S231" s="219"/>
      <c r="T231" s="220"/>
      <c r="AT231" s="221" t="s">
        <v>134</v>
      </c>
      <c r="AU231" s="221" t="s">
        <v>84</v>
      </c>
      <c r="AV231" s="12" t="s">
        <v>84</v>
      </c>
      <c r="AW231" s="12" t="s">
        <v>35</v>
      </c>
      <c r="AX231" s="12" t="s">
        <v>72</v>
      </c>
      <c r="AY231" s="221" t="s">
        <v>123</v>
      </c>
    </row>
    <row r="232" spans="2:65" s="13" customFormat="1" ht="13.5" x14ac:dyDescent="0.3">
      <c r="B232" s="222"/>
      <c r="C232" s="223"/>
      <c r="D232" s="198" t="s">
        <v>134</v>
      </c>
      <c r="E232" s="224" t="s">
        <v>21</v>
      </c>
      <c r="F232" s="225" t="s">
        <v>140</v>
      </c>
      <c r="G232" s="223"/>
      <c r="H232" s="226">
        <v>34.292999999999999</v>
      </c>
      <c r="I232" s="227"/>
      <c r="J232" s="223"/>
      <c r="K232" s="223"/>
      <c r="L232" s="228"/>
      <c r="M232" s="229"/>
      <c r="N232" s="230"/>
      <c r="O232" s="230"/>
      <c r="P232" s="230"/>
      <c r="Q232" s="230"/>
      <c r="R232" s="230"/>
      <c r="S232" s="230"/>
      <c r="T232" s="231"/>
      <c r="AT232" s="232" t="s">
        <v>134</v>
      </c>
      <c r="AU232" s="232" t="s">
        <v>84</v>
      </c>
      <c r="AV232" s="13" t="s">
        <v>130</v>
      </c>
      <c r="AW232" s="13" t="s">
        <v>35</v>
      </c>
      <c r="AX232" s="13" t="s">
        <v>77</v>
      </c>
      <c r="AY232" s="232" t="s">
        <v>123</v>
      </c>
    </row>
    <row r="233" spans="2:65" s="1" customFormat="1" ht="25.5" customHeight="1" x14ac:dyDescent="0.3">
      <c r="B233" s="40"/>
      <c r="C233" s="186" t="s">
        <v>305</v>
      </c>
      <c r="D233" s="186" t="s">
        <v>125</v>
      </c>
      <c r="E233" s="187" t="s">
        <v>306</v>
      </c>
      <c r="F233" s="188" t="s">
        <v>307</v>
      </c>
      <c r="G233" s="189" t="s">
        <v>128</v>
      </c>
      <c r="H233" s="190">
        <v>3.4289999999999998</v>
      </c>
      <c r="I233" s="191"/>
      <c r="J233" s="192">
        <f>ROUND(I233*H233,2)</f>
        <v>0</v>
      </c>
      <c r="K233" s="188" t="s">
        <v>129</v>
      </c>
      <c r="L233" s="60"/>
      <c r="M233" s="193" t="s">
        <v>21</v>
      </c>
      <c r="N233" s="194" t="s">
        <v>43</v>
      </c>
      <c r="O233" s="41"/>
      <c r="P233" s="195">
        <f>O233*H233</f>
        <v>0</v>
      </c>
      <c r="Q233" s="195">
        <v>0</v>
      </c>
      <c r="R233" s="195">
        <f>Q233*H233</f>
        <v>0</v>
      </c>
      <c r="S233" s="195">
        <v>4.3999999999999997E-2</v>
      </c>
      <c r="T233" s="196">
        <f>S233*H233</f>
        <v>0.15087599999999998</v>
      </c>
      <c r="AR233" s="23" t="s">
        <v>130</v>
      </c>
      <c r="AT233" s="23" t="s">
        <v>125</v>
      </c>
      <c r="AU233" s="23" t="s">
        <v>84</v>
      </c>
      <c r="AY233" s="23" t="s">
        <v>123</v>
      </c>
      <c r="BE233" s="197">
        <f>IF(N233="základní",J233,0)</f>
        <v>0</v>
      </c>
      <c r="BF233" s="197">
        <f>IF(N233="snížená",J233,0)</f>
        <v>0</v>
      </c>
      <c r="BG233" s="197">
        <f>IF(N233="zákl. přenesená",J233,0)</f>
        <v>0</v>
      </c>
      <c r="BH233" s="197">
        <f>IF(N233="sníž. přenesená",J233,0)</f>
        <v>0</v>
      </c>
      <c r="BI233" s="197">
        <f>IF(N233="nulová",J233,0)</f>
        <v>0</v>
      </c>
      <c r="BJ233" s="23" t="s">
        <v>77</v>
      </c>
      <c r="BK233" s="197">
        <f>ROUND(I233*H233,2)</f>
        <v>0</v>
      </c>
      <c r="BL233" s="23" t="s">
        <v>130</v>
      </c>
      <c r="BM233" s="23" t="s">
        <v>308</v>
      </c>
    </row>
    <row r="234" spans="2:65" s="11" customFormat="1" ht="13.5" x14ac:dyDescent="0.3">
      <c r="B234" s="201"/>
      <c r="C234" s="202"/>
      <c r="D234" s="198" t="s">
        <v>134</v>
      </c>
      <c r="E234" s="203" t="s">
        <v>21</v>
      </c>
      <c r="F234" s="204" t="s">
        <v>294</v>
      </c>
      <c r="G234" s="202"/>
      <c r="H234" s="203" t="s">
        <v>21</v>
      </c>
      <c r="I234" s="205"/>
      <c r="J234" s="202"/>
      <c r="K234" s="202"/>
      <c r="L234" s="206"/>
      <c r="M234" s="207"/>
      <c r="N234" s="208"/>
      <c r="O234" s="208"/>
      <c r="P234" s="208"/>
      <c r="Q234" s="208"/>
      <c r="R234" s="208"/>
      <c r="S234" s="208"/>
      <c r="T234" s="209"/>
      <c r="AT234" s="210" t="s">
        <v>134</v>
      </c>
      <c r="AU234" s="210" t="s">
        <v>84</v>
      </c>
      <c r="AV234" s="11" t="s">
        <v>77</v>
      </c>
      <c r="AW234" s="11" t="s">
        <v>35</v>
      </c>
      <c r="AX234" s="11" t="s">
        <v>72</v>
      </c>
      <c r="AY234" s="210" t="s">
        <v>123</v>
      </c>
    </row>
    <row r="235" spans="2:65" s="12" customFormat="1" ht="13.5" x14ac:dyDescent="0.3">
      <c r="B235" s="211"/>
      <c r="C235" s="212"/>
      <c r="D235" s="198" t="s">
        <v>134</v>
      </c>
      <c r="E235" s="213" t="s">
        <v>21</v>
      </c>
      <c r="F235" s="214" t="s">
        <v>205</v>
      </c>
      <c r="G235" s="212"/>
      <c r="H235" s="215">
        <v>1.175</v>
      </c>
      <c r="I235" s="216"/>
      <c r="J235" s="212"/>
      <c r="K235" s="212"/>
      <c r="L235" s="217"/>
      <c r="M235" s="218"/>
      <c r="N235" s="219"/>
      <c r="O235" s="219"/>
      <c r="P235" s="219"/>
      <c r="Q235" s="219"/>
      <c r="R235" s="219"/>
      <c r="S235" s="219"/>
      <c r="T235" s="220"/>
      <c r="AT235" s="221" t="s">
        <v>134</v>
      </c>
      <c r="AU235" s="221" t="s">
        <v>84</v>
      </c>
      <c r="AV235" s="12" t="s">
        <v>84</v>
      </c>
      <c r="AW235" s="12" t="s">
        <v>35</v>
      </c>
      <c r="AX235" s="12" t="s">
        <v>72</v>
      </c>
      <c r="AY235" s="221" t="s">
        <v>123</v>
      </c>
    </row>
    <row r="236" spans="2:65" s="12" customFormat="1" ht="13.5" x14ac:dyDescent="0.3">
      <c r="B236" s="211"/>
      <c r="C236" s="212"/>
      <c r="D236" s="198" t="s">
        <v>134</v>
      </c>
      <c r="E236" s="213" t="s">
        <v>21</v>
      </c>
      <c r="F236" s="214" t="s">
        <v>206</v>
      </c>
      <c r="G236" s="212"/>
      <c r="H236" s="215">
        <v>0.16900000000000001</v>
      </c>
      <c r="I236" s="216"/>
      <c r="J236" s="212"/>
      <c r="K236" s="212"/>
      <c r="L236" s="217"/>
      <c r="M236" s="218"/>
      <c r="N236" s="219"/>
      <c r="O236" s="219"/>
      <c r="P236" s="219"/>
      <c r="Q236" s="219"/>
      <c r="R236" s="219"/>
      <c r="S236" s="219"/>
      <c r="T236" s="220"/>
      <c r="AT236" s="221" t="s">
        <v>134</v>
      </c>
      <c r="AU236" s="221" t="s">
        <v>84</v>
      </c>
      <c r="AV236" s="12" t="s">
        <v>84</v>
      </c>
      <c r="AW236" s="12" t="s">
        <v>35</v>
      </c>
      <c r="AX236" s="12" t="s">
        <v>72</v>
      </c>
      <c r="AY236" s="221" t="s">
        <v>123</v>
      </c>
    </row>
    <row r="237" spans="2:65" s="12" customFormat="1" ht="13.5" x14ac:dyDescent="0.3">
      <c r="B237" s="211"/>
      <c r="C237" s="212"/>
      <c r="D237" s="198" t="s">
        <v>134</v>
      </c>
      <c r="E237" s="213" t="s">
        <v>21</v>
      </c>
      <c r="F237" s="214" t="s">
        <v>207</v>
      </c>
      <c r="G237" s="212"/>
      <c r="H237" s="215">
        <v>0.155</v>
      </c>
      <c r="I237" s="216"/>
      <c r="J237" s="212"/>
      <c r="K237" s="212"/>
      <c r="L237" s="217"/>
      <c r="M237" s="218"/>
      <c r="N237" s="219"/>
      <c r="O237" s="219"/>
      <c r="P237" s="219"/>
      <c r="Q237" s="219"/>
      <c r="R237" s="219"/>
      <c r="S237" s="219"/>
      <c r="T237" s="220"/>
      <c r="AT237" s="221" t="s">
        <v>134</v>
      </c>
      <c r="AU237" s="221" t="s">
        <v>84</v>
      </c>
      <c r="AV237" s="12" t="s">
        <v>84</v>
      </c>
      <c r="AW237" s="12" t="s">
        <v>35</v>
      </c>
      <c r="AX237" s="12" t="s">
        <v>72</v>
      </c>
      <c r="AY237" s="221" t="s">
        <v>123</v>
      </c>
    </row>
    <row r="238" spans="2:65" s="12" customFormat="1" ht="13.5" x14ac:dyDescent="0.3">
      <c r="B238" s="211"/>
      <c r="C238" s="212"/>
      <c r="D238" s="198" t="s">
        <v>134</v>
      </c>
      <c r="E238" s="213" t="s">
        <v>21</v>
      </c>
      <c r="F238" s="214" t="s">
        <v>295</v>
      </c>
      <c r="G238" s="212"/>
      <c r="H238" s="215">
        <v>1.93</v>
      </c>
      <c r="I238" s="216"/>
      <c r="J238" s="212"/>
      <c r="K238" s="212"/>
      <c r="L238" s="217"/>
      <c r="M238" s="218"/>
      <c r="N238" s="219"/>
      <c r="O238" s="219"/>
      <c r="P238" s="219"/>
      <c r="Q238" s="219"/>
      <c r="R238" s="219"/>
      <c r="S238" s="219"/>
      <c r="T238" s="220"/>
      <c r="AT238" s="221" t="s">
        <v>134</v>
      </c>
      <c r="AU238" s="221" t="s">
        <v>84</v>
      </c>
      <c r="AV238" s="12" t="s">
        <v>84</v>
      </c>
      <c r="AW238" s="12" t="s">
        <v>35</v>
      </c>
      <c r="AX238" s="12" t="s">
        <v>72</v>
      </c>
      <c r="AY238" s="221" t="s">
        <v>123</v>
      </c>
    </row>
    <row r="239" spans="2:65" s="13" customFormat="1" ht="13.5" x14ac:dyDescent="0.3">
      <c r="B239" s="222"/>
      <c r="C239" s="223"/>
      <c r="D239" s="198" t="s">
        <v>134</v>
      </c>
      <c r="E239" s="224" t="s">
        <v>21</v>
      </c>
      <c r="F239" s="225" t="s">
        <v>140</v>
      </c>
      <c r="G239" s="223"/>
      <c r="H239" s="226">
        <v>3.4289999999999998</v>
      </c>
      <c r="I239" s="227"/>
      <c r="J239" s="223"/>
      <c r="K239" s="223"/>
      <c r="L239" s="228"/>
      <c r="M239" s="229"/>
      <c r="N239" s="230"/>
      <c r="O239" s="230"/>
      <c r="P239" s="230"/>
      <c r="Q239" s="230"/>
      <c r="R239" s="230"/>
      <c r="S239" s="230"/>
      <c r="T239" s="231"/>
      <c r="AT239" s="232" t="s">
        <v>134</v>
      </c>
      <c r="AU239" s="232" t="s">
        <v>84</v>
      </c>
      <c r="AV239" s="13" t="s">
        <v>130</v>
      </c>
      <c r="AW239" s="13" t="s">
        <v>35</v>
      </c>
      <c r="AX239" s="13" t="s">
        <v>77</v>
      </c>
      <c r="AY239" s="232" t="s">
        <v>123</v>
      </c>
    </row>
    <row r="240" spans="2:65" s="10" customFormat="1" ht="29.85" customHeight="1" x14ac:dyDescent="0.3">
      <c r="B240" s="170"/>
      <c r="C240" s="171"/>
      <c r="D240" s="172" t="s">
        <v>71</v>
      </c>
      <c r="E240" s="184" t="s">
        <v>309</v>
      </c>
      <c r="F240" s="184" t="s">
        <v>310</v>
      </c>
      <c r="G240" s="171"/>
      <c r="H240" s="171"/>
      <c r="I240" s="174"/>
      <c r="J240" s="185">
        <f>BK240</f>
        <v>0</v>
      </c>
      <c r="K240" s="171"/>
      <c r="L240" s="176"/>
      <c r="M240" s="177"/>
      <c r="N240" s="178"/>
      <c r="O240" s="178"/>
      <c r="P240" s="179">
        <f>SUM(P241:P256)</f>
        <v>0</v>
      </c>
      <c r="Q240" s="178"/>
      <c r="R240" s="179">
        <f>SUM(R241:R256)</f>
        <v>0</v>
      </c>
      <c r="S240" s="178"/>
      <c r="T240" s="180">
        <f>SUM(T241:T256)</f>
        <v>0</v>
      </c>
      <c r="AR240" s="181" t="s">
        <v>77</v>
      </c>
      <c r="AT240" s="182" t="s">
        <v>71</v>
      </c>
      <c r="AU240" s="182" t="s">
        <v>77</v>
      </c>
      <c r="AY240" s="181" t="s">
        <v>123</v>
      </c>
      <c r="BK240" s="183">
        <f>SUM(BK241:BK256)</f>
        <v>0</v>
      </c>
    </row>
    <row r="241" spans="2:65" s="1" customFormat="1" ht="25.5" customHeight="1" x14ac:dyDescent="0.3">
      <c r="B241" s="40"/>
      <c r="C241" s="186" t="s">
        <v>311</v>
      </c>
      <c r="D241" s="186" t="s">
        <v>125</v>
      </c>
      <c r="E241" s="187" t="s">
        <v>312</v>
      </c>
      <c r="F241" s="188" t="s">
        <v>313</v>
      </c>
      <c r="G241" s="189" t="s">
        <v>170</v>
      </c>
      <c r="H241" s="190">
        <v>11.398</v>
      </c>
      <c r="I241" s="191"/>
      <c r="J241" s="192">
        <f>ROUND(I241*H241,2)</f>
        <v>0</v>
      </c>
      <c r="K241" s="188" t="s">
        <v>129</v>
      </c>
      <c r="L241" s="60"/>
      <c r="M241" s="193" t="s">
        <v>21</v>
      </c>
      <c r="N241" s="194" t="s">
        <v>43</v>
      </c>
      <c r="O241" s="41"/>
      <c r="P241" s="195">
        <f>O241*H241</f>
        <v>0</v>
      </c>
      <c r="Q241" s="195">
        <v>0</v>
      </c>
      <c r="R241" s="195">
        <f>Q241*H241</f>
        <v>0</v>
      </c>
      <c r="S241" s="195">
        <v>0</v>
      </c>
      <c r="T241" s="196">
        <f>S241*H241</f>
        <v>0</v>
      </c>
      <c r="AR241" s="23" t="s">
        <v>130</v>
      </c>
      <c r="AT241" s="23" t="s">
        <v>125</v>
      </c>
      <c r="AU241" s="23" t="s">
        <v>84</v>
      </c>
      <c r="AY241" s="23" t="s">
        <v>123</v>
      </c>
      <c r="BE241" s="197">
        <f>IF(N241="základní",J241,0)</f>
        <v>0</v>
      </c>
      <c r="BF241" s="197">
        <f>IF(N241="snížená",J241,0)</f>
        <v>0</v>
      </c>
      <c r="BG241" s="197">
        <f>IF(N241="zákl. přenesená",J241,0)</f>
        <v>0</v>
      </c>
      <c r="BH241" s="197">
        <f>IF(N241="sníž. přenesená",J241,0)</f>
        <v>0</v>
      </c>
      <c r="BI241" s="197">
        <f>IF(N241="nulová",J241,0)</f>
        <v>0</v>
      </c>
      <c r="BJ241" s="23" t="s">
        <v>77</v>
      </c>
      <c r="BK241" s="197">
        <f>ROUND(I241*H241,2)</f>
        <v>0</v>
      </c>
      <c r="BL241" s="23" t="s">
        <v>130</v>
      </c>
      <c r="BM241" s="23" t="s">
        <v>314</v>
      </c>
    </row>
    <row r="242" spans="2:65" s="1" customFormat="1" ht="121.5" x14ac:dyDescent="0.3">
      <c r="B242" s="40"/>
      <c r="C242" s="62"/>
      <c r="D242" s="198" t="s">
        <v>132</v>
      </c>
      <c r="E242" s="62"/>
      <c r="F242" s="199" t="s">
        <v>315</v>
      </c>
      <c r="G242" s="62"/>
      <c r="H242" s="62"/>
      <c r="I242" s="157"/>
      <c r="J242" s="62"/>
      <c r="K242" s="62"/>
      <c r="L242" s="60"/>
      <c r="M242" s="200"/>
      <c r="N242" s="41"/>
      <c r="O242" s="41"/>
      <c r="P242" s="41"/>
      <c r="Q242" s="41"/>
      <c r="R242" s="41"/>
      <c r="S242" s="41"/>
      <c r="T242" s="77"/>
      <c r="AT242" s="23" t="s">
        <v>132</v>
      </c>
      <c r="AU242" s="23" t="s">
        <v>84</v>
      </c>
    </row>
    <row r="243" spans="2:65" s="1" customFormat="1" ht="38.25" customHeight="1" x14ac:dyDescent="0.3">
      <c r="B243" s="40"/>
      <c r="C243" s="186" t="s">
        <v>316</v>
      </c>
      <c r="D243" s="186" t="s">
        <v>125</v>
      </c>
      <c r="E243" s="187" t="s">
        <v>317</v>
      </c>
      <c r="F243" s="188" t="s">
        <v>318</v>
      </c>
      <c r="G243" s="189" t="s">
        <v>170</v>
      </c>
      <c r="H243" s="190">
        <v>56.99</v>
      </c>
      <c r="I243" s="191"/>
      <c r="J243" s="192">
        <f>ROUND(I243*H243,2)</f>
        <v>0</v>
      </c>
      <c r="K243" s="188" t="s">
        <v>129</v>
      </c>
      <c r="L243" s="60"/>
      <c r="M243" s="193" t="s">
        <v>21</v>
      </c>
      <c r="N243" s="194" t="s">
        <v>43</v>
      </c>
      <c r="O243" s="41"/>
      <c r="P243" s="195">
        <f>O243*H243</f>
        <v>0</v>
      </c>
      <c r="Q243" s="195">
        <v>0</v>
      </c>
      <c r="R243" s="195">
        <f>Q243*H243</f>
        <v>0</v>
      </c>
      <c r="S243" s="195">
        <v>0</v>
      </c>
      <c r="T243" s="196">
        <f>S243*H243</f>
        <v>0</v>
      </c>
      <c r="AR243" s="23" t="s">
        <v>130</v>
      </c>
      <c r="AT243" s="23" t="s">
        <v>125</v>
      </c>
      <c r="AU243" s="23" t="s">
        <v>84</v>
      </c>
      <c r="AY243" s="23" t="s">
        <v>123</v>
      </c>
      <c r="BE243" s="197">
        <f>IF(N243="základní",J243,0)</f>
        <v>0</v>
      </c>
      <c r="BF243" s="197">
        <f>IF(N243="snížená",J243,0)</f>
        <v>0</v>
      </c>
      <c r="BG243" s="197">
        <f>IF(N243="zákl. přenesená",J243,0)</f>
        <v>0</v>
      </c>
      <c r="BH243" s="197">
        <f>IF(N243="sníž. přenesená",J243,0)</f>
        <v>0</v>
      </c>
      <c r="BI243" s="197">
        <f>IF(N243="nulová",J243,0)</f>
        <v>0</v>
      </c>
      <c r="BJ243" s="23" t="s">
        <v>77</v>
      </c>
      <c r="BK243" s="197">
        <f>ROUND(I243*H243,2)</f>
        <v>0</v>
      </c>
      <c r="BL243" s="23" t="s">
        <v>130</v>
      </c>
      <c r="BM243" s="23" t="s">
        <v>319</v>
      </c>
    </row>
    <row r="244" spans="2:65" s="1" customFormat="1" ht="121.5" x14ac:dyDescent="0.3">
      <c r="B244" s="40"/>
      <c r="C244" s="62"/>
      <c r="D244" s="198" t="s">
        <v>132</v>
      </c>
      <c r="E244" s="62"/>
      <c r="F244" s="199" t="s">
        <v>315</v>
      </c>
      <c r="G244" s="62"/>
      <c r="H244" s="62"/>
      <c r="I244" s="157"/>
      <c r="J244" s="62"/>
      <c r="K244" s="62"/>
      <c r="L244" s="60"/>
      <c r="M244" s="200"/>
      <c r="N244" s="41"/>
      <c r="O244" s="41"/>
      <c r="P244" s="41"/>
      <c r="Q244" s="41"/>
      <c r="R244" s="41"/>
      <c r="S244" s="41"/>
      <c r="T244" s="77"/>
      <c r="AT244" s="23" t="s">
        <v>132</v>
      </c>
      <c r="AU244" s="23" t="s">
        <v>84</v>
      </c>
    </row>
    <row r="245" spans="2:65" s="12" customFormat="1" ht="13.5" x14ac:dyDescent="0.3">
      <c r="B245" s="211"/>
      <c r="C245" s="212"/>
      <c r="D245" s="198" t="s">
        <v>134</v>
      </c>
      <c r="E245" s="212"/>
      <c r="F245" s="214" t="s">
        <v>320</v>
      </c>
      <c r="G245" s="212"/>
      <c r="H245" s="215">
        <v>56.99</v>
      </c>
      <c r="I245" s="216"/>
      <c r="J245" s="212"/>
      <c r="K245" s="212"/>
      <c r="L245" s="217"/>
      <c r="M245" s="218"/>
      <c r="N245" s="219"/>
      <c r="O245" s="219"/>
      <c r="P245" s="219"/>
      <c r="Q245" s="219"/>
      <c r="R245" s="219"/>
      <c r="S245" s="219"/>
      <c r="T245" s="220"/>
      <c r="AT245" s="221" t="s">
        <v>134</v>
      </c>
      <c r="AU245" s="221" t="s">
        <v>84</v>
      </c>
      <c r="AV245" s="12" t="s">
        <v>84</v>
      </c>
      <c r="AW245" s="12" t="s">
        <v>6</v>
      </c>
      <c r="AX245" s="12" t="s">
        <v>77</v>
      </c>
      <c r="AY245" s="221" t="s">
        <v>123</v>
      </c>
    </row>
    <row r="246" spans="2:65" s="1" customFormat="1" ht="25.5" customHeight="1" x14ac:dyDescent="0.3">
      <c r="B246" s="40"/>
      <c r="C246" s="186" t="s">
        <v>321</v>
      </c>
      <c r="D246" s="186" t="s">
        <v>125</v>
      </c>
      <c r="E246" s="187" t="s">
        <v>322</v>
      </c>
      <c r="F246" s="188" t="s">
        <v>323</v>
      </c>
      <c r="G246" s="189" t="s">
        <v>170</v>
      </c>
      <c r="H246" s="190">
        <v>11.398</v>
      </c>
      <c r="I246" s="191"/>
      <c r="J246" s="192">
        <f>ROUND(I246*H246,2)</f>
        <v>0</v>
      </c>
      <c r="K246" s="188" t="s">
        <v>129</v>
      </c>
      <c r="L246" s="60"/>
      <c r="M246" s="193" t="s">
        <v>21</v>
      </c>
      <c r="N246" s="194" t="s">
        <v>43</v>
      </c>
      <c r="O246" s="41"/>
      <c r="P246" s="195">
        <f>O246*H246</f>
        <v>0</v>
      </c>
      <c r="Q246" s="195">
        <v>0</v>
      </c>
      <c r="R246" s="195">
        <f>Q246*H246</f>
        <v>0</v>
      </c>
      <c r="S246" s="195">
        <v>0</v>
      </c>
      <c r="T246" s="196">
        <f>S246*H246</f>
        <v>0</v>
      </c>
      <c r="AR246" s="23" t="s">
        <v>130</v>
      </c>
      <c r="AT246" s="23" t="s">
        <v>125</v>
      </c>
      <c r="AU246" s="23" t="s">
        <v>84</v>
      </c>
      <c r="AY246" s="23" t="s">
        <v>123</v>
      </c>
      <c r="BE246" s="197">
        <f>IF(N246="základní",J246,0)</f>
        <v>0</v>
      </c>
      <c r="BF246" s="197">
        <f>IF(N246="snížená",J246,0)</f>
        <v>0</v>
      </c>
      <c r="BG246" s="197">
        <f>IF(N246="zákl. přenesená",J246,0)</f>
        <v>0</v>
      </c>
      <c r="BH246" s="197">
        <f>IF(N246="sníž. přenesená",J246,0)</f>
        <v>0</v>
      </c>
      <c r="BI246" s="197">
        <f>IF(N246="nulová",J246,0)</f>
        <v>0</v>
      </c>
      <c r="BJ246" s="23" t="s">
        <v>77</v>
      </c>
      <c r="BK246" s="197">
        <f>ROUND(I246*H246,2)</f>
        <v>0</v>
      </c>
      <c r="BL246" s="23" t="s">
        <v>130</v>
      </c>
      <c r="BM246" s="23" t="s">
        <v>324</v>
      </c>
    </row>
    <row r="247" spans="2:65" s="1" customFormat="1" ht="81" x14ac:dyDescent="0.3">
      <c r="B247" s="40"/>
      <c r="C247" s="62"/>
      <c r="D247" s="198" t="s">
        <v>132</v>
      </c>
      <c r="E247" s="62"/>
      <c r="F247" s="199" t="s">
        <v>325</v>
      </c>
      <c r="G247" s="62"/>
      <c r="H247" s="62"/>
      <c r="I247" s="157"/>
      <c r="J247" s="62"/>
      <c r="K247" s="62"/>
      <c r="L247" s="60"/>
      <c r="M247" s="200"/>
      <c r="N247" s="41"/>
      <c r="O247" s="41"/>
      <c r="P247" s="41"/>
      <c r="Q247" s="41"/>
      <c r="R247" s="41"/>
      <c r="S247" s="41"/>
      <c r="T247" s="77"/>
      <c r="AT247" s="23" t="s">
        <v>132</v>
      </c>
      <c r="AU247" s="23" t="s">
        <v>84</v>
      </c>
    </row>
    <row r="248" spans="2:65" s="1" customFormat="1" ht="25.5" customHeight="1" x14ac:dyDescent="0.3">
      <c r="B248" s="40"/>
      <c r="C248" s="186" t="s">
        <v>326</v>
      </c>
      <c r="D248" s="186" t="s">
        <v>125</v>
      </c>
      <c r="E248" s="187" t="s">
        <v>327</v>
      </c>
      <c r="F248" s="188" t="s">
        <v>328</v>
      </c>
      <c r="G248" s="189" t="s">
        <v>170</v>
      </c>
      <c r="H248" s="190">
        <v>227.96</v>
      </c>
      <c r="I248" s="191"/>
      <c r="J248" s="192">
        <f>ROUND(I248*H248,2)</f>
        <v>0</v>
      </c>
      <c r="K248" s="188" t="s">
        <v>129</v>
      </c>
      <c r="L248" s="60"/>
      <c r="M248" s="193" t="s">
        <v>21</v>
      </c>
      <c r="N248" s="194" t="s">
        <v>43</v>
      </c>
      <c r="O248" s="41"/>
      <c r="P248" s="195">
        <f>O248*H248</f>
        <v>0</v>
      </c>
      <c r="Q248" s="195">
        <v>0</v>
      </c>
      <c r="R248" s="195">
        <f>Q248*H248</f>
        <v>0</v>
      </c>
      <c r="S248" s="195">
        <v>0</v>
      </c>
      <c r="T248" s="196">
        <f>S248*H248</f>
        <v>0</v>
      </c>
      <c r="AR248" s="23" t="s">
        <v>130</v>
      </c>
      <c r="AT248" s="23" t="s">
        <v>125</v>
      </c>
      <c r="AU248" s="23" t="s">
        <v>84</v>
      </c>
      <c r="AY248" s="23" t="s">
        <v>123</v>
      </c>
      <c r="BE248" s="197">
        <f>IF(N248="základní",J248,0)</f>
        <v>0</v>
      </c>
      <c r="BF248" s="197">
        <f>IF(N248="snížená",J248,0)</f>
        <v>0</v>
      </c>
      <c r="BG248" s="197">
        <f>IF(N248="zákl. přenesená",J248,0)</f>
        <v>0</v>
      </c>
      <c r="BH248" s="197">
        <f>IF(N248="sníž. přenesená",J248,0)</f>
        <v>0</v>
      </c>
      <c r="BI248" s="197">
        <f>IF(N248="nulová",J248,0)</f>
        <v>0</v>
      </c>
      <c r="BJ248" s="23" t="s">
        <v>77</v>
      </c>
      <c r="BK248" s="197">
        <f>ROUND(I248*H248,2)</f>
        <v>0</v>
      </c>
      <c r="BL248" s="23" t="s">
        <v>130</v>
      </c>
      <c r="BM248" s="23" t="s">
        <v>329</v>
      </c>
    </row>
    <row r="249" spans="2:65" s="1" customFormat="1" ht="81" x14ac:dyDescent="0.3">
      <c r="B249" s="40"/>
      <c r="C249" s="62"/>
      <c r="D249" s="198" t="s">
        <v>132</v>
      </c>
      <c r="E249" s="62"/>
      <c r="F249" s="199" t="s">
        <v>325</v>
      </c>
      <c r="G249" s="62"/>
      <c r="H249" s="62"/>
      <c r="I249" s="157"/>
      <c r="J249" s="62"/>
      <c r="K249" s="62"/>
      <c r="L249" s="60"/>
      <c r="M249" s="200"/>
      <c r="N249" s="41"/>
      <c r="O249" s="41"/>
      <c r="P249" s="41"/>
      <c r="Q249" s="41"/>
      <c r="R249" s="41"/>
      <c r="S249" s="41"/>
      <c r="T249" s="77"/>
      <c r="AT249" s="23" t="s">
        <v>132</v>
      </c>
      <c r="AU249" s="23" t="s">
        <v>84</v>
      </c>
    </row>
    <row r="250" spans="2:65" s="12" customFormat="1" ht="13.5" x14ac:dyDescent="0.3">
      <c r="B250" s="211"/>
      <c r="C250" s="212"/>
      <c r="D250" s="198" t="s">
        <v>134</v>
      </c>
      <c r="E250" s="212"/>
      <c r="F250" s="214" t="s">
        <v>330</v>
      </c>
      <c r="G250" s="212"/>
      <c r="H250" s="215">
        <v>227.96</v>
      </c>
      <c r="I250" s="216"/>
      <c r="J250" s="212"/>
      <c r="K250" s="212"/>
      <c r="L250" s="217"/>
      <c r="M250" s="218"/>
      <c r="N250" s="219"/>
      <c r="O250" s="219"/>
      <c r="P250" s="219"/>
      <c r="Q250" s="219"/>
      <c r="R250" s="219"/>
      <c r="S250" s="219"/>
      <c r="T250" s="220"/>
      <c r="AT250" s="221" t="s">
        <v>134</v>
      </c>
      <c r="AU250" s="221" t="s">
        <v>84</v>
      </c>
      <c r="AV250" s="12" t="s">
        <v>84</v>
      </c>
      <c r="AW250" s="12" t="s">
        <v>6</v>
      </c>
      <c r="AX250" s="12" t="s">
        <v>77</v>
      </c>
      <c r="AY250" s="221" t="s">
        <v>123</v>
      </c>
    </row>
    <row r="251" spans="2:65" s="1" customFormat="1" ht="25.5" customHeight="1" x14ac:dyDescent="0.3">
      <c r="B251" s="40"/>
      <c r="C251" s="186" t="s">
        <v>331</v>
      </c>
      <c r="D251" s="186" t="s">
        <v>125</v>
      </c>
      <c r="E251" s="187" t="s">
        <v>332</v>
      </c>
      <c r="F251" s="188" t="s">
        <v>333</v>
      </c>
      <c r="G251" s="189" t="s">
        <v>170</v>
      </c>
      <c r="H251" s="190">
        <v>11.124000000000001</v>
      </c>
      <c r="I251" s="191"/>
      <c r="J251" s="192">
        <f>ROUND(I251*H251,2)</f>
        <v>0</v>
      </c>
      <c r="K251" s="188" t="s">
        <v>129</v>
      </c>
      <c r="L251" s="60"/>
      <c r="M251" s="193" t="s">
        <v>21</v>
      </c>
      <c r="N251" s="194" t="s">
        <v>43</v>
      </c>
      <c r="O251" s="41"/>
      <c r="P251" s="195">
        <f>O251*H251</f>
        <v>0</v>
      </c>
      <c r="Q251" s="195">
        <v>0</v>
      </c>
      <c r="R251" s="195">
        <f>Q251*H251</f>
        <v>0</v>
      </c>
      <c r="S251" s="195">
        <v>0</v>
      </c>
      <c r="T251" s="196">
        <f>S251*H251</f>
        <v>0</v>
      </c>
      <c r="AR251" s="23" t="s">
        <v>130</v>
      </c>
      <c r="AT251" s="23" t="s">
        <v>125</v>
      </c>
      <c r="AU251" s="23" t="s">
        <v>84</v>
      </c>
      <c r="AY251" s="23" t="s">
        <v>123</v>
      </c>
      <c r="BE251" s="197">
        <f>IF(N251="základní",J251,0)</f>
        <v>0</v>
      </c>
      <c r="BF251" s="197">
        <f>IF(N251="snížená",J251,0)</f>
        <v>0</v>
      </c>
      <c r="BG251" s="197">
        <f>IF(N251="zákl. přenesená",J251,0)</f>
        <v>0</v>
      </c>
      <c r="BH251" s="197">
        <f>IF(N251="sníž. přenesená",J251,0)</f>
        <v>0</v>
      </c>
      <c r="BI251" s="197">
        <f>IF(N251="nulová",J251,0)</f>
        <v>0</v>
      </c>
      <c r="BJ251" s="23" t="s">
        <v>77</v>
      </c>
      <c r="BK251" s="197">
        <f>ROUND(I251*H251,2)</f>
        <v>0</v>
      </c>
      <c r="BL251" s="23" t="s">
        <v>130</v>
      </c>
      <c r="BM251" s="23" t="s">
        <v>334</v>
      </c>
    </row>
    <row r="252" spans="2:65" s="1" customFormat="1" ht="81" x14ac:dyDescent="0.3">
      <c r="B252" s="40"/>
      <c r="C252" s="62"/>
      <c r="D252" s="198" t="s">
        <v>132</v>
      </c>
      <c r="E252" s="62"/>
      <c r="F252" s="199" t="s">
        <v>335</v>
      </c>
      <c r="G252" s="62"/>
      <c r="H252" s="62"/>
      <c r="I252" s="157"/>
      <c r="J252" s="62"/>
      <c r="K252" s="62"/>
      <c r="L252" s="60"/>
      <c r="M252" s="200"/>
      <c r="N252" s="41"/>
      <c r="O252" s="41"/>
      <c r="P252" s="41"/>
      <c r="Q252" s="41"/>
      <c r="R252" s="41"/>
      <c r="S252" s="41"/>
      <c r="T252" s="77"/>
      <c r="AT252" s="23" t="s">
        <v>132</v>
      </c>
      <c r="AU252" s="23" t="s">
        <v>84</v>
      </c>
    </row>
    <row r="253" spans="2:65" s="12" customFormat="1" ht="13.5" x14ac:dyDescent="0.3">
      <c r="B253" s="211"/>
      <c r="C253" s="212"/>
      <c r="D253" s="198" t="s">
        <v>134</v>
      </c>
      <c r="E253" s="213" t="s">
        <v>21</v>
      </c>
      <c r="F253" s="214" t="s">
        <v>336</v>
      </c>
      <c r="G253" s="212"/>
      <c r="H253" s="215">
        <v>11.124000000000001</v>
      </c>
      <c r="I253" s="216"/>
      <c r="J253" s="212"/>
      <c r="K253" s="212"/>
      <c r="L253" s="217"/>
      <c r="M253" s="218"/>
      <c r="N253" s="219"/>
      <c r="O253" s="219"/>
      <c r="P253" s="219"/>
      <c r="Q253" s="219"/>
      <c r="R253" s="219"/>
      <c r="S253" s="219"/>
      <c r="T253" s="220"/>
      <c r="AT253" s="221" t="s">
        <v>134</v>
      </c>
      <c r="AU253" s="221" t="s">
        <v>84</v>
      </c>
      <c r="AV253" s="12" t="s">
        <v>84</v>
      </c>
      <c r="AW253" s="12" t="s">
        <v>35</v>
      </c>
      <c r="AX253" s="12" t="s">
        <v>77</v>
      </c>
      <c r="AY253" s="221" t="s">
        <v>123</v>
      </c>
    </row>
    <row r="254" spans="2:65" s="1" customFormat="1" ht="25.5" customHeight="1" x14ac:dyDescent="0.3">
      <c r="B254" s="40"/>
      <c r="C254" s="186" t="s">
        <v>337</v>
      </c>
      <c r="D254" s="186" t="s">
        <v>125</v>
      </c>
      <c r="E254" s="187" t="s">
        <v>338</v>
      </c>
      <c r="F254" s="188" t="s">
        <v>339</v>
      </c>
      <c r="G254" s="189" t="s">
        <v>170</v>
      </c>
      <c r="H254" s="190">
        <v>0.27400000000000002</v>
      </c>
      <c r="I254" s="191"/>
      <c r="J254" s="192">
        <f>ROUND(I254*H254,2)</f>
        <v>0</v>
      </c>
      <c r="K254" s="188" t="s">
        <v>129</v>
      </c>
      <c r="L254" s="60"/>
      <c r="M254" s="193" t="s">
        <v>21</v>
      </c>
      <c r="N254" s="194" t="s">
        <v>43</v>
      </c>
      <c r="O254" s="41"/>
      <c r="P254" s="195">
        <f>O254*H254</f>
        <v>0</v>
      </c>
      <c r="Q254" s="195">
        <v>0</v>
      </c>
      <c r="R254" s="195">
        <f>Q254*H254</f>
        <v>0</v>
      </c>
      <c r="S254" s="195">
        <v>0</v>
      </c>
      <c r="T254" s="196">
        <f>S254*H254</f>
        <v>0</v>
      </c>
      <c r="AR254" s="23" t="s">
        <v>130</v>
      </c>
      <c r="AT254" s="23" t="s">
        <v>125</v>
      </c>
      <c r="AU254" s="23" t="s">
        <v>84</v>
      </c>
      <c r="AY254" s="23" t="s">
        <v>123</v>
      </c>
      <c r="BE254" s="197">
        <f>IF(N254="základní",J254,0)</f>
        <v>0</v>
      </c>
      <c r="BF254" s="197">
        <f>IF(N254="snížená",J254,0)</f>
        <v>0</v>
      </c>
      <c r="BG254" s="197">
        <f>IF(N254="zákl. přenesená",J254,0)</f>
        <v>0</v>
      </c>
      <c r="BH254" s="197">
        <f>IF(N254="sníž. přenesená",J254,0)</f>
        <v>0</v>
      </c>
      <c r="BI254" s="197">
        <f>IF(N254="nulová",J254,0)</f>
        <v>0</v>
      </c>
      <c r="BJ254" s="23" t="s">
        <v>77</v>
      </c>
      <c r="BK254" s="197">
        <f>ROUND(I254*H254,2)</f>
        <v>0</v>
      </c>
      <c r="BL254" s="23" t="s">
        <v>130</v>
      </c>
      <c r="BM254" s="23" t="s">
        <v>340</v>
      </c>
    </row>
    <row r="255" spans="2:65" s="1" customFormat="1" ht="81" x14ac:dyDescent="0.3">
      <c r="B255" s="40"/>
      <c r="C255" s="62"/>
      <c r="D255" s="198" t="s">
        <v>132</v>
      </c>
      <c r="E255" s="62"/>
      <c r="F255" s="199" t="s">
        <v>335</v>
      </c>
      <c r="G255" s="62"/>
      <c r="H255" s="62"/>
      <c r="I255" s="157"/>
      <c r="J255" s="62"/>
      <c r="K255" s="62"/>
      <c r="L255" s="60"/>
      <c r="M255" s="200"/>
      <c r="N255" s="41"/>
      <c r="O255" s="41"/>
      <c r="P255" s="41"/>
      <c r="Q255" s="41"/>
      <c r="R255" s="41"/>
      <c r="S255" s="41"/>
      <c r="T255" s="77"/>
      <c r="AT255" s="23" t="s">
        <v>132</v>
      </c>
      <c r="AU255" s="23" t="s">
        <v>84</v>
      </c>
    </row>
    <row r="256" spans="2:65" s="12" customFormat="1" ht="13.5" x14ac:dyDescent="0.3">
      <c r="B256" s="211"/>
      <c r="C256" s="212"/>
      <c r="D256" s="198" t="s">
        <v>134</v>
      </c>
      <c r="E256" s="213" t="s">
        <v>21</v>
      </c>
      <c r="F256" s="214" t="s">
        <v>341</v>
      </c>
      <c r="G256" s="212"/>
      <c r="H256" s="215">
        <v>0.27400000000000002</v>
      </c>
      <c r="I256" s="216"/>
      <c r="J256" s="212"/>
      <c r="K256" s="212"/>
      <c r="L256" s="217"/>
      <c r="M256" s="218"/>
      <c r="N256" s="219"/>
      <c r="O256" s="219"/>
      <c r="P256" s="219"/>
      <c r="Q256" s="219"/>
      <c r="R256" s="219"/>
      <c r="S256" s="219"/>
      <c r="T256" s="220"/>
      <c r="AT256" s="221" t="s">
        <v>134</v>
      </c>
      <c r="AU256" s="221" t="s">
        <v>84</v>
      </c>
      <c r="AV256" s="12" t="s">
        <v>84</v>
      </c>
      <c r="AW256" s="12" t="s">
        <v>35</v>
      </c>
      <c r="AX256" s="12" t="s">
        <v>77</v>
      </c>
      <c r="AY256" s="221" t="s">
        <v>123</v>
      </c>
    </row>
    <row r="257" spans="2:65" s="10" customFormat="1" ht="29.85" customHeight="1" x14ac:dyDescent="0.3">
      <c r="B257" s="170"/>
      <c r="C257" s="171"/>
      <c r="D257" s="172" t="s">
        <v>71</v>
      </c>
      <c r="E257" s="184" t="s">
        <v>342</v>
      </c>
      <c r="F257" s="184" t="s">
        <v>343</v>
      </c>
      <c r="G257" s="171"/>
      <c r="H257" s="171"/>
      <c r="I257" s="174"/>
      <c r="J257" s="185">
        <f>BK257</f>
        <v>0</v>
      </c>
      <c r="K257" s="171"/>
      <c r="L257" s="176"/>
      <c r="M257" s="177"/>
      <c r="N257" s="178"/>
      <c r="O257" s="178"/>
      <c r="P257" s="179">
        <f>SUM(P258:P264)</f>
        <v>0</v>
      </c>
      <c r="Q257" s="178"/>
      <c r="R257" s="179">
        <f>SUM(R258:R264)</f>
        <v>0</v>
      </c>
      <c r="S257" s="178"/>
      <c r="T257" s="180">
        <f>SUM(T258:T264)</f>
        <v>0</v>
      </c>
      <c r="AR257" s="181" t="s">
        <v>77</v>
      </c>
      <c r="AT257" s="182" t="s">
        <v>71</v>
      </c>
      <c r="AU257" s="182" t="s">
        <v>77</v>
      </c>
      <c r="AY257" s="181" t="s">
        <v>123</v>
      </c>
      <c r="BK257" s="183">
        <f>SUM(BK258:BK264)</f>
        <v>0</v>
      </c>
    </row>
    <row r="258" spans="2:65" s="1" customFormat="1" ht="38.25" customHeight="1" x14ac:dyDescent="0.3">
      <c r="B258" s="40"/>
      <c r="C258" s="186" t="s">
        <v>344</v>
      </c>
      <c r="D258" s="186" t="s">
        <v>125</v>
      </c>
      <c r="E258" s="187" t="s">
        <v>345</v>
      </c>
      <c r="F258" s="188" t="s">
        <v>346</v>
      </c>
      <c r="G258" s="189" t="s">
        <v>170</v>
      </c>
      <c r="H258" s="190">
        <v>34.590000000000003</v>
      </c>
      <c r="I258" s="191"/>
      <c r="J258" s="192">
        <f>ROUND(I258*H258,2)</f>
        <v>0</v>
      </c>
      <c r="K258" s="188" t="s">
        <v>129</v>
      </c>
      <c r="L258" s="60"/>
      <c r="M258" s="193" t="s">
        <v>21</v>
      </c>
      <c r="N258" s="194" t="s">
        <v>43</v>
      </c>
      <c r="O258" s="41"/>
      <c r="P258" s="195">
        <f>O258*H258</f>
        <v>0</v>
      </c>
      <c r="Q258" s="195">
        <v>0</v>
      </c>
      <c r="R258" s="195">
        <f>Q258*H258</f>
        <v>0</v>
      </c>
      <c r="S258" s="195">
        <v>0</v>
      </c>
      <c r="T258" s="196">
        <f>S258*H258</f>
        <v>0</v>
      </c>
      <c r="AR258" s="23" t="s">
        <v>130</v>
      </c>
      <c r="AT258" s="23" t="s">
        <v>125</v>
      </c>
      <c r="AU258" s="23" t="s">
        <v>84</v>
      </c>
      <c r="AY258" s="23" t="s">
        <v>123</v>
      </c>
      <c r="BE258" s="197">
        <f>IF(N258="základní",J258,0)</f>
        <v>0</v>
      </c>
      <c r="BF258" s="197">
        <f>IF(N258="snížená",J258,0)</f>
        <v>0</v>
      </c>
      <c r="BG258" s="197">
        <f>IF(N258="zákl. přenesená",J258,0)</f>
        <v>0</v>
      </c>
      <c r="BH258" s="197">
        <f>IF(N258="sníž. přenesená",J258,0)</f>
        <v>0</v>
      </c>
      <c r="BI258" s="197">
        <f>IF(N258="nulová",J258,0)</f>
        <v>0</v>
      </c>
      <c r="BJ258" s="23" t="s">
        <v>77</v>
      </c>
      <c r="BK258" s="197">
        <f>ROUND(I258*H258,2)</f>
        <v>0</v>
      </c>
      <c r="BL258" s="23" t="s">
        <v>130</v>
      </c>
      <c r="BM258" s="23" t="s">
        <v>347</v>
      </c>
    </row>
    <row r="259" spans="2:65" s="1" customFormat="1" ht="81" x14ac:dyDescent="0.3">
      <c r="B259" s="40"/>
      <c r="C259" s="62"/>
      <c r="D259" s="198" t="s">
        <v>132</v>
      </c>
      <c r="E259" s="62"/>
      <c r="F259" s="199" t="s">
        <v>348</v>
      </c>
      <c r="G259" s="62"/>
      <c r="H259" s="62"/>
      <c r="I259" s="157"/>
      <c r="J259" s="62"/>
      <c r="K259" s="62"/>
      <c r="L259" s="60"/>
      <c r="M259" s="200"/>
      <c r="N259" s="41"/>
      <c r="O259" s="41"/>
      <c r="P259" s="41"/>
      <c r="Q259" s="41"/>
      <c r="R259" s="41"/>
      <c r="S259" s="41"/>
      <c r="T259" s="77"/>
      <c r="AT259" s="23" t="s">
        <v>132</v>
      </c>
      <c r="AU259" s="23" t="s">
        <v>84</v>
      </c>
    </row>
    <row r="260" spans="2:65" s="1" customFormat="1" ht="51" customHeight="1" x14ac:dyDescent="0.3">
      <c r="B260" s="40"/>
      <c r="C260" s="186" t="s">
        <v>349</v>
      </c>
      <c r="D260" s="186" t="s">
        <v>125</v>
      </c>
      <c r="E260" s="187" t="s">
        <v>350</v>
      </c>
      <c r="F260" s="188" t="s">
        <v>351</v>
      </c>
      <c r="G260" s="189" t="s">
        <v>170</v>
      </c>
      <c r="H260" s="190">
        <v>34.590000000000003</v>
      </c>
      <c r="I260" s="191"/>
      <c r="J260" s="192">
        <f>ROUND(I260*H260,2)</f>
        <v>0</v>
      </c>
      <c r="K260" s="188" t="s">
        <v>129</v>
      </c>
      <c r="L260" s="60"/>
      <c r="M260" s="193" t="s">
        <v>21</v>
      </c>
      <c r="N260" s="194" t="s">
        <v>43</v>
      </c>
      <c r="O260" s="41"/>
      <c r="P260" s="195">
        <f>O260*H260</f>
        <v>0</v>
      </c>
      <c r="Q260" s="195">
        <v>0</v>
      </c>
      <c r="R260" s="195">
        <f>Q260*H260</f>
        <v>0</v>
      </c>
      <c r="S260" s="195">
        <v>0</v>
      </c>
      <c r="T260" s="196">
        <f>S260*H260</f>
        <v>0</v>
      </c>
      <c r="AR260" s="23" t="s">
        <v>130</v>
      </c>
      <c r="AT260" s="23" t="s">
        <v>125</v>
      </c>
      <c r="AU260" s="23" t="s">
        <v>84</v>
      </c>
      <c r="AY260" s="23" t="s">
        <v>123</v>
      </c>
      <c r="BE260" s="197">
        <f>IF(N260="základní",J260,0)</f>
        <v>0</v>
      </c>
      <c r="BF260" s="197">
        <f>IF(N260="snížená",J260,0)</f>
        <v>0</v>
      </c>
      <c r="BG260" s="197">
        <f>IF(N260="zákl. přenesená",J260,0)</f>
        <v>0</v>
      </c>
      <c r="BH260" s="197">
        <f>IF(N260="sníž. přenesená",J260,0)</f>
        <v>0</v>
      </c>
      <c r="BI260" s="197">
        <f>IF(N260="nulová",J260,0)</f>
        <v>0</v>
      </c>
      <c r="BJ260" s="23" t="s">
        <v>77</v>
      </c>
      <c r="BK260" s="197">
        <f>ROUND(I260*H260,2)</f>
        <v>0</v>
      </c>
      <c r="BL260" s="23" t="s">
        <v>130</v>
      </c>
      <c r="BM260" s="23" t="s">
        <v>352</v>
      </c>
    </row>
    <row r="261" spans="2:65" s="1" customFormat="1" ht="81" x14ac:dyDescent="0.3">
      <c r="B261" s="40"/>
      <c r="C261" s="62"/>
      <c r="D261" s="198" t="s">
        <v>132</v>
      </c>
      <c r="E261" s="62"/>
      <c r="F261" s="199" t="s">
        <v>348</v>
      </c>
      <c r="G261" s="62"/>
      <c r="H261" s="62"/>
      <c r="I261" s="157"/>
      <c r="J261" s="62"/>
      <c r="K261" s="62"/>
      <c r="L261" s="60"/>
      <c r="M261" s="200"/>
      <c r="N261" s="41"/>
      <c r="O261" s="41"/>
      <c r="P261" s="41"/>
      <c r="Q261" s="41"/>
      <c r="R261" s="41"/>
      <c r="S261" s="41"/>
      <c r="T261" s="77"/>
      <c r="AT261" s="23" t="s">
        <v>132</v>
      </c>
      <c r="AU261" s="23" t="s">
        <v>84</v>
      </c>
    </row>
    <row r="262" spans="2:65" s="1" customFormat="1" ht="51" customHeight="1" x14ac:dyDescent="0.3">
      <c r="B262" s="40"/>
      <c r="C262" s="186" t="s">
        <v>353</v>
      </c>
      <c r="D262" s="186" t="s">
        <v>125</v>
      </c>
      <c r="E262" s="187" t="s">
        <v>354</v>
      </c>
      <c r="F262" s="188" t="s">
        <v>355</v>
      </c>
      <c r="G262" s="189" t="s">
        <v>170</v>
      </c>
      <c r="H262" s="190">
        <v>103.77</v>
      </c>
      <c r="I262" s="191"/>
      <c r="J262" s="192">
        <f>ROUND(I262*H262,2)</f>
        <v>0</v>
      </c>
      <c r="K262" s="188" t="s">
        <v>129</v>
      </c>
      <c r="L262" s="60"/>
      <c r="M262" s="193" t="s">
        <v>21</v>
      </c>
      <c r="N262" s="194" t="s">
        <v>43</v>
      </c>
      <c r="O262" s="41"/>
      <c r="P262" s="195">
        <f>O262*H262</f>
        <v>0</v>
      </c>
      <c r="Q262" s="195">
        <v>0</v>
      </c>
      <c r="R262" s="195">
        <f>Q262*H262</f>
        <v>0</v>
      </c>
      <c r="S262" s="195">
        <v>0</v>
      </c>
      <c r="T262" s="196">
        <f>S262*H262</f>
        <v>0</v>
      </c>
      <c r="AR262" s="23" t="s">
        <v>130</v>
      </c>
      <c r="AT262" s="23" t="s">
        <v>125</v>
      </c>
      <c r="AU262" s="23" t="s">
        <v>84</v>
      </c>
      <c r="AY262" s="23" t="s">
        <v>123</v>
      </c>
      <c r="BE262" s="197">
        <f>IF(N262="základní",J262,0)</f>
        <v>0</v>
      </c>
      <c r="BF262" s="197">
        <f>IF(N262="snížená",J262,0)</f>
        <v>0</v>
      </c>
      <c r="BG262" s="197">
        <f>IF(N262="zákl. přenesená",J262,0)</f>
        <v>0</v>
      </c>
      <c r="BH262" s="197">
        <f>IF(N262="sníž. přenesená",J262,0)</f>
        <v>0</v>
      </c>
      <c r="BI262" s="197">
        <f>IF(N262="nulová",J262,0)</f>
        <v>0</v>
      </c>
      <c r="BJ262" s="23" t="s">
        <v>77</v>
      </c>
      <c r="BK262" s="197">
        <f>ROUND(I262*H262,2)</f>
        <v>0</v>
      </c>
      <c r="BL262" s="23" t="s">
        <v>130</v>
      </c>
      <c r="BM262" s="23" t="s">
        <v>356</v>
      </c>
    </row>
    <row r="263" spans="2:65" s="1" customFormat="1" ht="81" x14ac:dyDescent="0.3">
      <c r="B263" s="40"/>
      <c r="C263" s="62"/>
      <c r="D263" s="198" t="s">
        <v>132</v>
      </c>
      <c r="E263" s="62"/>
      <c r="F263" s="199" t="s">
        <v>348</v>
      </c>
      <c r="G263" s="62"/>
      <c r="H263" s="62"/>
      <c r="I263" s="157"/>
      <c r="J263" s="62"/>
      <c r="K263" s="62"/>
      <c r="L263" s="60"/>
      <c r="M263" s="200"/>
      <c r="N263" s="41"/>
      <c r="O263" s="41"/>
      <c r="P263" s="41"/>
      <c r="Q263" s="41"/>
      <c r="R263" s="41"/>
      <c r="S263" s="41"/>
      <c r="T263" s="77"/>
      <c r="AT263" s="23" t="s">
        <v>132</v>
      </c>
      <c r="AU263" s="23" t="s">
        <v>84</v>
      </c>
    </row>
    <row r="264" spans="2:65" s="12" customFormat="1" ht="13.5" x14ac:dyDescent="0.3">
      <c r="B264" s="211"/>
      <c r="C264" s="212"/>
      <c r="D264" s="198" t="s">
        <v>134</v>
      </c>
      <c r="E264" s="212"/>
      <c r="F264" s="214" t="s">
        <v>357</v>
      </c>
      <c r="G264" s="212"/>
      <c r="H264" s="215">
        <v>103.77</v>
      </c>
      <c r="I264" s="216"/>
      <c r="J264" s="212"/>
      <c r="K264" s="212"/>
      <c r="L264" s="217"/>
      <c r="M264" s="218"/>
      <c r="N264" s="219"/>
      <c r="O264" s="219"/>
      <c r="P264" s="219"/>
      <c r="Q264" s="219"/>
      <c r="R264" s="219"/>
      <c r="S264" s="219"/>
      <c r="T264" s="220"/>
      <c r="AT264" s="221" t="s">
        <v>134</v>
      </c>
      <c r="AU264" s="221" t="s">
        <v>84</v>
      </c>
      <c r="AV264" s="12" t="s">
        <v>84</v>
      </c>
      <c r="AW264" s="12" t="s">
        <v>6</v>
      </c>
      <c r="AX264" s="12" t="s">
        <v>77</v>
      </c>
      <c r="AY264" s="221" t="s">
        <v>123</v>
      </c>
    </row>
    <row r="265" spans="2:65" s="10" customFormat="1" ht="37.35" customHeight="1" x14ac:dyDescent="0.35">
      <c r="B265" s="170"/>
      <c r="C265" s="171"/>
      <c r="D265" s="172" t="s">
        <v>71</v>
      </c>
      <c r="E265" s="173" t="s">
        <v>358</v>
      </c>
      <c r="F265" s="173" t="s">
        <v>359</v>
      </c>
      <c r="G265" s="171"/>
      <c r="H265" s="171"/>
      <c r="I265" s="174"/>
      <c r="J265" s="175">
        <f>BK265</f>
        <v>0</v>
      </c>
      <c r="K265" s="171"/>
      <c r="L265" s="176"/>
      <c r="M265" s="177"/>
      <c r="N265" s="178"/>
      <c r="O265" s="178"/>
      <c r="P265" s="179">
        <f>P266+P318+P339</f>
        <v>0</v>
      </c>
      <c r="Q265" s="178"/>
      <c r="R265" s="179">
        <f>R266+R318+R339</f>
        <v>0.52067664999999996</v>
      </c>
      <c r="S265" s="178"/>
      <c r="T265" s="180">
        <f>T266+T318+T339</f>
        <v>0.27433999999999997</v>
      </c>
      <c r="AR265" s="181" t="s">
        <v>84</v>
      </c>
      <c r="AT265" s="182" t="s">
        <v>71</v>
      </c>
      <c r="AU265" s="182" t="s">
        <v>72</v>
      </c>
      <c r="AY265" s="181" t="s">
        <v>123</v>
      </c>
      <c r="BK265" s="183">
        <f>BK266+BK318+BK339</f>
        <v>0</v>
      </c>
    </row>
    <row r="266" spans="2:65" s="10" customFormat="1" ht="19.899999999999999" customHeight="1" x14ac:dyDescent="0.3">
      <c r="B266" s="170"/>
      <c r="C266" s="171"/>
      <c r="D266" s="172" t="s">
        <v>71</v>
      </c>
      <c r="E266" s="184" t="s">
        <v>360</v>
      </c>
      <c r="F266" s="184" t="s">
        <v>361</v>
      </c>
      <c r="G266" s="171"/>
      <c r="H266" s="171"/>
      <c r="I266" s="174"/>
      <c r="J266" s="185">
        <f>BK266</f>
        <v>0</v>
      </c>
      <c r="K266" s="171"/>
      <c r="L266" s="176"/>
      <c r="M266" s="177"/>
      <c r="N266" s="178"/>
      <c r="O266" s="178"/>
      <c r="P266" s="179">
        <f>SUM(P267:P317)</f>
        <v>0</v>
      </c>
      <c r="Q266" s="178"/>
      <c r="R266" s="179">
        <f>SUM(R267:R317)</f>
        <v>0.24132169999999997</v>
      </c>
      <c r="S266" s="178"/>
      <c r="T266" s="180">
        <f>SUM(T267:T317)</f>
        <v>0.27433999999999997</v>
      </c>
      <c r="AR266" s="181" t="s">
        <v>84</v>
      </c>
      <c r="AT266" s="182" t="s">
        <v>71</v>
      </c>
      <c r="AU266" s="182" t="s">
        <v>77</v>
      </c>
      <c r="AY266" s="181" t="s">
        <v>123</v>
      </c>
      <c r="BK266" s="183">
        <f>SUM(BK267:BK317)</f>
        <v>0</v>
      </c>
    </row>
    <row r="267" spans="2:65" s="1" customFormat="1" ht="25.5" customHeight="1" x14ac:dyDescent="0.3">
      <c r="B267" s="40"/>
      <c r="C267" s="186" t="s">
        <v>362</v>
      </c>
      <c r="D267" s="186" t="s">
        <v>125</v>
      </c>
      <c r="E267" s="187" t="s">
        <v>363</v>
      </c>
      <c r="F267" s="188" t="s">
        <v>364</v>
      </c>
      <c r="G267" s="189" t="s">
        <v>213</v>
      </c>
      <c r="H267" s="190">
        <v>20.292999999999999</v>
      </c>
      <c r="I267" s="191"/>
      <c r="J267" s="192">
        <f>ROUND(I267*H267,2)</f>
        <v>0</v>
      </c>
      <c r="K267" s="188" t="s">
        <v>129</v>
      </c>
      <c r="L267" s="60"/>
      <c r="M267" s="193" t="s">
        <v>21</v>
      </c>
      <c r="N267" s="194" t="s">
        <v>43</v>
      </c>
      <c r="O267" s="41"/>
      <c r="P267" s="195">
        <f>O267*H267</f>
        <v>0</v>
      </c>
      <c r="Q267" s="195">
        <v>0</v>
      </c>
      <c r="R267" s="195">
        <f>Q267*H267</f>
        <v>0</v>
      </c>
      <c r="S267" s="195">
        <v>0</v>
      </c>
      <c r="T267" s="196">
        <f>S267*H267</f>
        <v>0</v>
      </c>
      <c r="AR267" s="23" t="s">
        <v>229</v>
      </c>
      <c r="AT267" s="23" t="s">
        <v>125</v>
      </c>
      <c r="AU267" s="23" t="s">
        <v>84</v>
      </c>
      <c r="AY267" s="23" t="s">
        <v>123</v>
      </c>
      <c r="BE267" s="197">
        <f>IF(N267="základní",J267,0)</f>
        <v>0</v>
      </c>
      <c r="BF267" s="197">
        <f>IF(N267="snížená",J267,0)</f>
        <v>0</v>
      </c>
      <c r="BG267" s="197">
        <f>IF(N267="zákl. přenesená",J267,0)</f>
        <v>0</v>
      </c>
      <c r="BH267" s="197">
        <f>IF(N267="sníž. přenesená",J267,0)</f>
        <v>0</v>
      </c>
      <c r="BI267" s="197">
        <f>IF(N267="nulová",J267,0)</f>
        <v>0</v>
      </c>
      <c r="BJ267" s="23" t="s">
        <v>77</v>
      </c>
      <c r="BK267" s="197">
        <f>ROUND(I267*H267,2)</f>
        <v>0</v>
      </c>
      <c r="BL267" s="23" t="s">
        <v>229</v>
      </c>
      <c r="BM267" s="23" t="s">
        <v>365</v>
      </c>
    </row>
    <row r="268" spans="2:65" s="1" customFormat="1" ht="40.5" x14ac:dyDescent="0.3">
      <c r="B268" s="40"/>
      <c r="C268" s="62"/>
      <c r="D268" s="198" t="s">
        <v>132</v>
      </c>
      <c r="E268" s="62"/>
      <c r="F268" s="199" t="s">
        <v>366</v>
      </c>
      <c r="G268" s="62"/>
      <c r="H268" s="62"/>
      <c r="I268" s="157"/>
      <c r="J268" s="62"/>
      <c r="K268" s="62"/>
      <c r="L268" s="60"/>
      <c r="M268" s="200"/>
      <c r="N268" s="41"/>
      <c r="O268" s="41"/>
      <c r="P268" s="41"/>
      <c r="Q268" s="41"/>
      <c r="R268" s="41"/>
      <c r="S268" s="41"/>
      <c r="T268" s="77"/>
      <c r="AT268" s="23" t="s">
        <v>132</v>
      </c>
      <c r="AU268" s="23" t="s">
        <v>84</v>
      </c>
    </row>
    <row r="269" spans="2:65" s="11" customFormat="1" ht="13.5" x14ac:dyDescent="0.3">
      <c r="B269" s="201"/>
      <c r="C269" s="202"/>
      <c r="D269" s="198" t="s">
        <v>134</v>
      </c>
      <c r="E269" s="203" t="s">
        <v>21</v>
      </c>
      <c r="F269" s="204" t="s">
        <v>367</v>
      </c>
      <c r="G269" s="202"/>
      <c r="H269" s="203" t="s">
        <v>21</v>
      </c>
      <c r="I269" s="205"/>
      <c r="J269" s="202"/>
      <c r="K269" s="202"/>
      <c r="L269" s="206"/>
      <c r="M269" s="207"/>
      <c r="N269" s="208"/>
      <c r="O269" s="208"/>
      <c r="P269" s="208"/>
      <c r="Q269" s="208"/>
      <c r="R269" s="208"/>
      <c r="S269" s="208"/>
      <c r="T269" s="209"/>
      <c r="AT269" s="210" t="s">
        <v>134</v>
      </c>
      <c r="AU269" s="210" t="s">
        <v>84</v>
      </c>
      <c r="AV269" s="11" t="s">
        <v>77</v>
      </c>
      <c r="AW269" s="11" t="s">
        <v>35</v>
      </c>
      <c r="AX269" s="11" t="s">
        <v>72</v>
      </c>
      <c r="AY269" s="210" t="s">
        <v>123</v>
      </c>
    </row>
    <row r="270" spans="2:65" s="12" customFormat="1" ht="13.5" x14ac:dyDescent="0.3">
      <c r="B270" s="211"/>
      <c r="C270" s="212"/>
      <c r="D270" s="198" t="s">
        <v>134</v>
      </c>
      <c r="E270" s="213" t="s">
        <v>21</v>
      </c>
      <c r="F270" s="214" t="s">
        <v>301</v>
      </c>
      <c r="G270" s="212"/>
      <c r="H270" s="215">
        <v>11.75</v>
      </c>
      <c r="I270" s="216"/>
      <c r="J270" s="212"/>
      <c r="K270" s="212"/>
      <c r="L270" s="217"/>
      <c r="M270" s="218"/>
      <c r="N270" s="219"/>
      <c r="O270" s="219"/>
      <c r="P270" s="219"/>
      <c r="Q270" s="219"/>
      <c r="R270" s="219"/>
      <c r="S270" s="219"/>
      <c r="T270" s="220"/>
      <c r="AT270" s="221" t="s">
        <v>134</v>
      </c>
      <c r="AU270" s="221" t="s">
        <v>84</v>
      </c>
      <c r="AV270" s="12" t="s">
        <v>84</v>
      </c>
      <c r="AW270" s="12" t="s">
        <v>35</v>
      </c>
      <c r="AX270" s="12" t="s">
        <v>72</v>
      </c>
      <c r="AY270" s="221" t="s">
        <v>123</v>
      </c>
    </row>
    <row r="271" spans="2:65" s="12" customFormat="1" ht="13.5" x14ac:dyDescent="0.3">
      <c r="B271" s="211"/>
      <c r="C271" s="212"/>
      <c r="D271" s="198" t="s">
        <v>134</v>
      </c>
      <c r="E271" s="213" t="s">
        <v>21</v>
      </c>
      <c r="F271" s="214" t="s">
        <v>302</v>
      </c>
      <c r="G271" s="212"/>
      <c r="H271" s="215">
        <v>1.694</v>
      </c>
      <c r="I271" s="216"/>
      <c r="J271" s="212"/>
      <c r="K271" s="212"/>
      <c r="L271" s="217"/>
      <c r="M271" s="218"/>
      <c r="N271" s="219"/>
      <c r="O271" s="219"/>
      <c r="P271" s="219"/>
      <c r="Q271" s="219"/>
      <c r="R271" s="219"/>
      <c r="S271" s="219"/>
      <c r="T271" s="220"/>
      <c r="AT271" s="221" t="s">
        <v>134</v>
      </c>
      <c r="AU271" s="221" t="s">
        <v>84</v>
      </c>
      <c r="AV271" s="12" t="s">
        <v>84</v>
      </c>
      <c r="AW271" s="12" t="s">
        <v>35</v>
      </c>
      <c r="AX271" s="12" t="s">
        <v>72</v>
      </c>
      <c r="AY271" s="221" t="s">
        <v>123</v>
      </c>
    </row>
    <row r="272" spans="2:65" s="12" customFormat="1" ht="13.5" x14ac:dyDescent="0.3">
      <c r="B272" s="211"/>
      <c r="C272" s="212"/>
      <c r="D272" s="198" t="s">
        <v>134</v>
      </c>
      <c r="E272" s="213" t="s">
        <v>21</v>
      </c>
      <c r="F272" s="214" t="s">
        <v>303</v>
      </c>
      <c r="G272" s="212"/>
      <c r="H272" s="215">
        <v>1.5529999999999999</v>
      </c>
      <c r="I272" s="216"/>
      <c r="J272" s="212"/>
      <c r="K272" s="212"/>
      <c r="L272" s="217"/>
      <c r="M272" s="218"/>
      <c r="N272" s="219"/>
      <c r="O272" s="219"/>
      <c r="P272" s="219"/>
      <c r="Q272" s="219"/>
      <c r="R272" s="219"/>
      <c r="S272" s="219"/>
      <c r="T272" s="220"/>
      <c r="AT272" s="221" t="s">
        <v>134</v>
      </c>
      <c r="AU272" s="221" t="s">
        <v>84</v>
      </c>
      <c r="AV272" s="12" t="s">
        <v>84</v>
      </c>
      <c r="AW272" s="12" t="s">
        <v>35</v>
      </c>
      <c r="AX272" s="12" t="s">
        <v>72</v>
      </c>
      <c r="AY272" s="221" t="s">
        <v>123</v>
      </c>
    </row>
    <row r="273" spans="2:65" s="12" customFormat="1" ht="13.5" x14ac:dyDescent="0.3">
      <c r="B273" s="211"/>
      <c r="C273" s="212"/>
      <c r="D273" s="198" t="s">
        <v>134</v>
      </c>
      <c r="E273" s="213" t="s">
        <v>21</v>
      </c>
      <c r="F273" s="214" t="s">
        <v>278</v>
      </c>
      <c r="G273" s="212"/>
      <c r="H273" s="215">
        <v>5.2960000000000003</v>
      </c>
      <c r="I273" s="216"/>
      <c r="J273" s="212"/>
      <c r="K273" s="212"/>
      <c r="L273" s="217"/>
      <c r="M273" s="218"/>
      <c r="N273" s="219"/>
      <c r="O273" s="219"/>
      <c r="P273" s="219"/>
      <c r="Q273" s="219"/>
      <c r="R273" s="219"/>
      <c r="S273" s="219"/>
      <c r="T273" s="220"/>
      <c r="AT273" s="221" t="s">
        <v>134</v>
      </c>
      <c r="AU273" s="221" t="s">
        <v>84</v>
      </c>
      <c r="AV273" s="12" t="s">
        <v>84</v>
      </c>
      <c r="AW273" s="12" t="s">
        <v>35</v>
      </c>
      <c r="AX273" s="12" t="s">
        <v>72</v>
      </c>
      <c r="AY273" s="221" t="s">
        <v>123</v>
      </c>
    </row>
    <row r="274" spans="2:65" s="13" customFormat="1" ht="13.5" x14ac:dyDescent="0.3">
      <c r="B274" s="222"/>
      <c r="C274" s="223"/>
      <c r="D274" s="198" t="s">
        <v>134</v>
      </c>
      <c r="E274" s="224" t="s">
        <v>21</v>
      </c>
      <c r="F274" s="225" t="s">
        <v>140</v>
      </c>
      <c r="G274" s="223"/>
      <c r="H274" s="226">
        <v>20.292999999999999</v>
      </c>
      <c r="I274" s="227"/>
      <c r="J274" s="223"/>
      <c r="K274" s="223"/>
      <c r="L274" s="228"/>
      <c r="M274" s="229"/>
      <c r="N274" s="230"/>
      <c r="O274" s="230"/>
      <c r="P274" s="230"/>
      <c r="Q274" s="230"/>
      <c r="R274" s="230"/>
      <c r="S274" s="230"/>
      <c r="T274" s="231"/>
      <c r="AT274" s="232" t="s">
        <v>134</v>
      </c>
      <c r="AU274" s="232" t="s">
        <v>84</v>
      </c>
      <c r="AV274" s="13" t="s">
        <v>130</v>
      </c>
      <c r="AW274" s="13" t="s">
        <v>35</v>
      </c>
      <c r="AX274" s="13" t="s">
        <v>77</v>
      </c>
      <c r="AY274" s="232" t="s">
        <v>123</v>
      </c>
    </row>
    <row r="275" spans="2:65" s="1" customFormat="1" ht="16.5" customHeight="1" x14ac:dyDescent="0.3">
      <c r="B275" s="40"/>
      <c r="C275" s="233" t="s">
        <v>368</v>
      </c>
      <c r="D275" s="233" t="s">
        <v>182</v>
      </c>
      <c r="E275" s="234" t="s">
        <v>369</v>
      </c>
      <c r="F275" s="235" t="s">
        <v>370</v>
      </c>
      <c r="G275" s="236" t="s">
        <v>170</v>
      </c>
      <c r="H275" s="237">
        <v>6.0000000000000001E-3</v>
      </c>
      <c r="I275" s="238"/>
      <c r="J275" s="239">
        <f>ROUND(I275*H275,2)</f>
        <v>0</v>
      </c>
      <c r="K275" s="235" t="s">
        <v>129</v>
      </c>
      <c r="L275" s="240"/>
      <c r="M275" s="241" t="s">
        <v>21</v>
      </c>
      <c r="N275" s="242" t="s">
        <v>43</v>
      </c>
      <c r="O275" s="41"/>
      <c r="P275" s="195">
        <f>O275*H275</f>
        <v>0</v>
      </c>
      <c r="Q275" s="195">
        <v>1</v>
      </c>
      <c r="R275" s="195">
        <f>Q275*H275</f>
        <v>6.0000000000000001E-3</v>
      </c>
      <c r="S275" s="195">
        <v>0</v>
      </c>
      <c r="T275" s="196">
        <f>S275*H275</f>
        <v>0</v>
      </c>
      <c r="AR275" s="23" t="s">
        <v>331</v>
      </c>
      <c r="AT275" s="23" t="s">
        <v>182</v>
      </c>
      <c r="AU275" s="23" t="s">
        <v>84</v>
      </c>
      <c r="AY275" s="23" t="s">
        <v>123</v>
      </c>
      <c r="BE275" s="197">
        <f>IF(N275="základní",J275,0)</f>
        <v>0</v>
      </c>
      <c r="BF275" s="197">
        <f>IF(N275="snížená",J275,0)</f>
        <v>0</v>
      </c>
      <c r="BG275" s="197">
        <f>IF(N275="zákl. přenesená",J275,0)</f>
        <v>0</v>
      </c>
      <c r="BH275" s="197">
        <f>IF(N275="sníž. přenesená",J275,0)</f>
        <v>0</v>
      </c>
      <c r="BI275" s="197">
        <f>IF(N275="nulová",J275,0)</f>
        <v>0</v>
      </c>
      <c r="BJ275" s="23" t="s">
        <v>77</v>
      </c>
      <c r="BK275" s="197">
        <f>ROUND(I275*H275,2)</f>
        <v>0</v>
      </c>
      <c r="BL275" s="23" t="s">
        <v>229</v>
      </c>
      <c r="BM275" s="23" t="s">
        <v>371</v>
      </c>
    </row>
    <row r="276" spans="2:65" s="12" customFormat="1" ht="13.5" x14ac:dyDescent="0.3">
      <c r="B276" s="211"/>
      <c r="C276" s="212"/>
      <c r="D276" s="198" t="s">
        <v>134</v>
      </c>
      <c r="E276" s="212"/>
      <c r="F276" s="214" t="s">
        <v>372</v>
      </c>
      <c r="G276" s="212"/>
      <c r="H276" s="215">
        <v>6.0000000000000001E-3</v>
      </c>
      <c r="I276" s="216"/>
      <c r="J276" s="212"/>
      <c r="K276" s="212"/>
      <c r="L276" s="217"/>
      <c r="M276" s="218"/>
      <c r="N276" s="219"/>
      <c r="O276" s="219"/>
      <c r="P276" s="219"/>
      <c r="Q276" s="219"/>
      <c r="R276" s="219"/>
      <c r="S276" s="219"/>
      <c r="T276" s="220"/>
      <c r="AT276" s="221" t="s">
        <v>134</v>
      </c>
      <c r="AU276" s="221" t="s">
        <v>84</v>
      </c>
      <c r="AV276" s="12" t="s">
        <v>84</v>
      </c>
      <c r="AW276" s="12" t="s">
        <v>6</v>
      </c>
      <c r="AX276" s="12" t="s">
        <v>77</v>
      </c>
      <c r="AY276" s="221" t="s">
        <v>123</v>
      </c>
    </row>
    <row r="277" spans="2:65" s="1" customFormat="1" ht="25.5" customHeight="1" x14ac:dyDescent="0.3">
      <c r="B277" s="40"/>
      <c r="C277" s="186" t="s">
        <v>373</v>
      </c>
      <c r="D277" s="186" t="s">
        <v>125</v>
      </c>
      <c r="E277" s="187" t="s">
        <v>374</v>
      </c>
      <c r="F277" s="188" t="s">
        <v>375</v>
      </c>
      <c r="G277" s="189" t="s">
        <v>213</v>
      </c>
      <c r="H277" s="190">
        <v>19.86</v>
      </c>
      <c r="I277" s="191"/>
      <c r="J277" s="192">
        <f>ROUND(I277*H277,2)</f>
        <v>0</v>
      </c>
      <c r="K277" s="188" t="s">
        <v>129</v>
      </c>
      <c r="L277" s="60"/>
      <c r="M277" s="193" t="s">
        <v>21</v>
      </c>
      <c r="N277" s="194" t="s">
        <v>43</v>
      </c>
      <c r="O277" s="41"/>
      <c r="P277" s="195">
        <f>O277*H277</f>
        <v>0</v>
      </c>
      <c r="Q277" s="195">
        <v>0</v>
      </c>
      <c r="R277" s="195">
        <f>Q277*H277</f>
        <v>0</v>
      </c>
      <c r="S277" s="195">
        <v>0</v>
      </c>
      <c r="T277" s="196">
        <f>S277*H277</f>
        <v>0</v>
      </c>
      <c r="AR277" s="23" t="s">
        <v>229</v>
      </c>
      <c r="AT277" s="23" t="s">
        <v>125</v>
      </c>
      <c r="AU277" s="23" t="s">
        <v>84</v>
      </c>
      <c r="AY277" s="23" t="s">
        <v>123</v>
      </c>
      <c r="BE277" s="197">
        <f>IF(N277="základní",J277,0)</f>
        <v>0</v>
      </c>
      <c r="BF277" s="197">
        <f>IF(N277="snížená",J277,0)</f>
        <v>0</v>
      </c>
      <c r="BG277" s="197">
        <f>IF(N277="zákl. přenesená",J277,0)</f>
        <v>0</v>
      </c>
      <c r="BH277" s="197">
        <f>IF(N277="sníž. přenesená",J277,0)</f>
        <v>0</v>
      </c>
      <c r="BI277" s="197">
        <f>IF(N277="nulová",J277,0)</f>
        <v>0</v>
      </c>
      <c r="BJ277" s="23" t="s">
        <v>77</v>
      </c>
      <c r="BK277" s="197">
        <f>ROUND(I277*H277,2)</f>
        <v>0</v>
      </c>
      <c r="BL277" s="23" t="s">
        <v>229</v>
      </c>
      <c r="BM277" s="23" t="s">
        <v>376</v>
      </c>
    </row>
    <row r="278" spans="2:65" s="1" customFormat="1" ht="40.5" x14ac:dyDescent="0.3">
      <c r="B278" s="40"/>
      <c r="C278" s="62"/>
      <c r="D278" s="198" t="s">
        <v>132</v>
      </c>
      <c r="E278" s="62"/>
      <c r="F278" s="199" t="s">
        <v>366</v>
      </c>
      <c r="G278" s="62"/>
      <c r="H278" s="62"/>
      <c r="I278" s="157"/>
      <c r="J278" s="62"/>
      <c r="K278" s="62"/>
      <c r="L278" s="60"/>
      <c r="M278" s="200"/>
      <c r="N278" s="41"/>
      <c r="O278" s="41"/>
      <c r="P278" s="41"/>
      <c r="Q278" s="41"/>
      <c r="R278" s="41"/>
      <c r="S278" s="41"/>
      <c r="T278" s="77"/>
      <c r="AT278" s="23" t="s">
        <v>132</v>
      </c>
      <c r="AU278" s="23" t="s">
        <v>84</v>
      </c>
    </row>
    <row r="279" spans="2:65" s="11" customFormat="1" ht="13.5" x14ac:dyDescent="0.3">
      <c r="B279" s="201"/>
      <c r="C279" s="202"/>
      <c r="D279" s="198" t="s">
        <v>134</v>
      </c>
      <c r="E279" s="203" t="s">
        <v>21</v>
      </c>
      <c r="F279" s="204" t="s">
        <v>367</v>
      </c>
      <c r="G279" s="202"/>
      <c r="H279" s="203" t="s">
        <v>21</v>
      </c>
      <c r="I279" s="205"/>
      <c r="J279" s="202"/>
      <c r="K279" s="202"/>
      <c r="L279" s="206"/>
      <c r="M279" s="207"/>
      <c r="N279" s="208"/>
      <c r="O279" s="208"/>
      <c r="P279" s="208"/>
      <c r="Q279" s="208"/>
      <c r="R279" s="208"/>
      <c r="S279" s="208"/>
      <c r="T279" s="209"/>
      <c r="AT279" s="210" t="s">
        <v>134</v>
      </c>
      <c r="AU279" s="210" t="s">
        <v>84</v>
      </c>
      <c r="AV279" s="11" t="s">
        <v>77</v>
      </c>
      <c r="AW279" s="11" t="s">
        <v>35</v>
      </c>
      <c r="AX279" s="11" t="s">
        <v>72</v>
      </c>
      <c r="AY279" s="210" t="s">
        <v>123</v>
      </c>
    </row>
    <row r="280" spans="2:65" s="12" customFormat="1" ht="13.5" x14ac:dyDescent="0.3">
      <c r="B280" s="211"/>
      <c r="C280" s="212"/>
      <c r="D280" s="198" t="s">
        <v>134</v>
      </c>
      <c r="E280" s="213" t="s">
        <v>21</v>
      </c>
      <c r="F280" s="214" t="s">
        <v>237</v>
      </c>
      <c r="G280" s="212"/>
      <c r="H280" s="215">
        <v>19.86</v>
      </c>
      <c r="I280" s="216"/>
      <c r="J280" s="212"/>
      <c r="K280" s="212"/>
      <c r="L280" s="217"/>
      <c r="M280" s="218"/>
      <c r="N280" s="219"/>
      <c r="O280" s="219"/>
      <c r="P280" s="219"/>
      <c r="Q280" s="219"/>
      <c r="R280" s="219"/>
      <c r="S280" s="219"/>
      <c r="T280" s="220"/>
      <c r="AT280" s="221" t="s">
        <v>134</v>
      </c>
      <c r="AU280" s="221" t="s">
        <v>84</v>
      </c>
      <c r="AV280" s="12" t="s">
        <v>84</v>
      </c>
      <c r="AW280" s="12" t="s">
        <v>35</v>
      </c>
      <c r="AX280" s="12" t="s">
        <v>77</v>
      </c>
      <c r="AY280" s="221" t="s">
        <v>123</v>
      </c>
    </row>
    <row r="281" spans="2:65" s="1" customFormat="1" ht="16.5" customHeight="1" x14ac:dyDescent="0.3">
      <c r="B281" s="40"/>
      <c r="C281" s="233" t="s">
        <v>377</v>
      </c>
      <c r="D281" s="233" t="s">
        <v>182</v>
      </c>
      <c r="E281" s="234" t="s">
        <v>369</v>
      </c>
      <c r="F281" s="235" t="s">
        <v>370</v>
      </c>
      <c r="G281" s="236" t="s">
        <v>170</v>
      </c>
      <c r="H281" s="237">
        <v>7.0000000000000001E-3</v>
      </c>
      <c r="I281" s="238"/>
      <c r="J281" s="239">
        <f>ROUND(I281*H281,2)</f>
        <v>0</v>
      </c>
      <c r="K281" s="235" t="s">
        <v>129</v>
      </c>
      <c r="L281" s="240"/>
      <c r="M281" s="241" t="s">
        <v>21</v>
      </c>
      <c r="N281" s="242" t="s">
        <v>43</v>
      </c>
      <c r="O281" s="41"/>
      <c r="P281" s="195">
        <f>O281*H281</f>
        <v>0</v>
      </c>
      <c r="Q281" s="195">
        <v>1</v>
      </c>
      <c r="R281" s="195">
        <f>Q281*H281</f>
        <v>7.0000000000000001E-3</v>
      </c>
      <c r="S281" s="195">
        <v>0</v>
      </c>
      <c r="T281" s="196">
        <f>S281*H281</f>
        <v>0</v>
      </c>
      <c r="AR281" s="23" t="s">
        <v>331</v>
      </c>
      <c r="AT281" s="23" t="s">
        <v>182</v>
      </c>
      <c r="AU281" s="23" t="s">
        <v>84</v>
      </c>
      <c r="AY281" s="23" t="s">
        <v>123</v>
      </c>
      <c r="BE281" s="197">
        <f>IF(N281="základní",J281,0)</f>
        <v>0</v>
      </c>
      <c r="BF281" s="197">
        <f>IF(N281="snížená",J281,0)</f>
        <v>0</v>
      </c>
      <c r="BG281" s="197">
        <f>IF(N281="zákl. přenesená",J281,0)</f>
        <v>0</v>
      </c>
      <c r="BH281" s="197">
        <f>IF(N281="sníž. přenesená",J281,0)</f>
        <v>0</v>
      </c>
      <c r="BI281" s="197">
        <f>IF(N281="nulová",J281,0)</f>
        <v>0</v>
      </c>
      <c r="BJ281" s="23" t="s">
        <v>77</v>
      </c>
      <c r="BK281" s="197">
        <f>ROUND(I281*H281,2)</f>
        <v>0</v>
      </c>
      <c r="BL281" s="23" t="s">
        <v>229</v>
      </c>
      <c r="BM281" s="23" t="s">
        <v>378</v>
      </c>
    </row>
    <row r="282" spans="2:65" s="12" customFormat="1" ht="13.5" x14ac:dyDescent="0.3">
      <c r="B282" s="211"/>
      <c r="C282" s="212"/>
      <c r="D282" s="198" t="s">
        <v>134</v>
      </c>
      <c r="E282" s="212"/>
      <c r="F282" s="214" t="s">
        <v>379</v>
      </c>
      <c r="G282" s="212"/>
      <c r="H282" s="215">
        <v>7.0000000000000001E-3</v>
      </c>
      <c r="I282" s="216"/>
      <c r="J282" s="212"/>
      <c r="K282" s="212"/>
      <c r="L282" s="217"/>
      <c r="M282" s="218"/>
      <c r="N282" s="219"/>
      <c r="O282" s="219"/>
      <c r="P282" s="219"/>
      <c r="Q282" s="219"/>
      <c r="R282" s="219"/>
      <c r="S282" s="219"/>
      <c r="T282" s="220"/>
      <c r="AT282" s="221" t="s">
        <v>134</v>
      </c>
      <c r="AU282" s="221" t="s">
        <v>84</v>
      </c>
      <c r="AV282" s="12" t="s">
        <v>84</v>
      </c>
      <c r="AW282" s="12" t="s">
        <v>6</v>
      </c>
      <c r="AX282" s="12" t="s">
        <v>77</v>
      </c>
      <c r="AY282" s="221" t="s">
        <v>123</v>
      </c>
    </row>
    <row r="283" spans="2:65" s="1" customFormat="1" ht="16.5" customHeight="1" x14ac:dyDescent="0.3">
      <c r="B283" s="40"/>
      <c r="C283" s="186" t="s">
        <v>380</v>
      </c>
      <c r="D283" s="186" t="s">
        <v>125</v>
      </c>
      <c r="E283" s="187" t="s">
        <v>381</v>
      </c>
      <c r="F283" s="188" t="s">
        <v>382</v>
      </c>
      <c r="G283" s="189" t="s">
        <v>213</v>
      </c>
      <c r="H283" s="190">
        <v>68.584999999999994</v>
      </c>
      <c r="I283" s="191"/>
      <c r="J283" s="192">
        <f>ROUND(I283*H283,2)</f>
        <v>0</v>
      </c>
      <c r="K283" s="188" t="s">
        <v>129</v>
      </c>
      <c r="L283" s="60"/>
      <c r="M283" s="193" t="s">
        <v>21</v>
      </c>
      <c r="N283" s="194" t="s">
        <v>43</v>
      </c>
      <c r="O283" s="41"/>
      <c r="P283" s="195">
        <f>O283*H283</f>
        <v>0</v>
      </c>
      <c r="Q283" s="195">
        <v>0</v>
      </c>
      <c r="R283" s="195">
        <f>Q283*H283</f>
        <v>0</v>
      </c>
      <c r="S283" s="195">
        <v>4.0000000000000001E-3</v>
      </c>
      <c r="T283" s="196">
        <f>S283*H283</f>
        <v>0.27433999999999997</v>
      </c>
      <c r="AR283" s="23" t="s">
        <v>229</v>
      </c>
      <c r="AT283" s="23" t="s">
        <v>125</v>
      </c>
      <c r="AU283" s="23" t="s">
        <v>84</v>
      </c>
      <c r="AY283" s="23" t="s">
        <v>123</v>
      </c>
      <c r="BE283" s="197">
        <f>IF(N283="základní",J283,0)</f>
        <v>0</v>
      </c>
      <c r="BF283" s="197">
        <f>IF(N283="snížená",J283,0)</f>
        <v>0</v>
      </c>
      <c r="BG283" s="197">
        <f>IF(N283="zákl. přenesená",J283,0)</f>
        <v>0</v>
      </c>
      <c r="BH283" s="197">
        <f>IF(N283="sníž. přenesená",J283,0)</f>
        <v>0</v>
      </c>
      <c r="BI283" s="197">
        <f>IF(N283="nulová",J283,0)</f>
        <v>0</v>
      </c>
      <c r="BJ283" s="23" t="s">
        <v>77</v>
      </c>
      <c r="BK283" s="197">
        <f>ROUND(I283*H283,2)</f>
        <v>0</v>
      </c>
      <c r="BL283" s="23" t="s">
        <v>229</v>
      </c>
      <c r="BM283" s="23" t="s">
        <v>383</v>
      </c>
    </row>
    <row r="284" spans="2:65" s="1" customFormat="1" ht="40.5" x14ac:dyDescent="0.3">
      <c r="B284" s="40"/>
      <c r="C284" s="62"/>
      <c r="D284" s="198" t="s">
        <v>132</v>
      </c>
      <c r="E284" s="62"/>
      <c r="F284" s="199" t="s">
        <v>384</v>
      </c>
      <c r="G284" s="62"/>
      <c r="H284" s="62"/>
      <c r="I284" s="157"/>
      <c r="J284" s="62"/>
      <c r="K284" s="62"/>
      <c r="L284" s="60"/>
      <c r="M284" s="200"/>
      <c r="N284" s="41"/>
      <c r="O284" s="41"/>
      <c r="P284" s="41"/>
      <c r="Q284" s="41"/>
      <c r="R284" s="41"/>
      <c r="S284" s="41"/>
      <c r="T284" s="77"/>
      <c r="AT284" s="23" t="s">
        <v>132</v>
      </c>
      <c r="AU284" s="23" t="s">
        <v>84</v>
      </c>
    </row>
    <row r="285" spans="2:65" s="11" customFormat="1" ht="13.5" x14ac:dyDescent="0.3">
      <c r="B285" s="201"/>
      <c r="C285" s="202"/>
      <c r="D285" s="198" t="s">
        <v>134</v>
      </c>
      <c r="E285" s="203" t="s">
        <v>21</v>
      </c>
      <c r="F285" s="204" t="s">
        <v>385</v>
      </c>
      <c r="G285" s="202"/>
      <c r="H285" s="203" t="s">
        <v>21</v>
      </c>
      <c r="I285" s="205"/>
      <c r="J285" s="202"/>
      <c r="K285" s="202"/>
      <c r="L285" s="206"/>
      <c r="M285" s="207"/>
      <c r="N285" s="208"/>
      <c r="O285" s="208"/>
      <c r="P285" s="208"/>
      <c r="Q285" s="208"/>
      <c r="R285" s="208"/>
      <c r="S285" s="208"/>
      <c r="T285" s="209"/>
      <c r="AT285" s="210" t="s">
        <v>134</v>
      </c>
      <c r="AU285" s="210" t="s">
        <v>84</v>
      </c>
      <c r="AV285" s="11" t="s">
        <v>77</v>
      </c>
      <c r="AW285" s="11" t="s">
        <v>35</v>
      </c>
      <c r="AX285" s="11" t="s">
        <v>72</v>
      </c>
      <c r="AY285" s="210" t="s">
        <v>123</v>
      </c>
    </row>
    <row r="286" spans="2:65" s="12" customFormat="1" ht="13.5" x14ac:dyDescent="0.3">
      <c r="B286" s="211"/>
      <c r="C286" s="212"/>
      <c r="D286" s="198" t="s">
        <v>134</v>
      </c>
      <c r="E286" s="213" t="s">
        <v>21</v>
      </c>
      <c r="F286" s="214" t="s">
        <v>386</v>
      </c>
      <c r="G286" s="212"/>
      <c r="H286" s="215">
        <v>23.5</v>
      </c>
      <c r="I286" s="216"/>
      <c r="J286" s="212"/>
      <c r="K286" s="212"/>
      <c r="L286" s="217"/>
      <c r="M286" s="218"/>
      <c r="N286" s="219"/>
      <c r="O286" s="219"/>
      <c r="P286" s="219"/>
      <c r="Q286" s="219"/>
      <c r="R286" s="219"/>
      <c r="S286" s="219"/>
      <c r="T286" s="220"/>
      <c r="AT286" s="221" t="s">
        <v>134</v>
      </c>
      <c r="AU286" s="221" t="s">
        <v>84</v>
      </c>
      <c r="AV286" s="12" t="s">
        <v>84</v>
      </c>
      <c r="AW286" s="12" t="s">
        <v>35</v>
      </c>
      <c r="AX286" s="12" t="s">
        <v>72</v>
      </c>
      <c r="AY286" s="221" t="s">
        <v>123</v>
      </c>
    </row>
    <row r="287" spans="2:65" s="12" customFormat="1" ht="13.5" x14ac:dyDescent="0.3">
      <c r="B287" s="211"/>
      <c r="C287" s="212"/>
      <c r="D287" s="198" t="s">
        <v>134</v>
      </c>
      <c r="E287" s="213" t="s">
        <v>21</v>
      </c>
      <c r="F287" s="214" t="s">
        <v>387</v>
      </c>
      <c r="G287" s="212"/>
      <c r="H287" s="215">
        <v>3.3879999999999999</v>
      </c>
      <c r="I287" s="216"/>
      <c r="J287" s="212"/>
      <c r="K287" s="212"/>
      <c r="L287" s="217"/>
      <c r="M287" s="218"/>
      <c r="N287" s="219"/>
      <c r="O287" s="219"/>
      <c r="P287" s="219"/>
      <c r="Q287" s="219"/>
      <c r="R287" s="219"/>
      <c r="S287" s="219"/>
      <c r="T287" s="220"/>
      <c r="AT287" s="221" t="s">
        <v>134</v>
      </c>
      <c r="AU287" s="221" t="s">
        <v>84</v>
      </c>
      <c r="AV287" s="12" t="s">
        <v>84</v>
      </c>
      <c r="AW287" s="12" t="s">
        <v>35</v>
      </c>
      <c r="AX287" s="12" t="s">
        <v>72</v>
      </c>
      <c r="AY287" s="221" t="s">
        <v>123</v>
      </c>
    </row>
    <row r="288" spans="2:65" s="12" customFormat="1" ht="13.5" x14ac:dyDescent="0.3">
      <c r="B288" s="211"/>
      <c r="C288" s="212"/>
      <c r="D288" s="198" t="s">
        <v>134</v>
      </c>
      <c r="E288" s="213" t="s">
        <v>21</v>
      </c>
      <c r="F288" s="214" t="s">
        <v>388</v>
      </c>
      <c r="G288" s="212"/>
      <c r="H288" s="215">
        <v>3.105</v>
      </c>
      <c r="I288" s="216"/>
      <c r="J288" s="212"/>
      <c r="K288" s="212"/>
      <c r="L288" s="217"/>
      <c r="M288" s="218"/>
      <c r="N288" s="219"/>
      <c r="O288" s="219"/>
      <c r="P288" s="219"/>
      <c r="Q288" s="219"/>
      <c r="R288" s="219"/>
      <c r="S288" s="219"/>
      <c r="T288" s="220"/>
      <c r="AT288" s="221" t="s">
        <v>134</v>
      </c>
      <c r="AU288" s="221" t="s">
        <v>84</v>
      </c>
      <c r="AV288" s="12" t="s">
        <v>84</v>
      </c>
      <c r="AW288" s="12" t="s">
        <v>35</v>
      </c>
      <c r="AX288" s="12" t="s">
        <v>72</v>
      </c>
      <c r="AY288" s="221" t="s">
        <v>123</v>
      </c>
    </row>
    <row r="289" spans="2:65" s="12" customFormat="1" ht="13.5" x14ac:dyDescent="0.3">
      <c r="B289" s="211"/>
      <c r="C289" s="212"/>
      <c r="D289" s="198" t="s">
        <v>134</v>
      </c>
      <c r="E289" s="213" t="s">
        <v>21</v>
      </c>
      <c r="F289" s="214" t="s">
        <v>389</v>
      </c>
      <c r="G289" s="212"/>
      <c r="H289" s="215">
        <v>38.591999999999999</v>
      </c>
      <c r="I289" s="216"/>
      <c r="J289" s="212"/>
      <c r="K289" s="212"/>
      <c r="L289" s="217"/>
      <c r="M289" s="218"/>
      <c r="N289" s="219"/>
      <c r="O289" s="219"/>
      <c r="P289" s="219"/>
      <c r="Q289" s="219"/>
      <c r="R289" s="219"/>
      <c r="S289" s="219"/>
      <c r="T289" s="220"/>
      <c r="AT289" s="221" t="s">
        <v>134</v>
      </c>
      <c r="AU289" s="221" t="s">
        <v>84</v>
      </c>
      <c r="AV289" s="12" t="s">
        <v>84</v>
      </c>
      <c r="AW289" s="12" t="s">
        <v>35</v>
      </c>
      <c r="AX289" s="12" t="s">
        <v>72</v>
      </c>
      <c r="AY289" s="221" t="s">
        <v>123</v>
      </c>
    </row>
    <row r="290" spans="2:65" s="13" customFormat="1" ht="13.5" x14ac:dyDescent="0.3">
      <c r="B290" s="222"/>
      <c r="C290" s="223"/>
      <c r="D290" s="198" t="s">
        <v>134</v>
      </c>
      <c r="E290" s="224" t="s">
        <v>21</v>
      </c>
      <c r="F290" s="225" t="s">
        <v>140</v>
      </c>
      <c r="G290" s="223"/>
      <c r="H290" s="226">
        <v>68.584999999999994</v>
      </c>
      <c r="I290" s="227"/>
      <c r="J290" s="223"/>
      <c r="K290" s="223"/>
      <c r="L290" s="228"/>
      <c r="M290" s="229"/>
      <c r="N290" s="230"/>
      <c r="O290" s="230"/>
      <c r="P290" s="230"/>
      <c r="Q290" s="230"/>
      <c r="R290" s="230"/>
      <c r="S290" s="230"/>
      <c r="T290" s="231"/>
      <c r="AT290" s="232" t="s">
        <v>134</v>
      </c>
      <c r="AU290" s="232" t="s">
        <v>84</v>
      </c>
      <c r="AV290" s="13" t="s">
        <v>130</v>
      </c>
      <c r="AW290" s="13" t="s">
        <v>35</v>
      </c>
      <c r="AX290" s="13" t="s">
        <v>77</v>
      </c>
      <c r="AY290" s="232" t="s">
        <v>123</v>
      </c>
    </row>
    <row r="291" spans="2:65" s="1" customFormat="1" ht="25.5" customHeight="1" x14ac:dyDescent="0.3">
      <c r="B291" s="40"/>
      <c r="C291" s="186" t="s">
        <v>390</v>
      </c>
      <c r="D291" s="186" t="s">
        <v>125</v>
      </c>
      <c r="E291" s="187" t="s">
        <v>391</v>
      </c>
      <c r="F291" s="188" t="s">
        <v>392</v>
      </c>
      <c r="G291" s="189" t="s">
        <v>213</v>
      </c>
      <c r="H291" s="190">
        <v>20.292999999999999</v>
      </c>
      <c r="I291" s="191"/>
      <c r="J291" s="192">
        <f>ROUND(I291*H291,2)</f>
        <v>0</v>
      </c>
      <c r="K291" s="188" t="s">
        <v>129</v>
      </c>
      <c r="L291" s="60"/>
      <c r="M291" s="193" t="s">
        <v>21</v>
      </c>
      <c r="N291" s="194" t="s">
        <v>43</v>
      </c>
      <c r="O291" s="41"/>
      <c r="P291" s="195">
        <f>O291*H291</f>
        <v>0</v>
      </c>
      <c r="Q291" s="195">
        <v>4.0000000000000002E-4</v>
      </c>
      <c r="R291" s="195">
        <f>Q291*H291</f>
        <v>8.1171999999999998E-3</v>
      </c>
      <c r="S291" s="195">
        <v>0</v>
      </c>
      <c r="T291" s="196">
        <f>S291*H291</f>
        <v>0</v>
      </c>
      <c r="AR291" s="23" t="s">
        <v>229</v>
      </c>
      <c r="AT291" s="23" t="s">
        <v>125</v>
      </c>
      <c r="AU291" s="23" t="s">
        <v>84</v>
      </c>
      <c r="AY291" s="23" t="s">
        <v>123</v>
      </c>
      <c r="BE291" s="197">
        <f>IF(N291="základní",J291,0)</f>
        <v>0</v>
      </c>
      <c r="BF291" s="197">
        <f>IF(N291="snížená",J291,0)</f>
        <v>0</v>
      </c>
      <c r="BG291" s="197">
        <f>IF(N291="zákl. přenesená",J291,0)</f>
        <v>0</v>
      </c>
      <c r="BH291" s="197">
        <f>IF(N291="sníž. přenesená",J291,0)</f>
        <v>0</v>
      </c>
      <c r="BI291" s="197">
        <f>IF(N291="nulová",J291,0)</f>
        <v>0</v>
      </c>
      <c r="BJ291" s="23" t="s">
        <v>77</v>
      </c>
      <c r="BK291" s="197">
        <f>ROUND(I291*H291,2)</f>
        <v>0</v>
      </c>
      <c r="BL291" s="23" t="s">
        <v>229</v>
      </c>
      <c r="BM291" s="23" t="s">
        <v>393</v>
      </c>
    </row>
    <row r="292" spans="2:65" s="1" customFormat="1" ht="40.5" x14ac:dyDescent="0.3">
      <c r="B292" s="40"/>
      <c r="C292" s="62"/>
      <c r="D292" s="198" t="s">
        <v>132</v>
      </c>
      <c r="E292" s="62"/>
      <c r="F292" s="199" t="s">
        <v>394</v>
      </c>
      <c r="G292" s="62"/>
      <c r="H292" s="62"/>
      <c r="I292" s="157"/>
      <c r="J292" s="62"/>
      <c r="K292" s="62"/>
      <c r="L292" s="60"/>
      <c r="M292" s="200"/>
      <c r="N292" s="41"/>
      <c r="O292" s="41"/>
      <c r="P292" s="41"/>
      <c r="Q292" s="41"/>
      <c r="R292" s="41"/>
      <c r="S292" s="41"/>
      <c r="T292" s="77"/>
      <c r="AT292" s="23" t="s">
        <v>132</v>
      </c>
      <c r="AU292" s="23" t="s">
        <v>84</v>
      </c>
    </row>
    <row r="293" spans="2:65" s="11" customFormat="1" ht="13.5" x14ac:dyDescent="0.3">
      <c r="B293" s="201"/>
      <c r="C293" s="202"/>
      <c r="D293" s="198" t="s">
        <v>134</v>
      </c>
      <c r="E293" s="203" t="s">
        <v>21</v>
      </c>
      <c r="F293" s="204" t="s">
        <v>367</v>
      </c>
      <c r="G293" s="202"/>
      <c r="H293" s="203" t="s">
        <v>21</v>
      </c>
      <c r="I293" s="205"/>
      <c r="J293" s="202"/>
      <c r="K293" s="202"/>
      <c r="L293" s="206"/>
      <c r="M293" s="207"/>
      <c r="N293" s="208"/>
      <c r="O293" s="208"/>
      <c r="P293" s="208"/>
      <c r="Q293" s="208"/>
      <c r="R293" s="208"/>
      <c r="S293" s="208"/>
      <c r="T293" s="209"/>
      <c r="AT293" s="210" t="s">
        <v>134</v>
      </c>
      <c r="AU293" s="210" t="s">
        <v>84</v>
      </c>
      <c r="AV293" s="11" t="s">
        <v>77</v>
      </c>
      <c r="AW293" s="11" t="s">
        <v>35</v>
      </c>
      <c r="AX293" s="11" t="s">
        <v>72</v>
      </c>
      <c r="AY293" s="210" t="s">
        <v>123</v>
      </c>
    </row>
    <row r="294" spans="2:65" s="12" customFormat="1" ht="13.5" x14ac:dyDescent="0.3">
      <c r="B294" s="211"/>
      <c r="C294" s="212"/>
      <c r="D294" s="198" t="s">
        <v>134</v>
      </c>
      <c r="E294" s="213" t="s">
        <v>21</v>
      </c>
      <c r="F294" s="214" t="s">
        <v>301</v>
      </c>
      <c r="G294" s="212"/>
      <c r="H294" s="215">
        <v>11.75</v>
      </c>
      <c r="I294" s="216"/>
      <c r="J294" s="212"/>
      <c r="K294" s="212"/>
      <c r="L294" s="217"/>
      <c r="M294" s="218"/>
      <c r="N294" s="219"/>
      <c r="O294" s="219"/>
      <c r="P294" s="219"/>
      <c r="Q294" s="219"/>
      <c r="R294" s="219"/>
      <c r="S294" s="219"/>
      <c r="T294" s="220"/>
      <c r="AT294" s="221" t="s">
        <v>134</v>
      </c>
      <c r="AU294" s="221" t="s">
        <v>84</v>
      </c>
      <c r="AV294" s="12" t="s">
        <v>84</v>
      </c>
      <c r="AW294" s="12" t="s">
        <v>35</v>
      </c>
      <c r="AX294" s="12" t="s">
        <v>72</v>
      </c>
      <c r="AY294" s="221" t="s">
        <v>123</v>
      </c>
    </row>
    <row r="295" spans="2:65" s="12" customFormat="1" ht="13.5" x14ac:dyDescent="0.3">
      <c r="B295" s="211"/>
      <c r="C295" s="212"/>
      <c r="D295" s="198" t="s">
        <v>134</v>
      </c>
      <c r="E295" s="213" t="s">
        <v>21</v>
      </c>
      <c r="F295" s="214" t="s">
        <v>302</v>
      </c>
      <c r="G295" s="212"/>
      <c r="H295" s="215">
        <v>1.694</v>
      </c>
      <c r="I295" s="216"/>
      <c r="J295" s="212"/>
      <c r="K295" s="212"/>
      <c r="L295" s="217"/>
      <c r="M295" s="218"/>
      <c r="N295" s="219"/>
      <c r="O295" s="219"/>
      <c r="P295" s="219"/>
      <c r="Q295" s="219"/>
      <c r="R295" s="219"/>
      <c r="S295" s="219"/>
      <c r="T295" s="220"/>
      <c r="AT295" s="221" t="s">
        <v>134</v>
      </c>
      <c r="AU295" s="221" t="s">
        <v>84</v>
      </c>
      <c r="AV295" s="12" t="s">
        <v>84</v>
      </c>
      <c r="AW295" s="12" t="s">
        <v>35</v>
      </c>
      <c r="AX295" s="12" t="s">
        <v>72</v>
      </c>
      <c r="AY295" s="221" t="s">
        <v>123</v>
      </c>
    </row>
    <row r="296" spans="2:65" s="12" customFormat="1" ht="13.5" x14ac:dyDescent="0.3">
      <c r="B296" s="211"/>
      <c r="C296" s="212"/>
      <c r="D296" s="198" t="s">
        <v>134</v>
      </c>
      <c r="E296" s="213" t="s">
        <v>21</v>
      </c>
      <c r="F296" s="214" t="s">
        <v>303</v>
      </c>
      <c r="G296" s="212"/>
      <c r="H296" s="215">
        <v>1.5529999999999999</v>
      </c>
      <c r="I296" s="216"/>
      <c r="J296" s="212"/>
      <c r="K296" s="212"/>
      <c r="L296" s="217"/>
      <c r="M296" s="218"/>
      <c r="N296" s="219"/>
      <c r="O296" s="219"/>
      <c r="P296" s="219"/>
      <c r="Q296" s="219"/>
      <c r="R296" s="219"/>
      <c r="S296" s="219"/>
      <c r="T296" s="220"/>
      <c r="AT296" s="221" t="s">
        <v>134</v>
      </c>
      <c r="AU296" s="221" t="s">
        <v>84</v>
      </c>
      <c r="AV296" s="12" t="s">
        <v>84</v>
      </c>
      <c r="AW296" s="12" t="s">
        <v>35</v>
      </c>
      <c r="AX296" s="12" t="s">
        <v>72</v>
      </c>
      <c r="AY296" s="221" t="s">
        <v>123</v>
      </c>
    </row>
    <row r="297" spans="2:65" s="12" customFormat="1" ht="13.5" x14ac:dyDescent="0.3">
      <c r="B297" s="211"/>
      <c r="C297" s="212"/>
      <c r="D297" s="198" t="s">
        <v>134</v>
      </c>
      <c r="E297" s="213" t="s">
        <v>21</v>
      </c>
      <c r="F297" s="214" t="s">
        <v>278</v>
      </c>
      <c r="G297" s="212"/>
      <c r="H297" s="215">
        <v>5.2960000000000003</v>
      </c>
      <c r="I297" s="216"/>
      <c r="J297" s="212"/>
      <c r="K297" s="212"/>
      <c r="L297" s="217"/>
      <c r="M297" s="218"/>
      <c r="N297" s="219"/>
      <c r="O297" s="219"/>
      <c r="P297" s="219"/>
      <c r="Q297" s="219"/>
      <c r="R297" s="219"/>
      <c r="S297" s="219"/>
      <c r="T297" s="220"/>
      <c r="AT297" s="221" t="s">
        <v>134</v>
      </c>
      <c r="AU297" s="221" t="s">
        <v>84</v>
      </c>
      <c r="AV297" s="12" t="s">
        <v>84</v>
      </c>
      <c r="AW297" s="12" t="s">
        <v>35</v>
      </c>
      <c r="AX297" s="12" t="s">
        <v>72</v>
      </c>
      <c r="AY297" s="221" t="s">
        <v>123</v>
      </c>
    </row>
    <row r="298" spans="2:65" s="13" customFormat="1" ht="13.5" x14ac:dyDescent="0.3">
      <c r="B298" s="222"/>
      <c r="C298" s="223"/>
      <c r="D298" s="198" t="s">
        <v>134</v>
      </c>
      <c r="E298" s="224" t="s">
        <v>21</v>
      </c>
      <c r="F298" s="225" t="s">
        <v>140</v>
      </c>
      <c r="G298" s="223"/>
      <c r="H298" s="226">
        <v>20.292999999999999</v>
      </c>
      <c r="I298" s="227"/>
      <c r="J298" s="223"/>
      <c r="K298" s="223"/>
      <c r="L298" s="228"/>
      <c r="M298" s="229"/>
      <c r="N298" s="230"/>
      <c r="O298" s="230"/>
      <c r="P298" s="230"/>
      <c r="Q298" s="230"/>
      <c r="R298" s="230"/>
      <c r="S298" s="230"/>
      <c r="T298" s="231"/>
      <c r="AT298" s="232" t="s">
        <v>134</v>
      </c>
      <c r="AU298" s="232" t="s">
        <v>84</v>
      </c>
      <c r="AV298" s="13" t="s">
        <v>130</v>
      </c>
      <c r="AW298" s="13" t="s">
        <v>35</v>
      </c>
      <c r="AX298" s="13" t="s">
        <v>77</v>
      </c>
      <c r="AY298" s="232" t="s">
        <v>123</v>
      </c>
    </row>
    <row r="299" spans="2:65" s="1" customFormat="1" ht="25.5" customHeight="1" x14ac:dyDescent="0.3">
      <c r="B299" s="40"/>
      <c r="C299" s="233" t="s">
        <v>395</v>
      </c>
      <c r="D299" s="233" t="s">
        <v>182</v>
      </c>
      <c r="E299" s="234" t="s">
        <v>396</v>
      </c>
      <c r="F299" s="235" t="s">
        <v>397</v>
      </c>
      <c r="G299" s="236" t="s">
        <v>213</v>
      </c>
      <c r="H299" s="237">
        <v>23.337</v>
      </c>
      <c r="I299" s="238"/>
      <c r="J299" s="239">
        <f>ROUND(I299*H299,2)</f>
        <v>0</v>
      </c>
      <c r="K299" s="235" t="s">
        <v>129</v>
      </c>
      <c r="L299" s="240"/>
      <c r="M299" s="241" t="s">
        <v>21</v>
      </c>
      <c r="N299" s="242" t="s">
        <v>43</v>
      </c>
      <c r="O299" s="41"/>
      <c r="P299" s="195">
        <f>O299*H299</f>
        <v>0</v>
      </c>
      <c r="Q299" s="195">
        <v>4.4999999999999997E-3</v>
      </c>
      <c r="R299" s="195">
        <f>Q299*H299</f>
        <v>0.10501649999999998</v>
      </c>
      <c r="S299" s="195">
        <v>0</v>
      </c>
      <c r="T299" s="196">
        <f>S299*H299</f>
        <v>0</v>
      </c>
      <c r="AR299" s="23" t="s">
        <v>331</v>
      </c>
      <c r="AT299" s="23" t="s">
        <v>182</v>
      </c>
      <c r="AU299" s="23" t="s">
        <v>84</v>
      </c>
      <c r="AY299" s="23" t="s">
        <v>123</v>
      </c>
      <c r="BE299" s="197">
        <f>IF(N299="základní",J299,0)</f>
        <v>0</v>
      </c>
      <c r="BF299" s="197">
        <f>IF(N299="snížená",J299,0)</f>
        <v>0</v>
      </c>
      <c r="BG299" s="197">
        <f>IF(N299="zákl. přenesená",J299,0)</f>
        <v>0</v>
      </c>
      <c r="BH299" s="197">
        <f>IF(N299="sníž. přenesená",J299,0)</f>
        <v>0</v>
      </c>
      <c r="BI299" s="197">
        <f>IF(N299="nulová",J299,0)</f>
        <v>0</v>
      </c>
      <c r="BJ299" s="23" t="s">
        <v>77</v>
      </c>
      <c r="BK299" s="197">
        <f>ROUND(I299*H299,2)</f>
        <v>0</v>
      </c>
      <c r="BL299" s="23" t="s">
        <v>229</v>
      </c>
      <c r="BM299" s="23" t="s">
        <v>398</v>
      </c>
    </row>
    <row r="300" spans="2:65" s="12" customFormat="1" ht="13.5" x14ac:dyDescent="0.3">
      <c r="B300" s="211"/>
      <c r="C300" s="212"/>
      <c r="D300" s="198" t="s">
        <v>134</v>
      </c>
      <c r="E300" s="212"/>
      <c r="F300" s="214" t="s">
        <v>399</v>
      </c>
      <c r="G300" s="212"/>
      <c r="H300" s="215">
        <v>23.337</v>
      </c>
      <c r="I300" s="216"/>
      <c r="J300" s="212"/>
      <c r="K300" s="212"/>
      <c r="L300" s="217"/>
      <c r="M300" s="218"/>
      <c r="N300" s="219"/>
      <c r="O300" s="219"/>
      <c r="P300" s="219"/>
      <c r="Q300" s="219"/>
      <c r="R300" s="219"/>
      <c r="S300" s="219"/>
      <c r="T300" s="220"/>
      <c r="AT300" s="221" t="s">
        <v>134</v>
      </c>
      <c r="AU300" s="221" t="s">
        <v>84</v>
      </c>
      <c r="AV300" s="12" t="s">
        <v>84</v>
      </c>
      <c r="AW300" s="12" t="s">
        <v>6</v>
      </c>
      <c r="AX300" s="12" t="s">
        <v>77</v>
      </c>
      <c r="AY300" s="221" t="s">
        <v>123</v>
      </c>
    </row>
    <row r="301" spans="2:65" s="1" customFormat="1" ht="25.5" customHeight="1" x14ac:dyDescent="0.3">
      <c r="B301" s="40"/>
      <c r="C301" s="186" t="s">
        <v>400</v>
      </c>
      <c r="D301" s="186" t="s">
        <v>125</v>
      </c>
      <c r="E301" s="187" t="s">
        <v>401</v>
      </c>
      <c r="F301" s="188" t="s">
        <v>402</v>
      </c>
      <c r="G301" s="189" t="s">
        <v>213</v>
      </c>
      <c r="H301" s="190">
        <v>19.86</v>
      </c>
      <c r="I301" s="191"/>
      <c r="J301" s="192">
        <f>ROUND(I301*H301,2)</f>
        <v>0</v>
      </c>
      <c r="K301" s="188" t="s">
        <v>129</v>
      </c>
      <c r="L301" s="60"/>
      <c r="M301" s="193" t="s">
        <v>21</v>
      </c>
      <c r="N301" s="194" t="s">
        <v>43</v>
      </c>
      <c r="O301" s="41"/>
      <c r="P301" s="195">
        <f>O301*H301</f>
        <v>0</v>
      </c>
      <c r="Q301" s="195">
        <v>4.0000000000000002E-4</v>
      </c>
      <c r="R301" s="195">
        <f>Q301*H301</f>
        <v>7.9439999999999997E-3</v>
      </c>
      <c r="S301" s="195">
        <v>0</v>
      </c>
      <c r="T301" s="196">
        <f>S301*H301</f>
        <v>0</v>
      </c>
      <c r="AR301" s="23" t="s">
        <v>229</v>
      </c>
      <c r="AT301" s="23" t="s">
        <v>125</v>
      </c>
      <c r="AU301" s="23" t="s">
        <v>84</v>
      </c>
      <c r="AY301" s="23" t="s">
        <v>123</v>
      </c>
      <c r="BE301" s="197">
        <f>IF(N301="základní",J301,0)</f>
        <v>0</v>
      </c>
      <c r="BF301" s="197">
        <f>IF(N301="snížená",J301,0)</f>
        <v>0</v>
      </c>
      <c r="BG301" s="197">
        <f>IF(N301="zákl. přenesená",J301,0)</f>
        <v>0</v>
      </c>
      <c r="BH301" s="197">
        <f>IF(N301="sníž. přenesená",J301,0)</f>
        <v>0</v>
      </c>
      <c r="BI301" s="197">
        <f>IF(N301="nulová",J301,0)</f>
        <v>0</v>
      </c>
      <c r="BJ301" s="23" t="s">
        <v>77</v>
      </c>
      <c r="BK301" s="197">
        <f>ROUND(I301*H301,2)</f>
        <v>0</v>
      </c>
      <c r="BL301" s="23" t="s">
        <v>229</v>
      </c>
      <c r="BM301" s="23" t="s">
        <v>403</v>
      </c>
    </row>
    <row r="302" spans="2:65" s="1" customFormat="1" ht="40.5" x14ac:dyDescent="0.3">
      <c r="B302" s="40"/>
      <c r="C302" s="62"/>
      <c r="D302" s="198" t="s">
        <v>132</v>
      </c>
      <c r="E302" s="62"/>
      <c r="F302" s="199" t="s">
        <v>394</v>
      </c>
      <c r="G302" s="62"/>
      <c r="H302" s="62"/>
      <c r="I302" s="157"/>
      <c r="J302" s="62"/>
      <c r="K302" s="62"/>
      <c r="L302" s="60"/>
      <c r="M302" s="200"/>
      <c r="N302" s="41"/>
      <c r="O302" s="41"/>
      <c r="P302" s="41"/>
      <c r="Q302" s="41"/>
      <c r="R302" s="41"/>
      <c r="S302" s="41"/>
      <c r="T302" s="77"/>
      <c r="AT302" s="23" t="s">
        <v>132</v>
      </c>
      <c r="AU302" s="23" t="s">
        <v>84</v>
      </c>
    </row>
    <row r="303" spans="2:65" s="11" customFormat="1" ht="13.5" x14ac:dyDescent="0.3">
      <c r="B303" s="201"/>
      <c r="C303" s="202"/>
      <c r="D303" s="198" t="s">
        <v>134</v>
      </c>
      <c r="E303" s="203" t="s">
        <v>21</v>
      </c>
      <c r="F303" s="204" t="s">
        <v>367</v>
      </c>
      <c r="G303" s="202"/>
      <c r="H303" s="203" t="s">
        <v>21</v>
      </c>
      <c r="I303" s="205"/>
      <c r="J303" s="202"/>
      <c r="K303" s="202"/>
      <c r="L303" s="206"/>
      <c r="M303" s="207"/>
      <c r="N303" s="208"/>
      <c r="O303" s="208"/>
      <c r="P303" s="208"/>
      <c r="Q303" s="208"/>
      <c r="R303" s="208"/>
      <c r="S303" s="208"/>
      <c r="T303" s="209"/>
      <c r="AT303" s="210" t="s">
        <v>134</v>
      </c>
      <c r="AU303" s="210" t="s">
        <v>84</v>
      </c>
      <c r="AV303" s="11" t="s">
        <v>77</v>
      </c>
      <c r="AW303" s="11" t="s">
        <v>35</v>
      </c>
      <c r="AX303" s="11" t="s">
        <v>72</v>
      </c>
      <c r="AY303" s="210" t="s">
        <v>123</v>
      </c>
    </row>
    <row r="304" spans="2:65" s="12" customFormat="1" ht="13.5" x14ac:dyDescent="0.3">
      <c r="B304" s="211"/>
      <c r="C304" s="212"/>
      <c r="D304" s="198" t="s">
        <v>134</v>
      </c>
      <c r="E304" s="213" t="s">
        <v>21</v>
      </c>
      <c r="F304" s="214" t="s">
        <v>237</v>
      </c>
      <c r="G304" s="212"/>
      <c r="H304" s="215">
        <v>19.86</v>
      </c>
      <c r="I304" s="216"/>
      <c r="J304" s="212"/>
      <c r="K304" s="212"/>
      <c r="L304" s="217"/>
      <c r="M304" s="218"/>
      <c r="N304" s="219"/>
      <c r="O304" s="219"/>
      <c r="P304" s="219"/>
      <c r="Q304" s="219"/>
      <c r="R304" s="219"/>
      <c r="S304" s="219"/>
      <c r="T304" s="220"/>
      <c r="AT304" s="221" t="s">
        <v>134</v>
      </c>
      <c r="AU304" s="221" t="s">
        <v>84</v>
      </c>
      <c r="AV304" s="12" t="s">
        <v>84</v>
      </c>
      <c r="AW304" s="12" t="s">
        <v>35</v>
      </c>
      <c r="AX304" s="12" t="s">
        <v>77</v>
      </c>
      <c r="AY304" s="221" t="s">
        <v>123</v>
      </c>
    </row>
    <row r="305" spans="2:65" s="1" customFormat="1" ht="25.5" customHeight="1" x14ac:dyDescent="0.3">
      <c r="B305" s="40"/>
      <c r="C305" s="233" t="s">
        <v>404</v>
      </c>
      <c r="D305" s="233" t="s">
        <v>182</v>
      </c>
      <c r="E305" s="234" t="s">
        <v>396</v>
      </c>
      <c r="F305" s="235" t="s">
        <v>397</v>
      </c>
      <c r="G305" s="236" t="s">
        <v>213</v>
      </c>
      <c r="H305" s="237">
        <v>23.832000000000001</v>
      </c>
      <c r="I305" s="238"/>
      <c r="J305" s="239">
        <f>ROUND(I305*H305,2)</f>
        <v>0</v>
      </c>
      <c r="K305" s="235" t="s">
        <v>129</v>
      </c>
      <c r="L305" s="240"/>
      <c r="M305" s="241" t="s">
        <v>21</v>
      </c>
      <c r="N305" s="242" t="s">
        <v>43</v>
      </c>
      <c r="O305" s="41"/>
      <c r="P305" s="195">
        <f>O305*H305</f>
        <v>0</v>
      </c>
      <c r="Q305" s="195">
        <v>4.4999999999999997E-3</v>
      </c>
      <c r="R305" s="195">
        <f>Q305*H305</f>
        <v>0.10724399999999999</v>
      </c>
      <c r="S305" s="195">
        <v>0</v>
      </c>
      <c r="T305" s="196">
        <f>S305*H305</f>
        <v>0</v>
      </c>
      <c r="AR305" s="23" t="s">
        <v>331</v>
      </c>
      <c r="AT305" s="23" t="s">
        <v>182</v>
      </c>
      <c r="AU305" s="23" t="s">
        <v>84</v>
      </c>
      <c r="AY305" s="23" t="s">
        <v>123</v>
      </c>
      <c r="BE305" s="197">
        <f>IF(N305="základní",J305,0)</f>
        <v>0</v>
      </c>
      <c r="BF305" s="197">
        <f>IF(N305="snížená",J305,0)</f>
        <v>0</v>
      </c>
      <c r="BG305" s="197">
        <f>IF(N305="zákl. přenesená",J305,0)</f>
        <v>0</v>
      </c>
      <c r="BH305" s="197">
        <f>IF(N305="sníž. přenesená",J305,0)</f>
        <v>0</v>
      </c>
      <c r="BI305" s="197">
        <f>IF(N305="nulová",J305,0)</f>
        <v>0</v>
      </c>
      <c r="BJ305" s="23" t="s">
        <v>77</v>
      </c>
      <c r="BK305" s="197">
        <f>ROUND(I305*H305,2)</f>
        <v>0</v>
      </c>
      <c r="BL305" s="23" t="s">
        <v>229</v>
      </c>
      <c r="BM305" s="23" t="s">
        <v>405</v>
      </c>
    </row>
    <row r="306" spans="2:65" s="12" customFormat="1" ht="13.5" x14ac:dyDescent="0.3">
      <c r="B306" s="211"/>
      <c r="C306" s="212"/>
      <c r="D306" s="198" t="s">
        <v>134</v>
      </c>
      <c r="E306" s="212"/>
      <c r="F306" s="214" t="s">
        <v>406</v>
      </c>
      <c r="G306" s="212"/>
      <c r="H306" s="215">
        <v>23.832000000000001</v>
      </c>
      <c r="I306" s="216"/>
      <c r="J306" s="212"/>
      <c r="K306" s="212"/>
      <c r="L306" s="217"/>
      <c r="M306" s="218"/>
      <c r="N306" s="219"/>
      <c r="O306" s="219"/>
      <c r="P306" s="219"/>
      <c r="Q306" s="219"/>
      <c r="R306" s="219"/>
      <c r="S306" s="219"/>
      <c r="T306" s="220"/>
      <c r="AT306" s="221" t="s">
        <v>134</v>
      </c>
      <c r="AU306" s="221" t="s">
        <v>84</v>
      </c>
      <c r="AV306" s="12" t="s">
        <v>84</v>
      </c>
      <c r="AW306" s="12" t="s">
        <v>6</v>
      </c>
      <c r="AX306" s="12" t="s">
        <v>77</v>
      </c>
      <c r="AY306" s="221" t="s">
        <v>123</v>
      </c>
    </row>
    <row r="307" spans="2:65" s="1" customFormat="1" ht="25.5" customHeight="1" x14ac:dyDescent="0.3">
      <c r="B307" s="40"/>
      <c r="C307" s="186" t="s">
        <v>407</v>
      </c>
      <c r="D307" s="186" t="s">
        <v>125</v>
      </c>
      <c r="E307" s="187" t="s">
        <v>408</v>
      </c>
      <c r="F307" s="188" t="s">
        <v>409</v>
      </c>
      <c r="G307" s="189" t="s">
        <v>213</v>
      </c>
      <c r="H307" s="190">
        <v>40.152999999999999</v>
      </c>
      <c r="I307" s="191"/>
      <c r="J307" s="192">
        <f>ROUND(I307*H307,2)</f>
        <v>0</v>
      </c>
      <c r="K307" s="188" t="s">
        <v>129</v>
      </c>
      <c r="L307" s="60"/>
      <c r="M307" s="193" t="s">
        <v>21</v>
      </c>
      <c r="N307" s="194" t="s">
        <v>43</v>
      </c>
      <c r="O307" s="41"/>
      <c r="P307" s="195">
        <f>O307*H307</f>
        <v>0</v>
      </c>
      <c r="Q307" s="195">
        <v>0</v>
      </c>
      <c r="R307" s="195">
        <f>Q307*H307</f>
        <v>0</v>
      </c>
      <c r="S307" s="195">
        <v>0</v>
      </c>
      <c r="T307" s="196">
        <f>S307*H307</f>
        <v>0</v>
      </c>
      <c r="AR307" s="23" t="s">
        <v>229</v>
      </c>
      <c r="AT307" s="23" t="s">
        <v>125</v>
      </c>
      <c r="AU307" s="23" t="s">
        <v>84</v>
      </c>
      <c r="AY307" s="23" t="s">
        <v>123</v>
      </c>
      <c r="BE307" s="197">
        <f>IF(N307="základní",J307,0)</f>
        <v>0</v>
      </c>
      <c r="BF307" s="197">
        <f>IF(N307="snížená",J307,0)</f>
        <v>0</v>
      </c>
      <c r="BG307" s="197">
        <f>IF(N307="zákl. přenesená",J307,0)</f>
        <v>0</v>
      </c>
      <c r="BH307" s="197">
        <f>IF(N307="sníž. přenesená",J307,0)</f>
        <v>0</v>
      </c>
      <c r="BI307" s="197">
        <f>IF(N307="nulová",J307,0)</f>
        <v>0</v>
      </c>
      <c r="BJ307" s="23" t="s">
        <v>77</v>
      </c>
      <c r="BK307" s="197">
        <f>ROUND(I307*H307,2)</f>
        <v>0</v>
      </c>
      <c r="BL307" s="23" t="s">
        <v>229</v>
      </c>
      <c r="BM307" s="23" t="s">
        <v>410</v>
      </c>
    </row>
    <row r="308" spans="2:65" s="1" customFormat="1" ht="40.5" x14ac:dyDescent="0.3">
      <c r="B308" s="40"/>
      <c r="C308" s="62"/>
      <c r="D308" s="198" t="s">
        <v>132</v>
      </c>
      <c r="E308" s="62"/>
      <c r="F308" s="199" t="s">
        <v>411</v>
      </c>
      <c r="G308" s="62"/>
      <c r="H308" s="62"/>
      <c r="I308" s="157"/>
      <c r="J308" s="62"/>
      <c r="K308" s="62"/>
      <c r="L308" s="60"/>
      <c r="M308" s="200"/>
      <c r="N308" s="41"/>
      <c r="O308" s="41"/>
      <c r="P308" s="41"/>
      <c r="Q308" s="41"/>
      <c r="R308" s="41"/>
      <c r="S308" s="41"/>
      <c r="T308" s="77"/>
      <c r="AT308" s="23" t="s">
        <v>132</v>
      </c>
      <c r="AU308" s="23" t="s">
        <v>84</v>
      </c>
    </row>
    <row r="309" spans="2:65" s="11" customFormat="1" ht="13.5" x14ac:dyDescent="0.3">
      <c r="B309" s="201"/>
      <c r="C309" s="202"/>
      <c r="D309" s="198" t="s">
        <v>134</v>
      </c>
      <c r="E309" s="203" t="s">
        <v>21</v>
      </c>
      <c r="F309" s="204" t="s">
        <v>367</v>
      </c>
      <c r="G309" s="202"/>
      <c r="H309" s="203" t="s">
        <v>21</v>
      </c>
      <c r="I309" s="205"/>
      <c r="J309" s="202"/>
      <c r="K309" s="202"/>
      <c r="L309" s="206"/>
      <c r="M309" s="207"/>
      <c r="N309" s="208"/>
      <c r="O309" s="208"/>
      <c r="P309" s="208"/>
      <c r="Q309" s="208"/>
      <c r="R309" s="208"/>
      <c r="S309" s="208"/>
      <c r="T309" s="209"/>
      <c r="AT309" s="210" t="s">
        <v>134</v>
      </c>
      <c r="AU309" s="210" t="s">
        <v>84</v>
      </c>
      <c r="AV309" s="11" t="s">
        <v>77</v>
      </c>
      <c r="AW309" s="11" t="s">
        <v>35</v>
      </c>
      <c r="AX309" s="11" t="s">
        <v>72</v>
      </c>
      <c r="AY309" s="210" t="s">
        <v>123</v>
      </c>
    </row>
    <row r="310" spans="2:65" s="12" customFormat="1" ht="13.5" x14ac:dyDescent="0.3">
      <c r="B310" s="211"/>
      <c r="C310" s="212"/>
      <c r="D310" s="198" t="s">
        <v>134</v>
      </c>
      <c r="E310" s="213" t="s">
        <v>21</v>
      </c>
      <c r="F310" s="214" t="s">
        <v>412</v>
      </c>
      <c r="G310" s="212"/>
      <c r="H310" s="215">
        <v>40.152999999999999</v>
      </c>
      <c r="I310" s="216"/>
      <c r="J310" s="212"/>
      <c r="K310" s="212"/>
      <c r="L310" s="217"/>
      <c r="M310" s="218"/>
      <c r="N310" s="219"/>
      <c r="O310" s="219"/>
      <c r="P310" s="219"/>
      <c r="Q310" s="219"/>
      <c r="R310" s="219"/>
      <c r="S310" s="219"/>
      <c r="T310" s="220"/>
      <c r="AT310" s="221" t="s">
        <v>134</v>
      </c>
      <c r="AU310" s="221" t="s">
        <v>84</v>
      </c>
      <c r="AV310" s="12" t="s">
        <v>84</v>
      </c>
      <c r="AW310" s="12" t="s">
        <v>35</v>
      </c>
      <c r="AX310" s="12" t="s">
        <v>77</v>
      </c>
      <c r="AY310" s="221" t="s">
        <v>123</v>
      </c>
    </row>
    <row r="311" spans="2:65" s="1" customFormat="1" ht="38.25" customHeight="1" x14ac:dyDescent="0.3">
      <c r="B311" s="40"/>
      <c r="C311" s="186" t="s">
        <v>413</v>
      </c>
      <c r="D311" s="186" t="s">
        <v>125</v>
      </c>
      <c r="E311" s="187" t="s">
        <v>414</v>
      </c>
      <c r="F311" s="188" t="s">
        <v>415</v>
      </c>
      <c r="G311" s="189" t="s">
        <v>170</v>
      </c>
      <c r="H311" s="190">
        <v>0.24099999999999999</v>
      </c>
      <c r="I311" s="191"/>
      <c r="J311" s="192">
        <f>ROUND(I311*H311,2)</f>
        <v>0</v>
      </c>
      <c r="K311" s="188" t="s">
        <v>129</v>
      </c>
      <c r="L311" s="60"/>
      <c r="M311" s="193" t="s">
        <v>21</v>
      </c>
      <c r="N311" s="194" t="s">
        <v>43</v>
      </c>
      <c r="O311" s="41"/>
      <c r="P311" s="195">
        <f>O311*H311</f>
        <v>0</v>
      </c>
      <c r="Q311" s="195">
        <v>0</v>
      </c>
      <c r="R311" s="195">
        <f>Q311*H311</f>
        <v>0</v>
      </c>
      <c r="S311" s="195">
        <v>0</v>
      </c>
      <c r="T311" s="196">
        <f>S311*H311</f>
        <v>0</v>
      </c>
      <c r="AR311" s="23" t="s">
        <v>229</v>
      </c>
      <c r="AT311" s="23" t="s">
        <v>125</v>
      </c>
      <c r="AU311" s="23" t="s">
        <v>84</v>
      </c>
      <c r="AY311" s="23" t="s">
        <v>123</v>
      </c>
      <c r="BE311" s="197">
        <f>IF(N311="základní",J311,0)</f>
        <v>0</v>
      </c>
      <c r="BF311" s="197">
        <f>IF(N311="snížená",J311,0)</f>
        <v>0</v>
      </c>
      <c r="BG311" s="197">
        <f>IF(N311="zákl. přenesená",J311,0)</f>
        <v>0</v>
      </c>
      <c r="BH311" s="197">
        <f>IF(N311="sníž. přenesená",J311,0)</f>
        <v>0</v>
      </c>
      <c r="BI311" s="197">
        <f>IF(N311="nulová",J311,0)</f>
        <v>0</v>
      </c>
      <c r="BJ311" s="23" t="s">
        <v>77</v>
      </c>
      <c r="BK311" s="197">
        <f>ROUND(I311*H311,2)</f>
        <v>0</v>
      </c>
      <c r="BL311" s="23" t="s">
        <v>229</v>
      </c>
      <c r="BM311" s="23" t="s">
        <v>416</v>
      </c>
    </row>
    <row r="312" spans="2:65" s="1" customFormat="1" ht="121.5" x14ac:dyDescent="0.3">
      <c r="B312" s="40"/>
      <c r="C312" s="62"/>
      <c r="D312" s="198" t="s">
        <v>132</v>
      </c>
      <c r="E312" s="62"/>
      <c r="F312" s="199" t="s">
        <v>417</v>
      </c>
      <c r="G312" s="62"/>
      <c r="H312" s="62"/>
      <c r="I312" s="157"/>
      <c r="J312" s="62"/>
      <c r="K312" s="62"/>
      <c r="L312" s="60"/>
      <c r="M312" s="200"/>
      <c r="N312" s="41"/>
      <c r="O312" s="41"/>
      <c r="P312" s="41"/>
      <c r="Q312" s="41"/>
      <c r="R312" s="41"/>
      <c r="S312" s="41"/>
      <c r="T312" s="77"/>
      <c r="AT312" s="23" t="s">
        <v>132</v>
      </c>
      <c r="AU312" s="23" t="s">
        <v>84</v>
      </c>
    </row>
    <row r="313" spans="2:65" s="1" customFormat="1" ht="38.25" customHeight="1" x14ac:dyDescent="0.3">
      <c r="B313" s="40"/>
      <c r="C313" s="186" t="s">
        <v>418</v>
      </c>
      <c r="D313" s="186" t="s">
        <v>125</v>
      </c>
      <c r="E313" s="187" t="s">
        <v>419</v>
      </c>
      <c r="F313" s="188" t="s">
        <v>420</v>
      </c>
      <c r="G313" s="189" t="s">
        <v>170</v>
      </c>
      <c r="H313" s="190">
        <v>0.24099999999999999</v>
      </c>
      <c r="I313" s="191"/>
      <c r="J313" s="192">
        <f>ROUND(I313*H313,2)</f>
        <v>0</v>
      </c>
      <c r="K313" s="188" t="s">
        <v>129</v>
      </c>
      <c r="L313" s="60"/>
      <c r="M313" s="193" t="s">
        <v>21</v>
      </c>
      <c r="N313" s="194" t="s">
        <v>43</v>
      </c>
      <c r="O313" s="41"/>
      <c r="P313" s="195">
        <f>O313*H313</f>
        <v>0</v>
      </c>
      <c r="Q313" s="195">
        <v>0</v>
      </c>
      <c r="R313" s="195">
        <f>Q313*H313</f>
        <v>0</v>
      </c>
      <c r="S313" s="195">
        <v>0</v>
      </c>
      <c r="T313" s="196">
        <f>S313*H313</f>
        <v>0</v>
      </c>
      <c r="AR313" s="23" t="s">
        <v>229</v>
      </c>
      <c r="AT313" s="23" t="s">
        <v>125</v>
      </c>
      <c r="AU313" s="23" t="s">
        <v>84</v>
      </c>
      <c r="AY313" s="23" t="s">
        <v>123</v>
      </c>
      <c r="BE313" s="197">
        <f>IF(N313="základní",J313,0)</f>
        <v>0</v>
      </c>
      <c r="BF313" s="197">
        <f>IF(N313="snížená",J313,0)</f>
        <v>0</v>
      </c>
      <c r="BG313" s="197">
        <f>IF(N313="zákl. přenesená",J313,0)</f>
        <v>0</v>
      </c>
      <c r="BH313" s="197">
        <f>IF(N313="sníž. přenesená",J313,0)</f>
        <v>0</v>
      </c>
      <c r="BI313" s="197">
        <f>IF(N313="nulová",J313,0)</f>
        <v>0</v>
      </c>
      <c r="BJ313" s="23" t="s">
        <v>77</v>
      </c>
      <c r="BK313" s="197">
        <f>ROUND(I313*H313,2)</f>
        <v>0</v>
      </c>
      <c r="BL313" s="23" t="s">
        <v>229</v>
      </c>
      <c r="BM313" s="23" t="s">
        <v>421</v>
      </c>
    </row>
    <row r="314" spans="2:65" s="1" customFormat="1" ht="121.5" x14ac:dyDescent="0.3">
      <c r="B314" s="40"/>
      <c r="C314" s="62"/>
      <c r="D314" s="198" t="s">
        <v>132</v>
      </c>
      <c r="E314" s="62"/>
      <c r="F314" s="199" t="s">
        <v>417</v>
      </c>
      <c r="G314" s="62"/>
      <c r="H314" s="62"/>
      <c r="I314" s="157"/>
      <c r="J314" s="62"/>
      <c r="K314" s="62"/>
      <c r="L314" s="60"/>
      <c r="M314" s="200"/>
      <c r="N314" s="41"/>
      <c r="O314" s="41"/>
      <c r="P314" s="41"/>
      <c r="Q314" s="41"/>
      <c r="R314" s="41"/>
      <c r="S314" s="41"/>
      <c r="T314" s="77"/>
      <c r="AT314" s="23" t="s">
        <v>132</v>
      </c>
      <c r="AU314" s="23" t="s">
        <v>84</v>
      </c>
    </row>
    <row r="315" spans="2:65" s="1" customFormat="1" ht="51" customHeight="1" x14ac:dyDescent="0.3">
      <c r="B315" s="40"/>
      <c r="C315" s="186" t="s">
        <v>422</v>
      </c>
      <c r="D315" s="186" t="s">
        <v>125</v>
      </c>
      <c r="E315" s="187" t="s">
        <v>423</v>
      </c>
      <c r="F315" s="188" t="s">
        <v>424</v>
      </c>
      <c r="G315" s="189" t="s">
        <v>170</v>
      </c>
      <c r="H315" s="190">
        <v>4.82</v>
      </c>
      <c r="I315" s="191"/>
      <c r="J315" s="192">
        <f>ROUND(I315*H315,2)</f>
        <v>0</v>
      </c>
      <c r="K315" s="188" t="s">
        <v>129</v>
      </c>
      <c r="L315" s="60"/>
      <c r="M315" s="193" t="s">
        <v>21</v>
      </c>
      <c r="N315" s="194" t="s">
        <v>43</v>
      </c>
      <c r="O315" s="41"/>
      <c r="P315" s="195">
        <f>O315*H315</f>
        <v>0</v>
      </c>
      <c r="Q315" s="195">
        <v>0</v>
      </c>
      <c r="R315" s="195">
        <f>Q315*H315</f>
        <v>0</v>
      </c>
      <c r="S315" s="195">
        <v>0</v>
      </c>
      <c r="T315" s="196">
        <f>S315*H315</f>
        <v>0</v>
      </c>
      <c r="AR315" s="23" t="s">
        <v>229</v>
      </c>
      <c r="AT315" s="23" t="s">
        <v>125</v>
      </c>
      <c r="AU315" s="23" t="s">
        <v>84</v>
      </c>
      <c r="AY315" s="23" t="s">
        <v>123</v>
      </c>
      <c r="BE315" s="197">
        <f>IF(N315="základní",J315,0)</f>
        <v>0</v>
      </c>
      <c r="BF315" s="197">
        <f>IF(N315="snížená",J315,0)</f>
        <v>0</v>
      </c>
      <c r="BG315" s="197">
        <f>IF(N315="zákl. přenesená",J315,0)</f>
        <v>0</v>
      </c>
      <c r="BH315" s="197">
        <f>IF(N315="sníž. přenesená",J315,0)</f>
        <v>0</v>
      </c>
      <c r="BI315" s="197">
        <f>IF(N315="nulová",J315,0)</f>
        <v>0</v>
      </c>
      <c r="BJ315" s="23" t="s">
        <v>77</v>
      </c>
      <c r="BK315" s="197">
        <f>ROUND(I315*H315,2)</f>
        <v>0</v>
      </c>
      <c r="BL315" s="23" t="s">
        <v>229</v>
      </c>
      <c r="BM315" s="23" t="s">
        <v>425</v>
      </c>
    </row>
    <row r="316" spans="2:65" s="1" customFormat="1" ht="121.5" x14ac:dyDescent="0.3">
      <c r="B316" s="40"/>
      <c r="C316" s="62"/>
      <c r="D316" s="198" t="s">
        <v>132</v>
      </c>
      <c r="E316" s="62"/>
      <c r="F316" s="199" t="s">
        <v>417</v>
      </c>
      <c r="G316" s="62"/>
      <c r="H316" s="62"/>
      <c r="I316" s="157"/>
      <c r="J316" s="62"/>
      <c r="K316" s="62"/>
      <c r="L316" s="60"/>
      <c r="M316" s="200"/>
      <c r="N316" s="41"/>
      <c r="O316" s="41"/>
      <c r="P316" s="41"/>
      <c r="Q316" s="41"/>
      <c r="R316" s="41"/>
      <c r="S316" s="41"/>
      <c r="T316" s="77"/>
      <c r="AT316" s="23" t="s">
        <v>132</v>
      </c>
      <c r="AU316" s="23" t="s">
        <v>84</v>
      </c>
    </row>
    <row r="317" spans="2:65" s="12" customFormat="1" ht="13.5" x14ac:dyDescent="0.3">
      <c r="B317" s="211"/>
      <c r="C317" s="212"/>
      <c r="D317" s="198" t="s">
        <v>134</v>
      </c>
      <c r="E317" s="212"/>
      <c r="F317" s="214" t="s">
        <v>426</v>
      </c>
      <c r="G317" s="212"/>
      <c r="H317" s="215">
        <v>4.82</v>
      </c>
      <c r="I317" s="216"/>
      <c r="J317" s="212"/>
      <c r="K317" s="212"/>
      <c r="L317" s="217"/>
      <c r="M317" s="218"/>
      <c r="N317" s="219"/>
      <c r="O317" s="219"/>
      <c r="P317" s="219"/>
      <c r="Q317" s="219"/>
      <c r="R317" s="219"/>
      <c r="S317" s="219"/>
      <c r="T317" s="220"/>
      <c r="AT317" s="221" t="s">
        <v>134</v>
      </c>
      <c r="AU317" s="221" t="s">
        <v>84</v>
      </c>
      <c r="AV317" s="12" t="s">
        <v>84</v>
      </c>
      <c r="AW317" s="12" t="s">
        <v>6</v>
      </c>
      <c r="AX317" s="12" t="s">
        <v>77</v>
      </c>
      <c r="AY317" s="221" t="s">
        <v>123</v>
      </c>
    </row>
    <row r="318" spans="2:65" s="10" customFormat="1" ht="29.85" customHeight="1" x14ac:dyDescent="0.3">
      <c r="B318" s="170"/>
      <c r="C318" s="171"/>
      <c r="D318" s="172" t="s">
        <v>71</v>
      </c>
      <c r="E318" s="184" t="s">
        <v>427</v>
      </c>
      <c r="F318" s="184" t="s">
        <v>428</v>
      </c>
      <c r="G318" s="171"/>
      <c r="H318" s="171"/>
      <c r="I318" s="174"/>
      <c r="J318" s="185">
        <f>BK318</f>
        <v>0</v>
      </c>
      <c r="K318" s="171"/>
      <c r="L318" s="176"/>
      <c r="M318" s="177"/>
      <c r="N318" s="178"/>
      <c r="O318" s="178"/>
      <c r="P318" s="179">
        <f>SUM(P319:P338)</f>
        <v>0</v>
      </c>
      <c r="Q318" s="178"/>
      <c r="R318" s="179">
        <f>SUM(R319:R338)</f>
        <v>0.24922</v>
      </c>
      <c r="S318" s="178"/>
      <c r="T318" s="180">
        <f>SUM(T319:T338)</f>
        <v>0</v>
      </c>
      <c r="AR318" s="181" t="s">
        <v>84</v>
      </c>
      <c r="AT318" s="182" t="s">
        <v>71</v>
      </c>
      <c r="AU318" s="182" t="s">
        <v>77</v>
      </c>
      <c r="AY318" s="181" t="s">
        <v>123</v>
      </c>
      <c r="BK318" s="183">
        <f>SUM(BK319:BK338)</f>
        <v>0</v>
      </c>
    </row>
    <row r="319" spans="2:65" s="1" customFormat="1" ht="25.5" customHeight="1" x14ac:dyDescent="0.3">
      <c r="B319" s="40"/>
      <c r="C319" s="186" t="s">
        <v>429</v>
      </c>
      <c r="D319" s="186" t="s">
        <v>125</v>
      </c>
      <c r="E319" s="187" t="s">
        <v>430</v>
      </c>
      <c r="F319" s="188" t="s">
        <v>431</v>
      </c>
      <c r="G319" s="189" t="s">
        <v>432</v>
      </c>
      <c r="H319" s="190">
        <v>235</v>
      </c>
      <c r="I319" s="191"/>
      <c r="J319" s="192">
        <f>ROUND(I319*H319,2)</f>
        <v>0</v>
      </c>
      <c r="K319" s="188" t="s">
        <v>129</v>
      </c>
      <c r="L319" s="60"/>
      <c r="M319" s="193" t="s">
        <v>21</v>
      </c>
      <c r="N319" s="194" t="s">
        <v>43</v>
      </c>
      <c r="O319" s="41"/>
      <c r="P319" s="195">
        <f>O319*H319</f>
        <v>0</v>
      </c>
      <c r="Q319" s="195">
        <v>6.0000000000000002E-5</v>
      </c>
      <c r="R319" s="195">
        <f>Q319*H319</f>
        <v>1.41E-2</v>
      </c>
      <c r="S319" s="195">
        <v>0</v>
      </c>
      <c r="T319" s="196">
        <f>S319*H319</f>
        <v>0</v>
      </c>
      <c r="AR319" s="23" t="s">
        <v>229</v>
      </c>
      <c r="AT319" s="23" t="s">
        <v>125</v>
      </c>
      <c r="AU319" s="23" t="s">
        <v>84</v>
      </c>
      <c r="AY319" s="23" t="s">
        <v>123</v>
      </c>
      <c r="BE319" s="197">
        <f>IF(N319="základní",J319,0)</f>
        <v>0</v>
      </c>
      <c r="BF319" s="197">
        <f>IF(N319="snížená",J319,0)</f>
        <v>0</v>
      </c>
      <c r="BG319" s="197">
        <f>IF(N319="zákl. přenesená",J319,0)</f>
        <v>0</v>
      </c>
      <c r="BH319" s="197">
        <f>IF(N319="sníž. přenesená",J319,0)</f>
        <v>0</v>
      </c>
      <c r="BI319" s="197">
        <f>IF(N319="nulová",J319,0)</f>
        <v>0</v>
      </c>
      <c r="BJ319" s="23" t="s">
        <v>77</v>
      </c>
      <c r="BK319" s="197">
        <f>ROUND(I319*H319,2)</f>
        <v>0</v>
      </c>
      <c r="BL319" s="23" t="s">
        <v>229</v>
      </c>
      <c r="BM319" s="23" t="s">
        <v>433</v>
      </c>
    </row>
    <row r="320" spans="2:65" s="1" customFormat="1" ht="27" x14ac:dyDescent="0.3">
      <c r="B320" s="40"/>
      <c r="C320" s="62"/>
      <c r="D320" s="198" t="s">
        <v>132</v>
      </c>
      <c r="E320" s="62"/>
      <c r="F320" s="199" t="s">
        <v>434</v>
      </c>
      <c r="G320" s="62"/>
      <c r="H320" s="62"/>
      <c r="I320" s="157"/>
      <c r="J320" s="62"/>
      <c r="K320" s="62"/>
      <c r="L320" s="60"/>
      <c r="M320" s="200"/>
      <c r="N320" s="41"/>
      <c r="O320" s="41"/>
      <c r="P320" s="41"/>
      <c r="Q320" s="41"/>
      <c r="R320" s="41"/>
      <c r="S320" s="41"/>
      <c r="T320" s="77"/>
      <c r="AT320" s="23" t="s">
        <v>132</v>
      </c>
      <c r="AU320" s="23" t="s">
        <v>84</v>
      </c>
    </row>
    <row r="321" spans="2:65" s="11" customFormat="1" ht="13.5" x14ac:dyDescent="0.3">
      <c r="B321" s="201"/>
      <c r="C321" s="202"/>
      <c r="D321" s="198" t="s">
        <v>134</v>
      </c>
      <c r="E321" s="203" t="s">
        <v>21</v>
      </c>
      <c r="F321" s="204" t="s">
        <v>254</v>
      </c>
      <c r="G321" s="202"/>
      <c r="H321" s="203" t="s">
        <v>21</v>
      </c>
      <c r="I321" s="205"/>
      <c r="J321" s="202"/>
      <c r="K321" s="202"/>
      <c r="L321" s="206"/>
      <c r="M321" s="207"/>
      <c r="N321" s="208"/>
      <c r="O321" s="208"/>
      <c r="P321" s="208"/>
      <c r="Q321" s="208"/>
      <c r="R321" s="208"/>
      <c r="S321" s="208"/>
      <c r="T321" s="209"/>
      <c r="AT321" s="210" t="s">
        <v>134</v>
      </c>
      <c r="AU321" s="210" t="s">
        <v>84</v>
      </c>
      <c r="AV321" s="11" t="s">
        <v>77</v>
      </c>
      <c r="AW321" s="11" t="s">
        <v>35</v>
      </c>
      <c r="AX321" s="11" t="s">
        <v>72</v>
      </c>
      <c r="AY321" s="210" t="s">
        <v>123</v>
      </c>
    </row>
    <row r="322" spans="2:65" s="12" customFormat="1" ht="13.5" x14ac:dyDescent="0.3">
      <c r="B322" s="211"/>
      <c r="C322" s="212"/>
      <c r="D322" s="198" t="s">
        <v>134</v>
      </c>
      <c r="E322" s="213" t="s">
        <v>21</v>
      </c>
      <c r="F322" s="214" t="s">
        <v>435</v>
      </c>
      <c r="G322" s="212"/>
      <c r="H322" s="215">
        <v>235</v>
      </c>
      <c r="I322" s="216"/>
      <c r="J322" s="212"/>
      <c r="K322" s="212"/>
      <c r="L322" s="217"/>
      <c r="M322" s="218"/>
      <c r="N322" s="219"/>
      <c r="O322" s="219"/>
      <c r="P322" s="219"/>
      <c r="Q322" s="219"/>
      <c r="R322" s="219"/>
      <c r="S322" s="219"/>
      <c r="T322" s="220"/>
      <c r="AT322" s="221" t="s">
        <v>134</v>
      </c>
      <c r="AU322" s="221" t="s">
        <v>84</v>
      </c>
      <c r="AV322" s="12" t="s">
        <v>84</v>
      </c>
      <c r="AW322" s="12" t="s">
        <v>35</v>
      </c>
      <c r="AX322" s="12" t="s">
        <v>77</v>
      </c>
      <c r="AY322" s="221" t="s">
        <v>123</v>
      </c>
    </row>
    <row r="323" spans="2:65" s="1" customFormat="1" ht="25.5" customHeight="1" x14ac:dyDescent="0.3">
      <c r="B323" s="40"/>
      <c r="C323" s="233" t="s">
        <v>436</v>
      </c>
      <c r="D323" s="233" t="s">
        <v>182</v>
      </c>
      <c r="E323" s="234" t="s">
        <v>437</v>
      </c>
      <c r="F323" s="235" t="s">
        <v>438</v>
      </c>
      <c r="G323" s="236" t="s">
        <v>170</v>
      </c>
      <c r="H323" s="237">
        <v>4.8000000000000001E-2</v>
      </c>
      <c r="I323" s="238"/>
      <c r="J323" s="239">
        <f>ROUND(I323*H323,2)</f>
        <v>0</v>
      </c>
      <c r="K323" s="235" t="s">
        <v>129</v>
      </c>
      <c r="L323" s="240"/>
      <c r="M323" s="241" t="s">
        <v>21</v>
      </c>
      <c r="N323" s="242" t="s">
        <v>43</v>
      </c>
      <c r="O323" s="41"/>
      <c r="P323" s="195">
        <f>O323*H323</f>
        <v>0</v>
      </c>
      <c r="Q323" s="195">
        <v>1</v>
      </c>
      <c r="R323" s="195">
        <f>Q323*H323</f>
        <v>4.8000000000000001E-2</v>
      </c>
      <c r="S323" s="195">
        <v>0</v>
      </c>
      <c r="T323" s="196">
        <f>S323*H323</f>
        <v>0</v>
      </c>
      <c r="AR323" s="23" t="s">
        <v>331</v>
      </c>
      <c r="AT323" s="23" t="s">
        <v>182</v>
      </c>
      <c r="AU323" s="23" t="s">
        <v>84</v>
      </c>
      <c r="AY323" s="23" t="s">
        <v>123</v>
      </c>
      <c r="BE323" s="197">
        <f>IF(N323="základní",J323,0)</f>
        <v>0</v>
      </c>
      <c r="BF323" s="197">
        <f>IF(N323="snížená",J323,0)</f>
        <v>0</v>
      </c>
      <c r="BG323" s="197">
        <f>IF(N323="zákl. přenesená",J323,0)</f>
        <v>0</v>
      </c>
      <c r="BH323" s="197">
        <f>IF(N323="sníž. přenesená",J323,0)</f>
        <v>0</v>
      </c>
      <c r="BI323" s="197">
        <f>IF(N323="nulová",J323,0)</f>
        <v>0</v>
      </c>
      <c r="BJ323" s="23" t="s">
        <v>77</v>
      </c>
      <c r="BK323" s="197">
        <f>ROUND(I323*H323,2)</f>
        <v>0</v>
      </c>
      <c r="BL323" s="23" t="s">
        <v>229</v>
      </c>
      <c r="BM323" s="23" t="s">
        <v>439</v>
      </c>
    </row>
    <row r="324" spans="2:65" s="11" customFormat="1" ht="13.5" x14ac:dyDescent="0.3">
      <c r="B324" s="201"/>
      <c r="C324" s="202"/>
      <c r="D324" s="198" t="s">
        <v>134</v>
      </c>
      <c r="E324" s="203" t="s">
        <v>21</v>
      </c>
      <c r="F324" s="204" t="s">
        <v>254</v>
      </c>
      <c r="G324" s="202"/>
      <c r="H324" s="203" t="s">
        <v>21</v>
      </c>
      <c r="I324" s="205"/>
      <c r="J324" s="202"/>
      <c r="K324" s="202"/>
      <c r="L324" s="206"/>
      <c r="M324" s="207"/>
      <c r="N324" s="208"/>
      <c r="O324" s="208"/>
      <c r="P324" s="208"/>
      <c r="Q324" s="208"/>
      <c r="R324" s="208"/>
      <c r="S324" s="208"/>
      <c r="T324" s="209"/>
      <c r="AT324" s="210" t="s">
        <v>134</v>
      </c>
      <c r="AU324" s="210" t="s">
        <v>84</v>
      </c>
      <c r="AV324" s="11" t="s">
        <v>77</v>
      </c>
      <c r="AW324" s="11" t="s">
        <v>35</v>
      </c>
      <c r="AX324" s="11" t="s">
        <v>72</v>
      </c>
      <c r="AY324" s="210" t="s">
        <v>123</v>
      </c>
    </row>
    <row r="325" spans="2:65" s="12" customFormat="1" ht="13.5" x14ac:dyDescent="0.3">
      <c r="B325" s="211"/>
      <c r="C325" s="212"/>
      <c r="D325" s="198" t="s">
        <v>134</v>
      </c>
      <c r="E325" s="213" t="s">
        <v>21</v>
      </c>
      <c r="F325" s="214" t="s">
        <v>440</v>
      </c>
      <c r="G325" s="212"/>
      <c r="H325" s="215">
        <v>4.8000000000000001E-2</v>
      </c>
      <c r="I325" s="216"/>
      <c r="J325" s="212"/>
      <c r="K325" s="212"/>
      <c r="L325" s="217"/>
      <c r="M325" s="218"/>
      <c r="N325" s="219"/>
      <c r="O325" s="219"/>
      <c r="P325" s="219"/>
      <c r="Q325" s="219"/>
      <c r="R325" s="219"/>
      <c r="S325" s="219"/>
      <c r="T325" s="220"/>
      <c r="AT325" s="221" t="s">
        <v>134</v>
      </c>
      <c r="AU325" s="221" t="s">
        <v>84</v>
      </c>
      <c r="AV325" s="12" t="s">
        <v>84</v>
      </c>
      <c r="AW325" s="12" t="s">
        <v>35</v>
      </c>
      <c r="AX325" s="12" t="s">
        <v>77</v>
      </c>
      <c r="AY325" s="221" t="s">
        <v>123</v>
      </c>
    </row>
    <row r="326" spans="2:65" s="1" customFormat="1" ht="25.5" customHeight="1" x14ac:dyDescent="0.3">
      <c r="B326" s="40"/>
      <c r="C326" s="233" t="s">
        <v>441</v>
      </c>
      <c r="D326" s="233" t="s">
        <v>182</v>
      </c>
      <c r="E326" s="234" t="s">
        <v>442</v>
      </c>
      <c r="F326" s="235" t="s">
        <v>443</v>
      </c>
      <c r="G326" s="236" t="s">
        <v>170</v>
      </c>
      <c r="H326" s="237">
        <v>4.5999999999999999E-2</v>
      </c>
      <c r="I326" s="238"/>
      <c r="J326" s="239">
        <f>ROUND(I326*H326,2)</f>
        <v>0</v>
      </c>
      <c r="K326" s="235" t="s">
        <v>129</v>
      </c>
      <c r="L326" s="240"/>
      <c r="M326" s="241" t="s">
        <v>21</v>
      </c>
      <c r="N326" s="242" t="s">
        <v>43</v>
      </c>
      <c r="O326" s="41"/>
      <c r="P326" s="195">
        <f>O326*H326</f>
        <v>0</v>
      </c>
      <c r="Q326" s="195">
        <v>1</v>
      </c>
      <c r="R326" s="195">
        <f>Q326*H326</f>
        <v>4.5999999999999999E-2</v>
      </c>
      <c r="S326" s="195">
        <v>0</v>
      </c>
      <c r="T326" s="196">
        <f>S326*H326</f>
        <v>0</v>
      </c>
      <c r="AR326" s="23" t="s">
        <v>331</v>
      </c>
      <c r="AT326" s="23" t="s">
        <v>182</v>
      </c>
      <c r="AU326" s="23" t="s">
        <v>84</v>
      </c>
      <c r="AY326" s="23" t="s">
        <v>123</v>
      </c>
      <c r="BE326" s="197">
        <f>IF(N326="základní",J326,0)</f>
        <v>0</v>
      </c>
      <c r="BF326" s="197">
        <f>IF(N326="snížená",J326,0)</f>
        <v>0</v>
      </c>
      <c r="BG326" s="197">
        <f>IF(N326="zákl. přenesená",J326,0)</f>
        <v>0</v>
      </c>
      <c r="BH326" s="197">
        <f>IF(N326="sníž. přenesená",J326,0)</f>
        <v>0</v>
      </c>
      <c r="BI326" s="197">
        <f>IF(N326="nulová",J326,0)</f>
        <v>0</v>
      </c>
      <c r="BJ326" s="23" t="s">
        <v>77</v>
      </c>
      <c r="BK326" s="197">
        <f>ROUND(I326*H326,2)</f>
        <v>0</v>
      </c>
      <c r="BL326" s="23" t="s">
        <v>229</v>
      </c>
      <c r="BM326" s="23" t="s">
        <v>444</v>
      </c>
    </row>
    <row r="327" spans="2:65" s="11" customFormat="1" ht="13.5" x14ac:dyDescent="0.3">
      <c r="B327" s="201"/>
      <c r="C327" s="202"/>
      <c r="D327" s="198" t="s">
        <v>134</v>
      </c>
      <c r="E327" s="203" t="s">
        <v>21</v>
      </c>
      <c r="F327" s="204" t="s">
        <v>254</v>
      </c>
      <c r="G327" s="202"/>
      <c r="H327" s="203" t="s">
        <v>21</v>
      </c>
      <c r="I327" s="205"/>
      <c r="J327" s="202"/>
      <c r="K327" s="202"/>
      <c r="L327" s="206"/>
      <c r="M327" s="207"/>
      <c r="N327" s="208"/>
      <c r="O327" s="208"/>
      <c r="P327" s="208"/>
      <c r="Q327" s="208"/>
      <c r="R327" s="208"/>
      <c r="S327" s="208"/>
      <c r="T327" s="209"/>
      <c r="AT327" s="210" t="s">
        <v>134</v>
      </c>
      <c r="AU327" s="210" t="s">
        <v>84</v>
      </c>
      <c r="AV327" s="11" t="s">
        <v>77</v>
      </c>
      <c r="AW327" s="11" t="s">
        <v>35</v>
      </c>
      <c r="AX327" s="11" t="s">
        <v>72</v>
      </c>
      <c r="AY327" s="210" t="s">
        <v>123</v>
      </c>
    </row>
    <row r="328" spans="2:65" s="12" customFormat="1" ht="13.5" x14ac:dyDescent="0.3">
      <c r="B328" s="211"/>
      <c r="C328" s="212"/>
      <c r="D328" s="198" t="s">
        <v>134</v>
      </c>
      <c r="E328" s="213" t="s">
        <v>21</v>
      </c>
      <c r="F328" s="214" t="s">
        <v>445</v>
      </c>
      <c r="G328" s="212"/>
      <c r="H328" s="215">
        <v>4.5999999999999999E-2</v>
      </c>
      <c r="I328" s="216"/>
      <c r="J328" s="212"/>
      <c r="K328" s="212"/>
      <c r="L328" s="217"/>
      <c r="M328" s="218"/>
      <c r="N328" s="219"/>
      <c r="O328" s="219"/>
      <c r="P328" s="219"/>
      <c r="Q328" s="219"/>
      <c r="R328" s="219"/>
      <c r="S328" s="219"/>
      <c r="T328" s="220"/>
      <c r="AT328" s="221" t="s">
        <v>134</v>
      </c>
      <c r="AU328" s="221" t="s">
        <v>84</v>
      </c>
      <c r="AV328" s="12" t="s">
        <v>84</v>
      </c>
      <c r="AW328" s="12" t="s">
        <v>35</v>
      </c>
      <c r="AX328" s="12" t="s">
        <v>77</v>
      </c>
      <c r="AY328" s="221" t="s">
        <v>123</v>
      </c>
    </row>
    <row r="329" spans="2:65" s="1" customFormat="1" ht="16.5" customHeight="1" x14ac:dyDescent="0.3">
      <c r="B329" s="40"/>
      <c r="C329" s="233" t="s">
        <v>446</v>
      </c>
      <c r="D329" s="233" t="s">
        <v>182</v>
      </c>
      <c r="E329" s="234" t="s">
        <v>447</v>
      </c>
      <c r="F329" s="235" t="s">
        <v>448</v>
      </c>
      <c r="G329" s="236" t="s">
        <v>213</v>
      </c>
      <c r="H329" s="237">
        <v>4.8</v>
      </c>
      <c r="I329" s="238"/>
      <c r="J329" s="239">
        <f>ROUND(I329*H329,2)</f>
        <v>0</v>
      </c>
      <c r="K329" s="235" t="s">
        <v>449</v>
      </c>
      <c r="L329" s="240"/>
      <c r="M329" s="241" t="s">
        <v>21</v>
      </c>
      <c r="N329" s="242" t="s">
        <v>43</v>
      </c>
      <c r="O329" s="41"/>
      <c r="P329" s="195">
        <f>O329*H329</f>
        <v>0</v>
      </c>
      <c r="Q329" s="195">
        <v>2.9399999999999999E-2</v>
      </c>
      <c r="R329" s="195">
        <f>Q329*H329</f>
        <v>0.14112</v>
      </c>
      <c r="S329" s="195">
        <v>0</v>
      </c>
      <c r="T329" s="196">
        <f>S329*H329</f>
        <v>0</v>
      </c>
      <c r="AR329" s="23" t="s">
        <v>331</v>
      </c>
      <c r="AT329" s="23" t="s">
        <v>182</v>
      </c>
      <c r="AU329" s="23" t="s">
        <v>84</v>
      </c>
      <c r="AY329" s="23" t="s">
        <v>123</v>
      </c>
      <c r="BE329" s="197">
        <f>IF(N329="základní",J329,0)</f>
        <v>0</v>
      </c>
      <c r="BF329" s="197">
        <f>IF(N329="snížená",J329,0)</f>
        <v>0</v>
      </c>
      <c r="BG329" s="197">
        <f>IF(N329="zákl. přenesená",J329,0)</f>
        <v>0</v>
      </c>
      <c r="BH329" s="197">
        <f>IF(N329="sníž. přenesená",J329,0)</f>
        <v>0</v>
      </c>
      <c r="BI329" s="197">
        <f>IF(N329="nulová",J329,0)</f>
        <v>0</v>
      </c>
      <c r="BJ329" s="23" t="s">
        <v>77</v>
      </c>
      <c r="BK329" s="197">
        <f>ROUND(I329*H329,2)</f>
        <v>0</v>
      </c>
      <c r="BL329" s="23" t="s">
        <v>229</v>
      </c>
      <c r="BM329" s="23" t="s">
        <v>450</v>
      </c>
    </row>
    <row r="330" spans="2:65" s="11" customFormat="1" ht="13.5" x14ac:dyDescent="0.3">
      <c r="B330" s="201"/>
      <c r="C330" s="202"/>
      <c r="D330" s="198" t="s">
        <v>134</v>
      </c>
      <c r="E330" s="203" t="s">
        <v>21</v>
      </c>
      <c r="F330" s="204" t="s">
        <v>254</v>
      </c>
      <c r="G330" s="202"/>
      <c r="H330" s="203" t="s">
        <v>21</v>
      </c>
      <c r="I330" s="205"/>
      <c r="J330" s="202"/>
      <c r="K330" s="202"/>
      <c r="L330" s="206"/>
      <c r="M330" s="207"/>
      <c r="N330" s="208"/>
      <c r="O330" s="208"/>
      <c r="P330" s="208"/>
      <c r="Q330" s="208"/>
      <c r="R330" s="208"/>
      <c r="S330" s="208"/>
      <c r="T330" s="209"/>
      <c r="AT330" s="210" t="s">
        <v>134</v>
      </c>
      <c r="AU330" s="210" t="s">
        <v>84</v>
      </c>
      <c r="AV330" s="11" t="s">
        <v>77</v>
      </c>
      <c r="AW330" s="11" t="s">
        <v>35</v>
      </c>
      <c r="AX330" s="11" t="s">
        <v>72</v>
      </c>
      <c r="AY330" s="210" t="s">
        <v>123</v>
      </c>
    </row>
    <row r="331" spans="2:65" s="12" customFormat="1" ht="13.5" x14ac:dyDescent="0.3">
      <c r="B331" s="211"/>
      <c r="C331" s="212"/>
      <c r="D331" s="198" t="s">
        <v>134</v>
      </c>
      <c r="E331" s="213" t="s">
        <v>21</v>
      </c>
      <c r="F331" s="214" t="s">
        <v>451</v>
      </c>
      <c r="G331" s="212"/>
      <c r="H331" s="215">
        <v>4.8</v>
      </c>
      <c r="I331" s="216"/>
      <c r="J331" s="212"/>
      <c r="K331" s="212"/>
      <c r="L331" s="217"/>
      <c r="M331" s="218"/>
      <c r="N331" s="219"/>
      <c r="O331" s="219"/>
      <c r="P331" s="219"/>
      <c r="Q331" s="219"/>
      <c r="R331" s="219"/>
      <c r="S331" s="219"/>
      <c r="T331" s="220"/>
      <c r="AT331" s="221" t="s">
        <v>134</v>
      </c>
      <c r="AU331" s="221" t="s">
        <v>84</v>
      </c>
      <c r="AV331" s="12" t="s">
        <v>84</v>
      </c>
      <c r="AW331" s="12" t="s">
        <v>35</v>
      </c>
      <c r="AX331" s="12" t="s">
        <v>77</v>
      </c>
      <c r="AY331" s="221" t="s">
        <v>123</v>
      </c>
    </row>
    <row r="332" spans="2:65" s="1" customFormat="1" ht="38.25" customHeight="1" x14ac:dyDescent="0.3">
      <c r="B332" s="40"/>
      <c r="C332" s="186" t="s">
        <v>452</v>
      </c>
      <c r="D332" s="186" t="s">
        <v>125</v>
      </c>
      <c r="E332" s="187" t="s">
        <v>453</v>
      </c>
      <c r="F332" s="188" t="s">
        <v>454</v>
      </c>
      <c r="G332" s="189" t="s">
        <v>170</v>
      </c>
      <c r="H332" s="190">
        <v>0.249</v>
      </c>
      <c r="I332" s="191"/>
      <c r="J332" s="192">
        <f>ROUND(I332*H332,2)</f>
        <v>0</v>
      </c>
      <c r="K332" s="188" t="s">
        <v>129</v>
      </c>
      <c r="L332" s="60"/>
      <c r="M332" s="193" t="s">
        <v>21</v>
      </c>
      <c r="N332" s="194" t="s">
        <v>43</v>
      </c>
      <c r="O332" s="41"/>
      <c r="P332" s="195">
        <f>O332*H332</f>
        <v>0</v>
      </c>
      <c r="Q332" s="195">
        <v>0</v>
      </c>
      <c r="R332" s="195">
        <f>Q332*H332</f>
        <v>0</v>
      </c>
      <c r="S332" s="195">
        <v>0</v>
      </c>
      <c r="T332" s="196">
        <f>S332*H332</f>
        <v>0</v>
      </c>
      <c r="AR332" s="23" t="s">
        <v>229</v>
      </c>
      <c r="AT332" s="23" t="s">
        <v>125</v>
      </c>
      <c r="AU332" s="23" t="s">
        <v>84</v>
      </c>
      <c r="AY332" s="23" t="s">
        <v>123</v>
      </c>
      <c r="BE332" s="197">
        <f>IF(N332="základní",J332,0)</f>
        <v>0</v>
      </c>
      <c r="BF332" s="197">
        <f>IF(N332="snížená",J332,0)</f>
        <v>0</v>
      </c>
      <c r="BG332" s="197">
        <f>IF(N332="zákl. přenesená",J332,0)</f>
        <v>0</v>
      </c>
      <c r="BH332" s="197">
        <f>IF(N332="sníž. přenesená",J332,0)</f>
        <v>0</v>
      </c>
      <c r="BI332" s="197">
        <f>IF(N332="nulová",J332,0)</f>
        <v>0</v>
      </c>
      <c r="BJ332" s="23" t="s">
        <v>77</v>
      </c>
      <c r="BK332" s="197">
        <f>ROUND(I332*H332,2)</f>
        <v>0</v>
      </c>
      <c r="BL332" s="23" t="s">
        <v>229</v>
      </c>
      <c r="BM332" s="23" t="s">
        <v>455</v>
      </c>
    </row>
    <row r="333" spans="2:65" s="1" customFormat="1" ht="121.5" x14ac:dyDescent="0.3">
      <c r="B333" s="40"/>
      <c r="C333" s="62"/>
      <c r="D333" s="198" t="s">
        <v>132</v>
      </c>
      <c r="E333" s="62"/>
      <c r="F333" s="199" t="s">
        <v>456</v>
      </c>
      <c r="G333" s="62"/>
      <c r="H333" s="62"/>
      <c r="I333" s="157"/>
      <c r="J333" s="62"/>
      <c r="K333" s="62"/>
      <c r="L333" s="60"/>
      <c r="M333" s="200"/>
      <c r="N333" s="41"/>
      <c r="O333" s="41"/>
      <c r="P333" s="41"/>
      <c r="Q333" s="41"/>
      <c r="R333" s="41"/>
      <c r="S333" s="41"/>
      <c r="T333" s="77"/>
      <c r="AT333" s="23" t="s">
        <v>132</v>
      </c>
      <c r="AU333" s="23" t="s">
        <v>84</v>
      </c>
    </row>
    <row r="334" spans="2:65" s="1" customFormat="1" ht="38.25" customHeight="1" x14ac:dyDescent="0.3">
      <c r="B334" s="40"/>
      <c r="C334" s="186" t="s">
        <v>457</v>
      </c>
      <c r="D334" s="186" t="s">
        <v>125</v>
      </c>
      <c r="E334" s="187" t="s">
        <v>458</v>
      </c>
      <c r="F334" s="188" t="s">
        <v>459</v>
      </c>
      <c r="G334" s="189" t="s">
        <v>170</v>
      </c>
      <c r="H334" s="190">
        <v>0.249</v>
      </c>
      <c r="I334" s="191"/>
      <c r="J334" s="192">
        <f>ROUND(I334*H334,2)</f>
        <v>0</v>
      </c>
      <c r="K334" s="188" t="s">
        <v>129</v>
      </c>
      <c r="L334" s="60"/>
      <c r="M334" s="193" t="s">
        <v>21</v>
      </c>
      <c r="N334" s="194" t="s">
        <v>43</v>
      </c>
      <c r="O334" s="41"/>
      <c r="P334" s="195">
        <f>O334*H334</f>
        <v>0</v>
      </c>
      <c r="Q334" s="195">
        <v>0</v>
      </c>
      <c r="R334" s="195">
        <f>Q334*H334</f>
        <v>0</v>
      </c>
      <c r="S334" s="195">
        <v>0</v>
      </c>
      <c r="T334" s="196">
        <f>S334*H334</f>
        <v>0</v>
      </c>
      <c r="AR334" s="23" t="s">
        <v>229</v>
      </c>
      <c r="AT334" s="23" t="s">
        <v>125</v>
      </c>
      <c r="AU334" s="23" t="s">
        <v>84</v>
      </c>
      <c r="AY334" s="23" t="s">
        <v>123</v>
      </c>
      <c r="BE334" s="197">
        <f>IF(N334="základní",J334,0)</f>
        <v>0</v>
      </c>
      <c r="BF334" s="197">
        <f>IF(N334="snížená",J334,0)</f>
        <v>0</v>
      </c>
      <c r="BG334" s="197">
        <f>IF(N334="zákl. přenesená",J334,0)</f>
        <v>0</v>
      </c>
      <c r="BH334" s="197">
        <f>IF(N334="sníž. přenesená",J334,0)</f>
        <v>0</v>
      </c>
      <c r="BI334" s="197">
        <f>IF(N334="nulová",J334,0)</f>
        <v>0</v>
      </c>
      <c r="BJ334" s="23" t="s">
        <v>77</v>
      </c>
      <c r="BK334" s="197">
        <f>ROUND(I334*H334,2)</f>
        <v>0</v>
      </c>
      <c r="BL334" s="23" t="s">
        <v>229</v>
      </c>
      <c r="BM334" s="23" t="s">
        <v>460</v>
      </c>
    </row>
    <row r="335" spans="2:65" s="1" customFormat="1" ht="121.5" x14ac:dyDescent="0.3">
      <c r="B335" s="40"/>
      <c r="C335" s="62"/>
      <c r="D335" s="198" t="s">
        <v>132</v>
      </c>
      <c r="E335" s="62"/>
      <c r="F335" s="199" t="s">
        <v>456</v>
      </c>
      <c r="G335" s="62"/>
      <c r="H335" s="62"/>
      <c r="I335" s="157"/>
      <c r="J335" s="62"/>
      <c r="K335" s="62"/>
      <c r="L335" s="60"/>
      <c r="M335" s="200"/>
      <c r="N335" s="41"/>
      <c r="O335" s="41"/>
      <c r="P335" s="41"/>
      <c r="Q335" s="41"/>
      <c r="R335" s="41"/>
      <c r="S335" s="41"/>
      <c r="T335" s="77"/>
      <c r="AT335" s="23" t="s">
        <v>132</v>
      </c>
      <c r="AU335" s="23" t="s">
        <v>84</v>
      </c>
    </row>
    <row r="336" spans="2:65" s="1" customFormat="1" ht="51" customHeight="1" x14ac:dyDescent="0.3">
      <c r="B336" s="40"/>
      <c r="C336" s="186" t="s">
        <v>461</v>
      </c>
      <c r="D336" s="186" t="s">
        <v>125</v>
      </c>
      <c r="E336" s="187" t="s">
        <v>462</v>
      </c>
      <c r="F336" s="188" t="s">
        <v>463</v>
      </c>
      <c r="G336" s="189" t="s">
        <v>170</v>
      </c>
      <c r="H336" s="190">
        <v>4.9800000000000004</v>
      </c>
      <c r="I336" s="191"/>
      <c r="J336" s="192">
        <f>ROUND(I336*H336,2)</f>
        <v>0</v>
      </c>
      <c r="K336" s="188" t="s">
        <v>129</v>
      </c>
      <c r="L336" s="60"/>
      <c r="M336" s="193" t="s">
        <v>21</v>
      </c>
      <c r="N336" s="194" t="s">
        <v>43</v>
      </c>
      <c r="O336" s="41"/>
      <c r="P336" s="195">
        <f>O336*H336</f>
        <v>0</v>
      </c>
      <c r="Q336" s="195">
        <v>0</v>
      </c>
      <c r="R336" s="195">
        <f>Q336*H336</f>
        <v>0</v>
      </c>
      <c r="S336" s="195">
        <v>0</v>
      </c>
      <c r="T336" s="196">
        <f>S336*H336</f>
        <v>0</v>
      </c>
      <c r="AR336" s="23" t="s">
        <v>229</v>
      </c>
      <c r="AT336" s="23" t="s">
        <v>125</v>
      </c>
      <c r="AU336" s="23" t="s">
        <v>84</v>
      </c>
      <c r="AY336" s="23" t="s">
        <v>123</v>
      </c>
      <c r="BE336" s="197">
        <f>IF(N336="základní",J336,0)</f>
        <v>0</v>
      </c>
      <c r="BF336" s="197">
        <f>IF(N336="snížená",J336,0)</f>
        <v>0</v>
      </c>
      <c r="BG336" s="197">
        <f>IF(N336="zákl. přenesená",J336,0)</f>
        <v>0</v>
      </c>
      <c r="BH336" s="197">
        <f>IF(N336="sníž. přenesená",J336,0)</f>
        <v>0</v>
      </c>
      <c r="BI336" s="197">
        <f>IF(N336="nulová",J336,0)</f>
        <v>0</v>
      </c>
      <c r="BJ336" s="23" t="s">
        <v>77</v>
      </c>
      <c r="BK336" s="197">
        <f>ROUND(I336*H336,2)</f>
        <v>0</v>
      </c>
      <c r="BL336" s="23" t="s">
        <v>229</v>
      </c>
      <c r="BM336" s="23" t="s">
        <v>464</v>
      </c>
    </row>
    <row r="337" spans="2:65" s="1" customFormat="1" ht="121.5" x14ac:dyDescent="0.3">
      <c r="B337" s="40"/>
      <c r="C337" s="62"/>
      <c r="D337" s="198" t="s">
        <v>132</v>
      </c>
      <c r="E337" s="62"/>
      <c r="F337" s="199" t="s">
        <v>456</v>
      </c>
      <c r="G337" s="62"/>
      <c r="H337" s="62"/>
      <c r="I337" s="157"/>
      <c r="J337" s="62"/>
      <c r="K337" s="62"/>
      <c r="L337" s="60"/>
      <c r="M337" s="200"/>
      <c r="N337" s="41"/>
      <c r="O337" s="41"/>
      <c r="P337" s="41"/>
      <c r="Q337" s="41"/>
      <c r="R337" s="41"/>
      <c r="S337" s="41"/>
      <c r="T337" s="77"/>
      <c r="AT337" s="23" t="s">
        <v>132</v>
      </c>
      <c r="AU337" s="23" t="s">
        <v>84</v>
      </c>
    </row>
    <row r="338" spans="2:65" s="12" customFormat="1" ht="13.5" x14ac:dyDescent="0.3">
      <c r="B338" s="211"/>
      <c r="C338" s="212"/>
      <c r="D338" s="198" t="s">
        <v>134</v>
      </c>
      <c r="E338" s="212"/>
      <c r="F338" s="214" t="s">
        <v>465</v>
      </c>
      <c r="G338" s="212"/>
      <c r="H338" s="215">
        <v>4.9800000000000004</v>
      </c>
      <c r="I338" s="216"/>
      <c r="J338" s="212"/>
      <c r="K338" s="212"/>
      <c r="L338" s="217"/>
      <c r="M338" s="218"/>
      <c r="N338" s="219"/>
      <c r="O338" s="219"/>
      <c r="P338" s="219"/>
      <c r="Q338" s="219"/>
      <c r="R338" s="219"/>
      <c r="S338" s="219"/>
      <c r="T338" s="220"/>
      <c r="AT338" s="221" t="s">
        <v>134</v>
      </c>
      <c r="AU338" s="221" t="s">
        <v>84</v>
      </c>
      <c r="AV338" s="12" t="s">
        <v>84</v>
      </c>
      <c r="AW338" s="12" t="s">
        <v>6</v>
      </c>
      <c r="AX338" s="12" t="s">
        <v>77</v>
      </c>
      <c r="AY338" s="221" t="s">
        <v>123</v>
      </c>
    </row>
    <row r="339" spans="2:65" s="10" customFormat="1" ht="29.85" customHeight="1" x14ac:dyDescent="0.3">
      <c r="B339" s="170"/>
      <c r="C339" s="171"/>
      <c r="D339" s="172" t="s">
        <v>71</v>
      </c>
      <c r="E339" s="184" t="s">
        <v>466</v>
      </c>
      <c r="F339" s="184" t="s">
        <v>467</v>
      </c>
      <c r="G339" s="171"/>
      <c r="H339" s="171"/>
      <c r="I339" s="174"/>
      <c r="J339" s="185">
        <f>BK339</f>
        <v>0</v>
      </c>
      <c r="K339" s="171"/>
      <c r="L339" s="176"/>
      <c r="M339" s="177"/>
      <c r="N339" s="178"/>
      <c r="O339" s="178"/>
      <c r="P339" s="179">
        <f>SUM(P340:P359)</f>
        <v>0</v>
      </c>
      <c r="Q339" s="178"/>
      <c r="R339" s="179">
        <f>SUM(R340:R359)</f>
        <v>3.0134950000000001E-2</v>
      </c>
      <c r="S339" s="178"/>
      <c r="T339" s="180">
        <f>SUM(T340:T359)</f>
        <v>0</v>
      </c>
      <c r="AR339" s="181" t="s">
        <v>84</v>
      </c>
      <c r="AT339" s="182" t="s">
        <v>71</v>
      </c>
      <c r="AU339" s="182" t="s">
        <v>77</v>
      </c>
      <c r="AY339" s="181" t="s">
        <v>123</v>
      </c>
      <c r="BK339" s="183">
        <f>SUM(BK340:BK359)</f>
        <v>0</v>
      </c>
    </row>
    <row r="340" spans="2:65" s="1" customFormat="1" ht="25.5" customHeight="1" x14ac:dyDescent="0.3">
      <c r="B340" s="40"/>
      <c r="C340" s="186" t="s">
        <v>468</v>
      </c>
      <c r="D340" s="186" t="s">
        <v>125</v>
      </c>
      <c r="E340" s="187" t="s">
        <v>469</v>
      </c>
      <c r="F340" s="188" t="s">
        <v>470</v>
      </c>
      <c r="G340" s="189" t="s">
        <v>213</v>
      </c>
      <c r="H340" s="190">
        <v>31.721</v>
      </c>
      <c r="I340" s="191"/>
      <c r="J340" s="192">
        <f>ROUND(I340*H340,2)</f>
        <v>0</v>
      </c>
      <c r="K340" s="188" t="s">
        <v>129</v>
      </c>
      <c r="L340" s="60"/>
      <c r="M340" s="193" t="s">
        <v>21</v>
      </c>
      <c r="N340" s="194" t="s">
        <v>43</v>
      </c>
      <c r="O340" s="41"/>
      <c r="P340" s="195">
        <f>O340*H340</f>
        <v>0</v>
      </c>
      <c r="Q340" s="195">
        <v>2.9E-4</v>
      </c>
      <c r="R340" s="195">
        <f>Q340*H340</f>
        <v>9.19909E-3</v>
      </c>
      <c r="S340" s="195">
        <v>0</v>
      </c>
      <c r="T340" s="196">
        <f>S340*H340</f>
        <v>0</v>
      </c>
      <c r="AR340" s="23" t="s">
        <v>229</v>
      </c>
      <c r="AT340" s="23" t="s">
        <v>125</v>
      </c>
      <c r="AU340" s="23" t="s">
        <v>84</v>
      </c>
      <c r="AY340" s="23" t="s">
        <v>123</v>
      </c>
      <c r="BE340" s="197">
        <f>IF(N340="základní",J340,0)</f>
        <v>0</v>
      </c>
      <c r="BF340" s="197">
        <f>IF(N340="snížená",J340,0)</f>
        <v>0</v>
      </c>
      <c r="BG340" s="197">
        <f>IF(N340="zákl. přenesená",J340,0)</f>
        <v>0</v>
      </c>
      <c r="BH340" s="197">
        <f>IF(N340="sníž. přenesená",J340,0)</f>
        <v>0</v>
      </c>
      <c r="BI340" s="197">
        <f>IF(N340="nulová",J340,0)</f>
        <v>0</v>
      </c>
      <c r="BJ340" s="23" t="s">
        <v>77</v>
      </c>
      <c r="BK340" s="197">
        <f>ROUND(I340*H340,2)</f>
        <v>0</v>
      </c>
      <c r="BL340" s="23" t="s">
        <v>229</v>
      </c>
      <c r="BM340" s="23" t="s">
        <v>471</v>
      </c>
    </row>
    <row r="341" spans="2:65" s="11" customFormat="1" ht="13.5" x14ac:dyDescent="0.3">
      <c r="B341" s="201"/>
      <c r="C341" s="202"/>
      <c r="D341" s="198" t="s">
        <v>134</v>
      </c>
      <c r="E341" s="203" t="s">
        <v>21</v>
      </c>
      <c r="F341" s="204" t="s">
        <v>274</v>
      </c>
      <c r="G341" s="202"/>
      <c r="H341" s="203" t="s">
        <v>21</v>
      </c>
      <c r="I341" s="205"/>
      <c r="J341" s="202"/>
      <c r="K341" s="202"/>
      <c r="L341" s="206"/>
      <c r="M341" s="207"/>
      <c r="N341" s="208"/>
      <c r="O341" s="208"/>
      <c r="P341" s="208"/>
      <c r="Q341" s="208"/>
      <c r="R341" s="208"/>
      <c r="S341" s="208"/>
      <c r="T341" s="209"/>
      <c r="AT341" s="210" t="s">
        <v>134</v>
      </c>
      <c r="AU341" s="210" t="s">
        <v>84</v>
      </c>
      <c r="AV341" s="11" t="s">
        <v>77</v>
      </c>
      <c r="AW341" s="11" t="s">
        <v>35</v>
      </c>
      <c r="AX341" s="11" t="s">
        <v>72</v>
      </c>
      <c r="AY341" s="210" t="s">
        <v>123</v>
      </c>
    </row>
    <row r="342" spans="2:65" s="12" customFormat="1" ht="13.5" x14ac:dyDescent="0.3">
      <c r="B342" s="211"/>
      <c r="C342" s="212"/>
      <c r="D342" s="198" t="s">
        <v>134</v>
      </c>
      <c r="E342" s="213" t="s">
        <v>21</v>
      </c>
      <c r="F342" s="214" t="s">
        <v>275</v>
      </c>
      <c r="G342" s="212"/>
      <c r="H342" s="215">
        <v>6.3</v>
      </c>
      <c r="I342" s="216"/>
      <c r="J342" s="212"/>
      <c r="K342" s="212"/>
      <c r="L342" s="217"/>
      <c r="M342" s="218"/>
      <c r="N342" s="219"/>
      <c r="O342" s="219"/>
      <c r="P342" s="219"/>
      <c r="Q342" s="219"/>
      <c r="R342" s="219"/>
      <c r="S342" s="219"/>
      <c r="T342" s="220"/>
      <c r="AT342" s="221" t="s">
        <v>134</v>
      </c>
      <c r="AU342" s="221" t="s">
        <v>84</v>
      </c>
      <c r="AV342" s="12" t="s">
        <v>84</v>
      </c>
      <c r="AW342" s="12" t="s">
        <v>35</v>
      </c>
      <c r="AX342" s="12" t="s">
        <v>72</v>
      </c>
      <c r="AY342" s="221" t="s">
        <v>123</v>
      </c>
    </row>
    <row r="343" spans="2:65" s="12" customFormat="1" ht="13.5" x14ac:dyDescent="0.3">
      <c r="B343" s="211"/>
      <c r="C343" s="212"/>
      <c r="D343" s="198" t="s">
        <v>134</v>
      </c>
      <c r="E343" s="213" t="s">
        <v>21</v>
      </c>
      <c r="F343" s="214" t="s">
        <v>276</v>
      </c>
      <c r="G343" s="212"/>
      <c r="H343" s="215">
        <v>1.349</v>
      </c>
      <c r="I343" s="216"/>
      <c r="J343" s="212"/>
      <c r="K343" s="212"/>
      <c r="L343" s="217"/>
      <c r="M343" s="218"/>
      <c r="N343" s="219"/>
      <c r="O343" s="219"/>
      <c r="P343" s="219"/>
      <c r="Q343" s="219"/>
      <c r="R343" s="219"/>
      <c r="S343" s="219"/>
      <c r="T343" s="220"/>
      <c r="AT343" s="221" t="s">
        <v>134</v>
      </c>
      <c r="AU343" s="221" t="s">
        <v>84</v>
      </c>
      <c r="AV343" s="12" t="s">
        <v>84</v>
      </c>
      <c r="AW343" s="12" t="s">
        <v>35</v>
      </c>
      <c r="AX343" s="12" t="s">
        <v>72</v>
      </c>
      <c r="AY343" s="221" t="s">
        <v>123</v>
      </c>
    </row>
    <row r="344" spans="2:65" s="12" customFormat="1" ht="13.5" x14ac:dyDescent="0.3">
      <c r="B344" s="211"/>
      <c r="C344" s="212"/>
      <c r="D344" s="198" t="s">
        <v>134</v>
      </c>
      <c r="E344" s="213" t="s">
        <v>21</v>
      </c>
      <c r="F344" s="214" t="s">
        <v>277</v>
      </c>
      <c r="G344" s="212"/>
      <c r="H344" s="215">
        <v>0.97799999999999998</v>
      </c>
      <c r="I344" s="216"/>
      <c r="J344" s="212"/>
      <c r="K344" s="212"/>
      <c r="L344" s="217"/>
      <c r="M344" s="218"/>
      <c r="N344" s="219"/>
      <c r="O344" s="219"/>
      <c r="P344" s="219"/>
      <c r="Q344" s="219"/>
      <c r="R344" s="219"/>
      <c r="S344" s="219"/>
      <c r="T344" s="220"/>
      <c r="AT344" s="221" t="s">
        <v>134</v>
      </c>
      <c r="AU344" s="221" t="s">
        <v>84</v>
      </c>
      <c r="AV344" s="12" t="s">
        <v>84</v>
      </c>
      <c r="AW344" s="12" t="s">
        <v>35</v>
      </c>
      <c r="AX344" s="12" t="s">
        <v>72</v>
      </c>
      <c r="AY344" s="221" t="s">
        <v>123</v>
      </c>
    </row>
    <row r="345" spans="2:65" s="11" customFormat="1" ht="13.5" x14ac:dyDescent="0.3">
      <c r="B345" s="201"/>
      <c r="C345" s="202"/>
      <c r="D345" s="198" t="s">
        <v>134</v>
      </c>
      <c r="E345" s="203" t="s">
        <v>21</v>
      </c>
      <c r="F345" s="204" t="s">
        <v>208</v>
      </c>
      <c r="G345" s="202"/>
      <c r="H345" s="203" t="s">
        <v>21</v>
      </c>
      <c r="I345" s="205"/>
      <c r="J345" s="202"/>
      <c r="K345" s="202"/>
      <c r="L345" s="206"/>
      <c r="M345" s="207"/>
      <c r="N345" s="208"/>
      <c r="O345" s="208"/>
      <c r="P345" s="208"/>
      <c r="Q345" s="208"/>
      <c r="R345" s="208"/>
      <c r="S345" s="208"/>
      <c r="T345" s="209"/>
      <c r="AT345" s="210" t="s">
        <v>134</v>
      </c>
      <c r="AU345" s="210" t="s">
        <v>84</v>
      </c>
      <c r="AV345" s="11" t="s">
        <v>77</v>
      </c>
      <c r="AW345" s="11" t="s">
        <v>35</v>
      </c>
      <c r="AX345" s="11" t="s">
        <v>72</v>
      </c>
      <c r="AY345" s="210" t="s">
        <v>123</v>
      </c>
    </row>
    <row r="346" spans="2:65" s="12" customFormat="1" ht="13.5" x14ac:dyDescent="0.3">
      <c r="B346" s="211"/>
      <c r="C346" s="212"/>
      <c r="D346" s="198" t="s">
        <v>134</v>
      </c>
      <c r="E346" s="213" t="s">
        <v>21</v>
      </c>
      <c r="F346" s="214" t="s">
        <v>278</v>
      </c>
      <c r="G346" s="212"/>
      <c r="H346" s="215">
        <v>5.2960000000000003</v>
      </c>
      <c r="I346" s="216"/>
      <c r="J346" s="212"/>
      <c r="K346" s="212"/>
      <c r="L346" s="217"/>
      <c r="M346" s="218"/>
      <c r="N346" s="219"/>
      <c r="O346" s="219"/>
      <c r="P346" s="219"/>
      <c r="Q346" s="219"/>
      <c r="R346" s="219"/>
      <c r="S346" s="219"/>
      <c r="T346" s="220"/>
      <c r="AT346" s="221" t="s">
        <v>134</v>
      </c>
      <c r="AU346" s="221" t="s">
        <v>84</v>
      </c>
      <c r="AV346" s="12" t="s">
        <v>84</v>
      </c>
      <c r="AW346" s="12" t="s">
        <v>35</v>
      </c>
      <c r="AX346" s="12" t="s">
        <v>72</v>
      </c>
      <c r="AY346" s="221" t="s">
        <v>123</v>
      </c>
    </row>
    <row r="347" spans="2:65" s="11" customFormat="1" ht="13.5" x14ac:dyDescent="0.3">
      <c r="B347" s="201"/>
      <c r="C347" s="202"/>
      <c r="D347" s="198" t="s">
        <v>134</v>
      </c>
      <c r="E347" s="203" t="s">
        <v>21</v>
      </c>
      <c r="F347" s="204" t="s">
        <v>472</v>
      </c>
      <c r="G347" s="202"/>
      <c r="H347" s="203" t="s">
        <v>21</v>
      </c>
      <c r="I347" s="205"/>
      <c r="J347" s="202"/>
      <c r="K347" s="202"/>
      <c r="L347" s="206"/>
      <c r="M347" s="207"/>
      <c r="N347" s="208"/>
      <c r="O347" s="208"/>
      <c r="P347" s="208"/>
      <c r="Q347" s="208"/>
      <c r="R347" s="208"/>
      <c r="S347" s="208"/>
      <c r="T347" s="209"/>
      <c r="AT347" s="210" t="s">
        <v>134</v>
      </c>
      <c r="AU347" s="210" t="s">
        <v>84</v>
      </c>
      <c r="AV347" s="11" t="s">
        <v>77</v>
      </c>
      <c r="AW347" s="11" t="s">
        <v>35</v>
      </c>
      <c r="AX347" s="11" t="s">
        <v>72</v>
      </c>
      <c r="AY347" s="210" t="s">
        <v>123</v>
      </c>
    </row>
    <row r="348" spans="2:65" s="12" customFormat="1" ht="13.5" x14ac:dyDescent="0.3">
      <c r="B348" s="211"/>
      <c r="C348" s="212"/>
      <c r="D348" s="198" t="s">
        <v>134</v>
      </c>
      <c r="E348" s="213" t="s">
        <v>21</v>
      </c>
      <c r="F348" s="214" t="s">
        <v>235</v>
      </c>
      <c r="G348" s="212"/>
      <c r="H348" s="215">
        <v>17.797999999999998</v>
      </c>
      <c r="I348" s="216"/>
      <c r="J348" s="212"/>
      <c r="K348" s="212"/>
      <c r="L348" s="217"/>
      <c r="M348" s="218"/>
      <c r="N348" s="219"/>
      <c r="O348" s="219"/>
      <c r="P348" s="219"/>
      <c r="Q348" s="219"/>
      <c r="R348" s="219"/>
      <c r="S348" s="219"/>
      <c r="T348" s="220"/>
      <c r="AT348" s="221" t="s">
        <v>134</v>
      </c>
      <c r="AU348" s="221" t="s">
        <v>84</v>
      </c>
      <c r="AV348" s="12" t="s">
        <v>84</v>
      </c>
      <c r="AW348" s="12" t="s">
        <v>35</v>
      </c>
      <c r="AX348" s="12" t="s">
        <v>72</v>
      </c>
      <c r="AY348" s="221" t="s">
        <v>123</v>
      </c>
    </row>
    <row r="349" spans="2:65" s="13" customFormat="1" ht="13.5" x14ac:dyDescent="0.3">
      <c r="B349" s="222"/>
      <c r="C349" s="223"/>
      <c r="D349" s="198" t="s">
        <v>134</v>
      </c>
      <c r="E349" s="224" t="s">
        <v>21</v>
      </c>
      <c r="F349" s="225" t="s">
        <v>140</v>
      </c>
      <c r="G349" s="223"/>
      <c r="H349" s="226">
        <v>31.721</v>
      </c>
      <c r="I349" s="227"/>
      <c r="J349" s="223"/>
      <c r="K349" s="223"/>
      <c r="L349" s="228"/>
      <c r="M349" s="229"/>
      <c r="N349" s="230"/>
      <c r="O349" s="230"/>
      <c r="P349" s="230"/>
      <c r="Q349" s="230"/>
      <c r="R349" s="230"/>
      <c r="S349" s="230"/>
      <c r="T349" s="231"/>
      <c r="AT349" s="232" t="s">
        <v>134</v>
      </c>
      <c r="AU349" s="232" t="s">
        <v>84</v>
      </c>
      <c r="AV349" s="13" t="s">
        <v>130</v>
      </c>
      <c r="AW349" s="13" t="s">
        <v>35</v>
      </c>
      <c r="AX349" s="13" t="s">
        <v>77</v>
      </c>
      <c r="AY349" s="232" t="s">
        <v>123</v>
      </c>
    </row>
    <row r="350" spans="2:65" s="1" customFormat="1" ht="25.5" customHeight="1" x14ac:dyDescent="0.3">
      <c r="B350" s="40"/>
      <c r="C350" s="186" t="s">
        <v>473</v>
      </c>
      <c r="D350" s="186" t="s">
        <v>125</v>
      </c>
      <c r="E350" s="187" t="s">
        <v>474</v>
      </c>
      <c r="F350" s="188" t="s">
        <v>475</v>
      </c>
      <c r="G350" s="189" t="s">
        <v>213</v>
      </c>
      <c r="H350" s="190">
        <v>31.721</v>
      </c>
      <c r="I350" s="191"/>
      <c r="J350" s="192">
        <f>ROUND(I350*H350,2)</f>
        <v>0</v>
      </c>
      <c r="K350" s="188" t="s">
        <v>129</v>
      </c>
      <c r="L350" s="60"/>
      <c r="M350" s="193" t="s">
        <v>21</v>
      </c>
      <c r="N350" s="194" t="s">
        <v>43</v>
      </c>
      <c r="O350" s="41"/>
      <c r="P350" s="195">
        <f>O350*H350</f>
        <v>0</v>
      </c>
      <c r="Q350" s="195">
        <v>6.6E-4</v>
      </c>
      <c r="R350" s="195">
        <f>Q350*H350</f>
        <v>2.0935860000000001E-2</v>
      </c>
      <c r="S350" s="195">
        <v>0</v>
      </c>
      <c r="T350" s="196">
        <f>S350*H350</f>
        <v>0</v>
      </c>
      <c r="AR350" s="23" t="s">
        <v>229</v>
      </c>
      <c r="AT350" s="23" t="s">
        <v>125</v>
      </c>
      <c r="AU350" s="23" t="s">
        <v>84</v>
      </c>
      <c r="AY350" s="23" t="s">
        <v>123</v>
      </c>
      <c r="BE350" s="197">
        <f>IF(N350="základní",J350,0)</f>
        <v>0</v>
      </c>
      <c r="BF350" s="197">
        <f>IF(N350="snížená",J350,0)</f>
        <v>0</v>
      </c>
      <c r="BG350" s="197">
        <f>IF(N350="zákl. přenesená",J350,0)</f>
        <v>0</v>
      </c>
      <c r="BH350" s="197">
        <f>IF(N350="sníž. přenesená",J350,0)</f>
        <v>0</v>
      </c>
      <c r="BI350" s="197">
        <f>IF(N350="nulová",J350,0)</f>
        <v>0</v>
      </c>
      <c r="BJ350" s="23" t="s">
        <v>77</v>
      </c>
      <c r="BK350" s="197">
        <f>ROUND(I350*H350,2)</f>
        <v>0</v>
      </c>
      <c r="BL350" s="23" t="s">
        <v>229</v>
      </c>
      <c r="BM350" s="23" t="s">
        <v>476</v>
      </c>
    </row>
    <row r="351" spans="2:65" s="11" customFormat="1" ht="13.5" x14ac:dyDescent="0.3">
      <c r="B351" s="201"/>
      <c r="C351" s="202"/>
      <c r="D351" s="198" t="s">
        <v>134</v>
      </c>
      <c r="E351" s="203" t="s">
        <v>21</v>
      </c>
      <c r="F351" s="204" t="s">
        <v>274</v>
      </c>
      <c r="G351" s="202"/>
      <c r="H351" s="203" t="s">
        <v>21</v>
      </c>
      <c r="I351" s="205"/>
      <c r="J351" s="202"/>
      <c r="K351" s="202"/>
      <c r="L351" s="206"/>
      <c r="M351" s="207"/>
      <c r="N351" s="208"/>
      <c r="O351" s="208"/>
      <c r="P351" s="208"/>
      <c r="Q351" s="208"/>
      <c r="R351" s="208"/>
      <c r="S351" s="208"/>
      <c r="T351" s="209"/>
      <c r="AT351" s="210" t="s">
        <v>134</v>
      </c>
      <c r="AU351" s="210" t="s">
        <v>84</v>
      </c>
      <c r="AV351" s="11" t="s">
        <v>77</v>
      </c>
      <c r="AW351" s="11" t="s">
        <v>35</v>
      </c>
      <c r="AX351" s="11" t="s">
        <v>72</v>
      </c>
      <c r="AY351" s="210" t="s">
        <v>123</v>
      </c>
    </row>
    <row r="352" spans="2:65" s="12" customFormat="1" ht="13.5" x14ac:dyDescent="0.3">
      <c r="B352" s="211"/>
      <c r="C352" s="212"/>
      <c r="D352" s="198" t="s">
        <v>134</v>
      </c>
      <c r="E352" s="213" t="s">
        <v>21</v>
      </c>
      <c r="F352" s="214" t="s">
        <v>275</v>
      </c>
      <c r="G352" s="212"/>
      <c r="H352" s="215">
        <v>6.3</v>
      </c>
      <c r="I352" s="216"/>
      <c r="J352" s="212"/>
      <c r="K352" s="212"/>
      <c r="L352" s="217"/>
      <c r="M352" s="218"/>
      <c r="N352" s="219"/>
      <c r="O352" s="219"/>
      <c r="P352" s="219"/>
      <c r="Q352" s="219"/>
      <c r="R352" s="219"/>
      <c r="S352" s="219"/>
      <c r="T352" s="220"/>
      <c r="AT352" s="221" t="s">
        <v>134</v>
      </c>
      <c r="AU352" s="221" t="s">
        <v>84</v>
      </c>
      <c r="AV352" s="12" t="s">
        <v>84</v>
      </c>
      <c r="AW352" s="12" t="s">
        <v>35</v>
      </c>
      <c r="AX352" s="12" t="s">
        <v>72</v>
      </c>
      <c r="AY352" s="221" t="s">
        <v>123</v>
      </c>
    </row>
    <row r="353" spans="2:65" s="12" customFormat="1" ht="13.5" x14ac:dyDescent="0.3">
      <c r="B353" s="211"/>
      <c r="C353" s="212"/>
      <c r="D353" s="198" t="s">
        <v>134</v>
      </c>
      <c r="E353" s="213" t="s">
        <v>21</v>
      </c>
      <c r="F353" s="214" t="s">
        <v>276</v>
      </c>
      <c r="G353" s="212"/>
      <c r="H353" s="215">
        <v>1.349</v>
      </c>
      <c r="I353" s="216"/>
      <c r="J353" s="212"/>
      <c r="K353" s="212"/>
      <c r="L353" s="217"/>
      <c r="M353" s="218"/>
      <c r="N353" s="219"/>
      <c r="O353" s="219"/>
      <c r="P353" s="219"/>
      <c r="Q353" s="219"/>
      <c r="R353" s="219"/>
      <c r="S353" s="219"/>
      <c r="T353" s="220"/>
      <c r="AT353" s="221" t="s">
        <v>134</v>
      </c>
      <c r="AU353" s="221" t="s">
        <v>84</v>
      </c>
      <c r="AV353" s="12" t="s">
        <v>84</v>
      </c>
      <c r="AW353" s="12" t="s">
        <v>35</v>
      </c>
      <c r="AX353" s="12" t="s">
        <v>72</v>
      </c>
      <c r="AY353" s="221" t="s">
        <v>123</v>
      </c>
    </row>
    <row r="354" spans="2:65" s="12" customFormat="1" ht="13.5" x14ac:dyDescent="0.3">
      <c r="B354" s="211"/>
      <c r="C354" s="212"/>
      <c r="D354" s="198" t="s">
        <v>134</v>
      </c>
      <c r="E354" s="213" t="s">
        <v>21</v>
      </c>
      <c r="F354" s="214" t="s">
        <v>277</v>
      </c>
      <c r="G354" s="212"/>
      <c r="H354" s="215">
        <v>0.97799999999999998</v>
      </c>
      <c r="I354" s="216"/>
      <c r="J354" s="212"/>
      <c r="K354" s="212"/>
      <c r="L354" s="217"/>
      <c r="M354" s="218"/>
      <c r="N354" s="219"/>
      <c r="O354" s="219"/>
      <c r="P354" s="219"/>
      <c r="Q354" s="219"/>
      <c r="R354" s="219"/>
      <c r="S354" s="219"/>
      <c r="T354" s="220"/>
      <c r="AT354" s="221" t="s">
        <v>134</v>
      </c>
      <c r="AU354" s="221" t="s">
        <v>84</v>
      </c>
      <c r="AV354" s="12" t="s">
        <v>84</v>
      </c>
      <c r="AW354" s="12" t="s">
        <v>35</v>
      </c>
      <c r="AX354" s="12" t="s">
        <v>72</v>
      </c>
      <c r="AY354" s="221" t="s">
        <v>123</v>
      </c>
    </row>
    <row r="355" spans="2:65" s="11" customFormat="1" ht="13.5" x14ac:dyDescent="0.3">
      <c r="B355" s="201"/>
      <c r="C355" s="202"/>
      <c r="D355" s="198" t="s">
        <v>134</v>
      </c>
      <c r="E355" s="203" t="s">
        <v>21</v>
      </c>
      <c r="F355" s="204" t="s">
        <v>208</v>
      </c>
      <c r="G355" s="202"/>
      <c r="H355" s="203" t="s">
        <v>21</v>
      </c>
      <c r="I355" s="205"/>
      <c r="J355" s="202"/>
      <c r="K355" s="202"/>
      <c r="L355" s="206"/>
      <c r="M355" s="207"/>
      <c r="N355" s="208"/>
      <c r="O355" s="208"/>
      <c r="P355" s="208"/>
      <c r="Q355" s="208"/>
      <c r="R355" s="208"/>
      <c r="S355" s="208"/>
      <c r="T355" s="209"/>
      <c r="AT355" s="210" t="s">
        <v>134</v>
      </c>
      <c r="AU355" s="210" t="s">
        <v>84</v>
      </c>
      <c r="AV355" s="11" t="s">
        <v>77</v>
      </c>
      <c r="AW355" s="11" t="s">
        <v>35</v>
      </c>
      <c r="AX355" s="11" t="s">
        <v>72</v>
      </c>
      <c r="AY355" s="210" t="s">
        <v>123</v>
      </c>
    </row>
    <row r="356" spans="2:65" s="12" customFormat="1" ht="13.5" x14ac:dyDescent="0.3">
      <c r="B356" s="211"/>
      <c r="C356" s="212"/>
      <c r="D356" s="198" t="s">
        <v>134</v>
      </c>
      <c r="E356" s="213" t="s">
        <v>21</v>
      </c>
      <c r="F356" s="214" t="s">
        <v>278</v>
      </c>
      <c r="G356" s="212"/>
      <c r="H356" s="215">
        <v>5.2960000000000003</v>
      </c>
      <c r="I356" s="216"/>
      <c r="J356" s="212"/>
      <c r="K356" s="212"/>
      <c r="L356" s="217"/>
      <c r="M356" s="218"/>
      <c r="N356" s="219"/>
      <c r="O356" s="219"/>
      <c r="P356" s="219"/>
      <c r="Q356" s="219"/>
      <c r="R356" s="219"/>
      <c r="S356" s="219"/>
      <c r="T356" s="220"/>
      <c r="AT356" s="221" t="s">
        <v>134</v>
      </c>
      <c r="AU356" s="221" t="s">
        <v>84</v>
      </c>
      <c r="AV356" s="12" t="s">
        <v>84</v>
      </c>
      <c r="AW356" s="12" t="s">
        <v>35</v>
      </c>
      <c r="AX356" s="12" t="s">
        <v>72</v>
      </c>
      <c r="AY356" s="221" t="s">
        <v>123</v>
      </c>
    </row>
    <row r="357" spans="2:65" s="11" customFormat="1" ht="13.5" x14ac:dyDescent="0.3">
      <c r="B357" s="201"/>
      <c r="C357" s="202"/>
      <c r="D357" s="198" t="s">
        <v>134</v>
      </c>
      <c r="E357" s="203" t="s">
        <v>21</v>
      </c>
      <c r="F357" s="204" t="s">
        <v>472</v>
      </c>
      <c r="G357" s="202"/>
      <c r="H357" s="203" t="s">
        <v>21</v>
      </c>
      <c r="I357" s="205"/>
      <c r="J357" s="202"/>
      <c r="K357" s="202"/>
      <c r="L357" s="206"/>
      <c r="M357" s="207"/>
      <c r="N357" s="208"/>
      <c r="O357" s="208"/>
      <c r="P357" s="208"/>
      <c r="Q357" s="208"/>
      <c r="R357" s="208"/>
      <c r="S357" s="208"/>
      <c r="T357" s="209"/>
      <c r="AT357" s="210" t="s">
        <v>134</v>
      </c>
      <c r="AU357" s="210" t="s">
        <v>84</v>
      </c>
      <c r="AV357" s="11" t="s">
        <v>77</v>
      </c>
      <c r="AW357" s="11" t="s">
        <v>35</v>
      </c>
      <c r="AX357" s="11" t="s">
        <v>72</v>
      </c>
      <c r="AY357" s="210" t="s">
        <v>123</v>
      </c>
    </row>
    <row r="358" spans="2:65" s="12" customFormat="1" ht="13.5" x14ac:dyDescent="0.3">
      <c r="B358" s="211"/>
      <c r="C358" s="212"/>
      <c r="D358" s="198" t="s">
        <v>134</v>
      </c>
      <c r="E358" s="213" t="s">
        <v>21</v>
      </c>
      <c r="F358" s="214" t="s">
        <v>235</v>
      </c>
      <c r="G358" s="212"/>
      <c r="H358" s="215">
        <v>17.797999999999998</v>
      </c>
      <c r="I358" s="216"/>
      <c r="J358" s="212"/>
      <c r="K358" s="212"/>
      <c r="L358" s="217"/>
      <c r="M358" s="218"/>
      <c r="N358" s="219"/>
      <c r="O358" s="219"/>
      <c r="P358" s="219"/>
      <c r="Q358" s="219"/>
      <c r="R358" s="219"/>
      <c r="S358" s="219"/>
      <c r="T358" s="220"/>
      <c r="AT358" s="221" t="s">
        <v>134</v>
      </c>
      <c r="AU358" s="221" t="s">
        <v>84</v>
      </c>
      <c r="AV358" s="12" t="s">
        <v>84</v>
      </c>
      <c r="AW358" s="12" t="s">
        <v>35</v>
      </c>
      <c r="AX358" s="12" t="s">
        <v>72</v>
      </c>
      <c r="AY358" s="221" t="s">
        <v>123</v>
      </c>
    </row>
    <row r="359" spans="2:65" s="13" customFormat="1" ht="13.5" x14ac:dyDescent="0.3">
      <c r="B359" s="222"/>
      <c r="C359" s="223"/>
      <c r="D359" s="198" t="s">
        <v>134</v>
      </c>
      <c r="E359" s="224" t="s">
        <v>21</v>
      </c>
      <c r="F359" s="225" t="s">
        <v>140</v>
      </c>
      <c r="G359" s="223"/>
      <c r="H359" s="226">
        <v>31.721</v>
      </c>
      <c r="I359" s="227"/>
      <c r="J359" s="223"/>
      <c r="K359" s="223"/>
      <c r="L359" s="228"/>
      <c r="M359" s="229"/>
      <c r="N359" s="230"/>
      <c r="O359" s="230"/>
      <c r="P359" s="230"/>
      <c r="Q359" s="230"/>
      <c r="R359" s="230"/>
      <c r="S359" s="230"/>
      <c r="T359" s="231"/>
      <c r="AT359" s="232" t="s">
        <v>134</v>
      </c>
      <c r="AU359" s="232" t="s">
        <v>84</v>
      </c>
      <c r="AV359" s="13" t="s">
        <v>130</v>
      </c>
      <c r="AW359" s="13" t="s">
        <v>35</v>
      </c>
      <c r="AX359" s="13" t="s">
        <v>77</v>
      </c>
      <c r="AY359" s="232" t="s">
        <v>123</v>
      </c>
    </row>
    <row r="360" spans="2:65" s="10" customFormat="1" ht="37.35" customHeight="1" x14ac:dyDescent="0.35">
      <c r="B360" s="170"/>
      <c r="C360" s="171"/>
      <c r="D360" s="172" t="s">
        <v>71</v>
      </c>
      <c r="E360" s="173" t="s">
        <v>477</v>
      </c>
      <c r="F360" s="173" t="s">
        <v>478</v>
      </c>
      <c r="G360" s="171"/>
      <c r="H360" s="171"/>
      <c r="I360" s="174"/>
      <c r="J360" s="175">
        <f>BK360</f>
        <v>0</v>
      </c>
      <c r="K360" s="171"/>
      <c r="L360" s="176"/>
      <c r="M360" s="177"/>
      <c r="N360" s="178"/>
      <c r="O360" s="178"/>
      <c r="P360" s="179">
        <f>P361+P364+P370</f>
        <v>0</v>
      </c>
      <c r="Q360" s="178"/>
      <c r="R360" s="179">
        <f>R361+R364+R370</f>
        <v>0</v>
      </c>
      <c r="S360" s="178"/>
      <c r="T360" s="180">
        <f>T361+T364+T370</f>
        <v>0</v>
      </c>
      <c r="AR360" s="181" t="s">
        <v>153</v>
      </c>
      <c r="AT360" s="182" t="s">
        <v>71</v>
      </c>
      <c r="AU360" s="182" t="s">
        <v>72</v>
      </c>
      <c r="AY360" s="181" t="s">
        <v>123</v>
      </c>
      <c r="BK360" s="183">
        <f>BK361+BK364+BK370</f>
        <v>0</v>
      </c>
    </row>
    <row r="361" spans="2:65" s="10" customFormat="1" ht="19.899999999999999" customHeight="1" x14ac:dyDescent="0.3">
      <c r="B361" s="170"/>
      <c r="C361" s="171"/>
      <c r="D361" s="172" t="s">
        <v>71</v>
      </c>
      <c r="E361" s="184" t="s">
        <v>479</v>
      </c>
      <c r="F361" s="184" t="s">
        <v>480</v>
      </c>
      <c r="G361" s="171"/>
      <c r="H361" s="171"/>
      <c r="I361" s="174"/>
      <c r="J361" s="185">
        <f>BK361</f>
        <v>0</v>
      </c>
      <c r="K361" s="171"/>
      <c r="L361" s="176"/>
      <c r="M361" s="177"/>
      <c r="N361" s="178"/>
      <c r="O361" s="178"/>
      <c r="P361" s="179">
        <f>SUM(P362:P363)</f>
        <v>0</v>
      </c>
      <c r="Q361" s="178"/>
      <c r="R361" s="179">
        <f>SUM(R362:R363)</f>
        <v>0</v>
      </c>
      <c r="S361" s="178"/>
      <c r="T361" s="180">
        <f>SUM(T362:T363)</f>
        <v>0</v>
      </c>
      <c r="AR361" s="181" t="s">
        <v>153</v>
      </c>
      <c r="AT361" s="182" t="s">
        <v>71</v>
      </c>
      <c r="AU361" s="182" t="s">
        <v>77</v>
      </c>
      <c r="AY361" s="181" t="s">
        <v>123</v>
      </c>
      <c r="BK361" s="183">
        <f>SUM(BK362:BK363)</f>
        <v>0</v>
      </c>
    </row>
    <row r="362" spans="2:65" s="1" customFormat="1" ht="25.5" customHeight="1" x14ac:dyDescent="0.3">
      <c r="B362" s="40"/>
      <c r="C362" s="186" t="s">
        <v>481</v>
      </c>
      <c r="D362" s="186" t="s">
        <v>125</v>
      </c>
      <c r="E362" s="187" t="s">
        <v>482</v>
      </c>
      <c r="F362" s="188" t="s">
        <v>483</v>
      </c>
      <c r="G362" s="189" t="s">
        <v>484</v>
      </c>
      <c r="H362" s="190">
        <v>1</v>
      </c>
      <c r="I362" s="191"/>
      <c r="J362" s="192">
        <f>ROUND(I362*H362,2)</f>
        <v>0</v>
      </c>
      <c r="K362" s="188" t="s">
        <v>129</v>
      </c>
      <c r="L362" s="60"/>
      <c r="M362" s="193" t="s">
        <v>21</v>
      </c>
      <c r="N362" s="194" t="s">
        <v>43</v>
      </c>
      <c r="O362" s="41"/>
      <c r="P362" s="195">
        <f>O362*H362</f>
        <v>0</v>
      </c>
      <c r="Q362" s="195">
        <v>0</v>
      </c>
      <c r="R362" s="195">
        <f>Q362*H362</f>
        <v>0</v>
      </c>
      <c r="S362" s="195">
        <v>0</v>
      </c>
      <c r="T362" s="196">
        <f>S362*H362</f>
        <v>0</v>
      </c>
      <c r="AR362" s="23" t="s">
        <v>485</v>
      </c>
      <c r="AT362" s="23" t="s">
        <v>125</v>
      </c>
      <c r="AU362" s="23" t="s">
        <v>84</v>
      </c>
      <c r="AY362" s="23" t="s">
        <v>123</v>
      </c>
      <c r="BE362" s="197">
        <f>IF(N362="základní",J362,0)</f>
        <v>0</v>
      </c>
      <c r="BF362" s="197">
        <f>IF(N362="snížená",J362,0)</f>
        <v>0</v>
      </c>
      <c r="BG362" s="197">
        <f>IF(N362="zákl. přenesená",J362,0)</f>
        <v>0</v>
      </c>
      <c r="BH362" s="197">
        <f>IF(N362="sníž. přenesená",J362,0)</f>
        <v>0</v>
      </c>
      <c r="BI362" s="197">
        <f>IF(N362="nulová",J362,0)</f>
        <v>0</v>
      </c>
      <c r="BJ362" s="23" t="s">
        <v>77</v>
      </c>
      <c r="BK362" s="197">
        <f>ROUND(I362*H362,2)</f>
        <v>0</v>
      </c>
      <c r="BL362" s="23" t="s">
        <v>485</v>
      </c>
      <c r="BM362" s="23" t="s">
        <v>486</v>
      </c>
    </row>
    <row r="363" spans="2:65" s="12" customFormat="1" ht="13.5" x14ac:dyDescent="0.3">
      <c r="B363" s="211"/>
      <c r="C363" s="212"/>
      <c r="D363" s="198" t="s">
        <v>134</v>
      </c>
      <c r="E363" s="213" t="s">
        <v>21</v>
      </c>
      <c r="F363" s="214" t="s">
        <v>77</v>
      </c>
      <c r="G363" s="212"/>
      <c r="H363" s="215">
        <v>1</v>
      </c>
      <c r="I363" s="216"/>
      <c r="J363" s="212"/>
      <c r="K363" s="212"/>
      <c r="L363" s="217"/>
      <c r="M363" s="218"/>
      <c r="N363" s="219"/>
      <c r="O363" s="219"/>
      <c r="P363" s="219"/>
      <c r="Q363" s="219"/>
      <c r="R363" s="219"/>
      <c r="S363" s="219"/>
      <c r="T363" s="220"/>
      <c r="AT363" s="221" t="s">
        <v>134</v>
      </c>
      <c r="AU363" s="221" t="s">
        <v>84</v>
      </c>
      <c r="AV363" s="12" t="s">
        <v>84</v>
      </c>
      <c r="AW363" s="12" t="s">
        <v>35</v>
      </c>
      <c r="AX363" s="12" t="s">
        <v>77</v>
      </c>
      <c r="AY363" s="221" t="s">
        <v>123</v>
      </c>
    </row>
    <row r="364" spans="2:65" s="10" customFormat="1" ht="29.85" customHeight="1" x14ac:dyDescent="0.3">
      <c r="B364" s="170"/>
      <c r="C364" s="171"/>
      <c r="D364" s="172" t="s">
        <v>71</v>
      </c>
      <c r="E364" s="184" t="s">
        <v>487</v>
      </c>
      <c r="F364" s="184" t="s">
        <v>488</v>
      </c>
      <c r="G364" s="171"/>
      <c r="H364" s="171"/>
      <c r="I364" s="174"/>
      <c r="J364" s="185">
        <f>BK364</f>
        <v>0</v>
      </c>
      <c r="K364" s="171"/>
      <c r="L364" s="176"/>
      <c r="M364" s="177"/>
      <c r="N364" s="178"/>
      <c r="O364" s="178"/>
      <c r="P364" s="179">
        <f>SUM(P365:P369)</f>
        <v>0</v>
      </c>
      <c r="Q364" s="178"/>
      <c r="R364" s="179">
        <f>SUM(R365:R369)</f>
        <v>0</v>
      </c>
      <c r="S364" s="178"/>
      <c r="T364" s="180">
        <f>SUM(T365:T369)</f>
        <v>0</v>
      </c>
      <c r="AR364" s="181" t="s">
        <v>153</v>
      </c>
      <c r="AT364" s="182" t="s">
        <v>71</v>
      </c>
      <c r="AU364" s="182" t="s">
        <v>77</v>
      </c>
      <c r="AY364" s="181" t="s">
        <v>123</v>
      </c>
      <c r="BK364" s="183">
        <f>SUM(BK365:BK369)</f>
        <v>0</v>
      </c>
    </row>
    <row r="365" spans="2:65" s="1" customFormat="1" ht="16.5" customHeight="1" x14ac:dyDescent="0.3">
      <c r="B365" s="40"/>
      <c r="C365" s="186" t="s">
        <v>489</v>
      </c>
      <c r="D365" s="186" t="s">
        <v>125</v>
      </c>
      <c r="E365" s="187" t="s">
        <v>490</v>
      </c>
      <c r="F365" s="188" t="s">
        <v>491</v>
      </c>
      <c r="G365" s="189" t="s">
        <v>484</v>
      </c>
      <c r="H365" s="190">
        <v>1</v>
      </c>
      <c r="I365" s="191"/>
      <c r="J365" s="192">
        <f>ROUND(I365*H365,2)</f>
        <v>0</v>
      </c>
      <c r="K365" s="188" t="s">
        <v>129</v>
      </c>
      <c r="L365" s="60"/>
      <c r="M365" s="193" t="s">
        <v>21</v>
      </c>
      <c r="N365" s="194" t="s">
        <v>43</v>
      </c>
      <c r="O365" s="41"/>
      <c r="P365" s="195">
        <f>O365*H365</f>
        <v>0</v>
      </c>
      <c r="Q365" s="195">
        <v>0</v>
      </c>
      <c r="R365" s="195">
        <f>Q365*H365</f>
        <v>0</v>
      </c>
      <c r="S365" s="195">
        <v>0</v>
      </c>
      <c r="T365" s="196">
        <f>S365*H365</f>
        <v>0</v>
      </c>
      <c r="AR365" s="23" t="s">
        <v>485</v>
      </c>
      <c r="AT365" s="23" t="s">
        <v>125</v>
      </c>
      <c r="AU365" s="23" t="s">
        <v>84</v>
      </c>
      <c r="AY365" s="23" t="s">
        <v>123</v>
      </c>
      <c r="BE365" s="197">
        <f>IF(N365="základní",J365,0)</f>
        <v>0</v>
      </c>
      <c r="BF365" s="197">
        <f>IF(N365="snížená",J365,0)</f>
        <v>0</v>
      </c>
      <c r="BG365" s="197">
        <f>IF(N365="zákl. přenesená",J365,0)</f>
        <v>0</v>
      </c>
      <c r="BH365" s="197">
        <f>IF(N365="sníž. přenesená",J365,0)</f>
        <v>0</v>
      </c>
      <c r="BI365" s="197">
        <f>IF(N365="nulová",J365,0)</f>
        <v>0</v>
      </c>
      <c r="BJ365" s="23" t="s">
        <v>77</v>
      </c>
      <c r="BK365" s="197">
        <f>ROUND(I365*H365,2)</f>
        <v>0</v>
      </c>
      <c r="BL365" s="23" t="s">
        <v>485</v>
      </c>
      <c r="BM365" s="23" t="s">
        <v>492</v>
      </c>
    </row>
    <row r="366" spans="2:65" s="12" customFormat="1" ht="13.5" x14ac:dyDescent="0.3">
      <c r="B366" s="211"/>
      <c r="C366" s="212"/>
      <c r="D366" s="198" t="s">
        <v>134</v>
      </c>
      <c r="E366" s="213" t="s">
        <v>21</v>
      </c>
      <c r="F366" s="214" t="s">
        <v>77</v>
      </c>
      <c r="G366" s="212"/>
      <c r="H366" s="215">
        <v>1</v>
      </c>
      <c r="I366" s="216"/>
      <c r="J366" s="212"/>
      <c r="K366" s="212"/>
      <c r="L366" s="217"/>
      <c r="M366" s="218"/>
      <c r="N366" s="219"/>
      <c r="O366" s="219"/>
      <c r="P366" s="219"/>
      <c r="Q366" s="219"/>
      <c r="R366" s="219"/>
      <c r="S366" s="219"/>
      <c r="T366" s="220"/>
      <c r="AT366" s="221" t="s">
        <v>134</v>
      </c>
      <c r="AU366" s="221" t="s">
        <v>84</v>
      </c>
      <c r="AV366" s="12" t="s">
        <v>84</v>
      </c>
      <c r="AW366" s="12" t="s">
        <v>35</v>
      </c>
      <c r="AX366" s="12" t="s">
        <v>77</v>
      </c>
      <c r="AY366" s="221" t="s">
        <v>123</v>
      </c>
    </row>
    <row r="367" spans="2:65" s="1" customFormat="1" ht="16.5" customHeight="1" x14ac:dyDescent="0.3">
      <c r="B367" s="40"/>
      <c r="C367" s="186" t="s">
        <v>493</v>
      </c>
      <c r="D367" s="186" t="s">
        <v>125</v>
      </c>
      <c r="E367" s="187" t="s">
        <v>494</v>
      </c>
      <c r="F367" s="188" t="s">
        <v>495</v>
      </c>
      <c r="G367" s="189" t="s">
        <v>484</v>
      </c>
      <c r="H367" s="190">
        <v>1</v>
      </c>
      <c r="I367" s="191"/>
      <c r="J367" s="192">
        <f>ROUND(I367*H367,2)</f>
        <v>0</v>
      </c>
      <c r="K367" s="188" t="s">
        <v>129</v>
      </c>
      <c r="L367" s="60"/>
      <c r="M367" s="193" t="s">
        <v>21</v>
      </c>
      <c r="N367" s="194" t="s">
        <v>43</v>
      </c>
      <c r="O367" s="41"/>
      <c r="P367" s="195">
        <f>O367*H367</f>
        <v>0</v>
      </c>
      <c r="Q367" s="195">
        <v>0</v>
      </c>
      <c r="R367" s="195">
        <f>Q367*H367</f>
        <v>0</v>
      </c>
      <c r="S367" s="195">
        <v>0</v>
      </c>
      <c r="T367" s="196">
        <f>S367*H367</f>
        <v>0</v>
      </c>
      <c r="AR367" s="23" t="s">
        <v>485</v>
      </c>
      <c r="AT367" s="23" t="s">
        <v>125</v>
      </c>
      <c r="AU367" s="23" t="s">
        <v>84</v>
      </c>
      <c r="AY367" s="23" t="s">
        <v>123</v>
      </c>
      <c r="BE367" s="197">
        <f>IF(N367="základní",J367,0)</f>
        <v>0</v>
      </c>
      <c r="BF367" s="197">
        <f>IF(N367="snížená",J367,0)</f>
        <v>0</v>
      </c>
      <c r="BG367" s="197">
        <f>IF(N367="zákl. přenesená",J367,0)</f>
        <v>0</v>
      </c>
      <c r="BH367" s="197">
        <f>IF(N367="sníž. přenesená",J367,0)</f>
        <v>0</v>
      </c>
      <c r="BI367" s="197">
        <f>IF(N367="nulová",J367,0)</f>
        <v>0</v>
      </c>
      <c r="BJ367" s="23" t="s">
        <v>77</v>
      </c>
      <c r="BK367" s="197">
        <f>ROUND(I367*H367,2)</f>
        <v>0</v>
      </c>
      <c r="BL367" s="23" t="s">
        <v>485</v>
      </c>
      <c r="BM367" s="23" t="s">
        <v>496</v>
      </c>
    </row>
    <row r="368" spans="2:65" s="1" customFormat="1" ht="16.5" customHeight="1" x14ac:dyDescent="0.3">
      <c r="B368" s="40"/>
      <c r="C368" s="186" t="s">
        <v>497</v>
      </c>
      <c r="D368" s="186" t="s">
        <v>125</v>
      </c>
      <c r="E368" s="187" t="s">
        <v>498</v>
      </c>
      <c r="F368" s="188" t="s">
        <v>499</v>
      </c>
      <c r="G368" s="189" t="s">
        <v>484</v>
      </c>
      <c r="H368" s="190">
        <v>1</v>
      </c>
      <c r="I368" s="191"/>
      <c r="J368" s="192">
        <f>ROUND(I368*H368,2)</f>
        <v>0</v>
      </c>
      <c r="K368" s="188" t="s">
        <v>129</v>
      </c>
      <c r="L368" s="60"/>
      <c r="M368" s="193" t="s">
        <v>21</v>
      </c>
      <c r="N368" s="194" t="s">
        <v>43</v>
      </c>
      <c r="O368" s="41"/>
      <c r="P368" s="195">
        <f>O368*H368</f>
        <v>0</v>
      </c>
      <c r="Q368" s="195">
        <v>0</v>
      </c>
      <c r="R368" s="195">
        <f>Q368*H368</f>
        <v>0</v>
      </c>
      <c r="S368" s="195">
        <v>0</v>
      </c>
      <c r="T368" s="196">
        <f>S368*H368</f>
        <v>0</v>
      </c>
      <c r="AR368" s="23" t="s">
        <v>485</v>
      </c>
      <c r="AT368" s="23" t="s">
        <v>125</v>
      </c>
      <c r="AU368" s="23" t="s">
        <v>84</v>
      </c>
      <c r="AY368" s="23" t="s">
        <v>123</v>
      </c>
      <c r="BE368" s="197">
        <f>IF(N368="základní",J368,0)</f>
        <v>0</v>
      </c>
      <c r="BF368" s="197">
        <f>IF(N368="snížená",J368,0)</f>
        <v>0</v>
      </c>
      <c r="BG368" s="197">
        <f>IF(N368="zákl. přenesená",J368,0)</f>
        <v>0</v>
      </c>
      <c r="BH368" s="197">
        <f>IF(N368="sníž. přenesená",J368,0)</f>
        <v>0</v>
      </c>
      <c r="BI368" s="197">
        <f>IF(N368="nulová",J368,0)</f>
        <v>0</v>
      </c>
      <c r="BJ368" s="23" t="s">
        <v>77</v>
      </c>
      <c r="BK368" s="197">
        <f>ROUND(I368*H368,2)</f>
        <v>0</v>
      </c>
      <c r="BL368" s="23" t="s">
        <v>485</v>
      </c>
      <c r="BM368" s="23" t="s">
        <v>500</v>
      </c>
    </row>
    <row r="369" spans="2:65" s="12" customFormat="1" ht="13.5" x14ac:dyDescent="0.3">
      <c r="B369" s="211"/>
      <c r="C369" s="212"/>
      <c r="D369" s="198" t="s">
        <v>134</v>
      </c>
      <c r="E369" s="213" t="s">
        <v>21</v>
      </c>
      <c r="F369" s="214" t="s">
        <v>77</v>
      </c>
      <c r="G369" s="212"/>
      <c r="H369" s="215">
        <v>1</v>
      </c>
      <c r="I369" s="216"/>
      <c r="J369" s="212"/>
      <c r="K369" s="212"/>
      <c r="L369" s="217"/>
      <c r="M369" s="218"/>
      <c r="N369" s="219"/>
      <c r="O369" s="219"/>
      <c r="P369" s="219"/>
      <c r="Q369" s="219"/>
      <c r="R369" s="219"/>
      <c r="S369" s="219"/>
      <c r="T369" s="220"/>
      <c r="AT369" s="221" t="s">
        <v>134</v>
      </c>
      <c r="AU369" s="221" t="s">
        <v>84</v>
      </c>
      <c r="AV369" s="12" t="s">
        <v>84</v>
      </c>
      <c r="AW369" s="12" t="s">
        <v>35</v>
      </c>
      <c r="AX369" s="12" t="s">
        <v>77</v>
      </c>
      <c r="AY369" s="221" t="s">
        <v>123</v>
      </c>
    </row>
    <row r="370" spans="2:65" s="10" customFormat="1" ht="29.85" customHeight="1" x14ac:dyDescent="0.3">
      <c r="B370" s="170"/>
      <c r="C370" s="171"/>
      <c r="D370" s="172" t="s">
        <v>71</v>
      </c>
      <c r="E370" s="184" t="s">
        <v>501</v>
      </c>
      <c r="F370" s="184" t="s">
        <v>502</v>
      </c>
      <c r="G370" s="171"/>
      <c r="H370" s="171"/>
      <c r="I370" s="174"/>
      <c r="J370" s="185">
        <f>BK370</f>
        <v>0</v>
      </c>
      <c r="K370" s="171"/>
      <c r="L370" s="176"/>
      <c r="M370" s="177"/>
      <c r="N370" s="178"/>
      <c r="O370" s="178"/>
      <c r="P370" s="179">
        <f>SUM(P371:P372)</f>
        <v>0</v>
      </c>
      <c r="Q370" s="178"/>
      <c r="R370" s="179">
        <f>SUM(R371:R372)</f>
        <v>0</v>
      </c>
      <c r="S370" s="178"/>
      <c r="T370" s="180">
        <f>SUM(T371:T372)</f>
        <v>0</v>
      </c>
      <c r="AR370" s="181" t="s">
        <v>153</v>
      </c>
      <c r="AT370" s="182" t="s">
        <v>71</v>
      </c>
      <c r="AU370" s="182" t="s">
        <v>77</v>
      </c>
      <c r="AY370" s="181" t="s">
        <v>123</v>
      </c>
      <c r="BK370" s="183">
        <f>SUM(BK371:BK372)</f>
        <v>0</v>
      </c>
    </row>
    <row r="371" spans="2:65" s="1" customFormat="1" ht="16.5" customHeight="1" x14ac:dyDescent="0.3">
      <c r="B371" s="40"/>
      <c r="C371" s="186" t="s">
        <v>503</v>
      </c>
      <c r="D371" s="186" t="s">
        <v>125</v>
      </c>
      <c r="E371" s="187" t="s">
        <v>504</v>
      </c>
      <c r="F371" s="188" t="s">
        <v>505</v>
      </c>
      <c r="G371" s="189" t="s">
        <v>484</v>
      </c>
      <c r="H371" s="190">
        <v>1</v>
      </c>
      <c r="I371" s="191"/>
      <c r="J371" s="192">
        <f>ROUND(I371*H371,2)</f>
        <v>0</v>
      </c>
      <c r="K371" s="188" t="s">
        <v>129</v>
      </c>
      <c r="L371" s="60"/>
      <c r="M371" s="193" t="s">
        <v>21</v>
      </c>
      <c r="N371" s="194" t="s">
        <v>43</v>
      </c>
      <c r="O371" s="41"/>
      <c r="P371" s="195">
        <f>O371*H371</f>
        <v>0</v>
      </c>
      <c r="Q371" s="195">
        <v>0</v>
      </c>
      <c r="R371" s="195">
        <f>Q371*H371</f>
        <v>0</v>
      </c>
      <c r="S371" s="195">
        <v>0</v>
      </c>
      <c r="T371" s="196">
        <f>S371*H371</f>
        <v>0</v>
      </c>
      <c r="AR371" s="23" t="s">
        <v>485</v>
      </c>
      <c r="AT371" s="23" t="s">
        <v>125</v>
      </c>
      <c r="AU371" s="23" t="s">
        <v>84</v>
      </c>
      <c r="AY371" s="23" t="s">
        <v>123</v>
      </c>
      <c r="BE371" s="197">
        <f>IF(N371="základní",J371,0)</f>
        <v>0</v>
      </c>
      <c r="BF371" s="197">
        <f>IF(N371="snížená",J371,0)</f>
        <v>0</v>
      </c>
      <c r="BG371" s="197">
        <f>IF(N371="zákl. přenesená",J371,0)</f>
        <v>0</v>
      </c>
      <c r="BH371" s="197">
        <f>IF(N371="sníž. přenesená",J371,0)</f>
        <v>0</v>
      </c>
      <c r="BI371" s="197">
        <f>IF(N371="nulová",J371,0)</f>
        <v>0</v>
      </c>
      <c r="BJ371" s="23" t="s">
        <v>77</v>
      </c>
      <c r="BK371" s="197">
        <f>ROUND(I371*H371,2)</f>
        <v>0</v>
      </c>
      <c r="BL371" s="23" t="s">
        <v>485</v>
      </c>
      <c r="BM371" s="23" t="s">
        <v>506</v>
      </c>
    </row>
    <row r="372" spans="2:65" s="12" customFormat="1" ht="13.5" x14ac:dyDescent="0.3">
      <c r="B372" s="211"/>
      <c r="C372" s="212"/>
      <c r="D372" s="198" t="s">
        <v>134</v>
      </c>
      <c r="E372" s="213" t="s">
        <v>21</v>
      </c>
      <c r="F372" s="214" t="s">
        <v>77</v>
      </c>
      <c r="G372" s="212"/>
      <c r="H372" s="215">
        <v>1</v>
      </c>
      <c r="I372" s="216"/>
      <c r="J372" s="212"/>
      <c r="K372" s="212"/>
      <c r="L372" s="217"/>
      <c r="M372" s="243"/>
      <c r="N372" s="244"/>
      <c r="O372" s="244"/>
      <c r="P372" s="244"/>
      <c r="Q372" s="244"/>
      <c r="R372" s="244"/>
      <c r="S372" s="244"/>
      <c r="T372" s="245"/>
      <c r="AT372" s="221" t="s">
        <v>134</v>
      </c>
      <c r="AU372" s="221" t="s">
        <v>84</v>
      </c>
      <c r="AV372" s="12" t="s">
        <v>84</v>
      </c>
      <c r="AW372" s="12" t="s">
        <v>35</v>
      </c>
      <c r="AX372" s="12" t="s">
        <v>77</v>
      </c>
      <c r="AY372" s="221" t="s">
        <v>123</v>
      </c>
    </row>
    <row r="373" spans="2:65" s="1" customFormat="1" ht="6.95" customHeight="1" x14ac:dyDescent="0.3">
      <c r="B373" s="55"/>
      <c r="C373" s="56"/>
      <c r="D373" s="56"/>
      <c r="E373" s="56"/>
      <c r="F373" s="56"/>
      <c r="G373" s="56"/>
      <c r="H373" s="56"/>
      <c r="I373" s="133"/>
      <c r="J373" s="56"/>
      <c r="K373" s="56"/>
      <c r="L373" s="60"/>
    </row>
  </sheetData>
  <sheetProtection algorithmName="SHA-512" hashValue="Y6PuhTBvDGEA6du2abPYNsHkbspdLHPgJjaA2CXqtSjtddnj1gBt96CPjx5mxACWQNAbFVi2tJhdHghz4jeobw==" saltValue="EppsPSKPO7r/BNniSmsQC/xFh2m5uOVLlLZITKcB9QF4Oiztzf+G7J3SiwyGC5Daz50QQ+XyEAQY0r1bgGecXg==" spinCount="100000" sheet="1" objects="1" scenarios="1" formatColumns="0" formatRows="0" autoFilter="0"/>
  <autoFilter ref="C85:K372"/>
  <mergeCells count="7">
    <mergeCell ref="G1:H1"/>
    <mergeCell ref="L2:V2"/>
    <mergeCell ref="E7:H7"/>
    <mergeCell ref="E22:H22"/>
    <mergeCell ref="E43:H43"/>
    <mergeCell ref="J47:J48"/>
    <mergeCell ref="E78:H78"/>
  </mergeCells>
  <hyperlinks>
    <hyperlink ref="F1:G1" location="C2" display="1) Krycí list soupisu"/>
    <hyperlink ref="G1:H1" location="C50"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46" customWidth="1"/>
    <col min="2" max="2" width="1.6640625" style="246" customWidth="1"/>
    <col min="3" max="4" width="5" style="246" customWidth="1"/>
    <col min="5" max="5" width="11.6640625" style="246" customWidth="1"/>
    <col min="6" max="6" width="9.1640625" style="246" customWidth="1"/>
    <col min="7" max="7" width="5" style="246" customWidth="1"/>
    <col min="8" max="8" width="77.83203125" style="246" customWidth="1"/>
    <col min="9" max="10" width="20" style="246" customWidth="1"/>
    <col min="11" max="11" width="1.6640625" style="246" customWidth="1"/>
  </cols>
  <sheetData>
    <row r="1" spans="2:11" ht="37.5" customHeight="1" x14ac:dyDescent="0.3"/>
    <row r="2" spans="2:11" ht="7.5" customHeight="1" x14ac:dyDescent="0.3">
      <c r="B2" s="247"/>
      <c r="C2" s="248"/>
      <c r="D2" s="248"/>
      <c r="E2" s="248"/>
      <c r="F2" s="248"/>
      <c r="G2" s="248"/>
      <c r="H2" s="248"/>
      <c r="I2" s="248"/>
      <c r="J2" s="248"/>
      <c r="K2" s="249"/>
    </row>
    <row r="3" spans="2:11" s="14" customFormat="1" ht="45" customHeight="1" x14ac:dyDescent="0.3">
      <c r="B3" s="250"/>
      <c r="C3" s="370" t="s">
        <v>507</v>
      </c>
      <c r="D3" s="370"/>
      <c r="E3" s="370"/>
      <c r="F3" s="370"/>
      <c r="G3" s="370"/>
      <c r="H3" s="370"/>
      <c r="I3" s="370"/>
      <c r="J3" s="370"/>
      <c r="K3" s="251"/>
    </row>
    <row r="4" spans="2:11" ht="25.5" customHeight="1" x14ac:dyDescent="0.3">
      <c r="B4" s="252"/>
      <c r="C4" s="374" t="s">
        <v>508</v>
      </c>
      <c r="D4" s="374"/>
      <c r="E4" s="374"/>
      <c r="F4" s="374"/>
      <c r="G4" s="374"/>
      <c r="H4" s="374"/>
      <c r="I4" s="374"/>
      <c r="J4" s="374"/>
      <c r="K4" s="253"/>
    </row>
    <row r="5" spans="2:11" ht="5.25" customHeight="1" x14ac:dyDescent="0.3">
      <c r="B5" s="252"/>
      <c r="C5" s="254"/>
      <c r="D5" s="254"/>
      <c r="E5" s="254"/>
      <c r="F5" s="254"/>
      <c r="G5" s="254"/>
      <c r="H5" s="254"/>
      <c r="I5" s="254"/>
      <c r="J5" s="254"/>
      <c r="K5" s="253"/>
    </row>
    <row r="6" spans="2:11" ht="15" customHeight="1" x14ac:dyDescent="0.3">
      <c r="B6" s="252"/>
      <c r="C6" s="373" t="s">
        <v>509</v>
      </c>
      <c r="D6" s="373"/>
      <c r="E6" s="373"/>
      <c r="F6" s="373"/>
      <c r="G6" s="373"/>
      <c r="H6" s="373"/>
      <c r="I6" s="373"/>
      <c r="J6" s="373"/>
      <c r="K6" s="253"/>
    </row>
    <row r="7" spans="2:11" ht="15" customHeight="1" x14ac:dyDescent="0.3">
      <c r="B7" s="256"/>
      <c r="C7" s="373" t="s">
        <v>510</v>
      </c>
      <c r="D7" s="373"/>
      <c r="E7" s="373"/>
      <c r="F7" s="373"/>
      <c r="G7" s="373"/>
      <c r="H7" s="373"/>
      <c r="I7" s="373"/>
      <c r="J7" s="373"/>
      <c r="K7" s="253"/>
    </row>
    <row r="8" spans="2:11" ht="12.75" customHeight="1" x14ac:dyDescent="0.3">
      <c r="B8" s="256"/>
      <c r="C8" s="255"/>
      <c r="D8" s="255"/>
      <c r="E8" s="255"/>
      <c r="F8" s="255"/>
      <c r="G8" s="255"/>
      <c r="H8" s="255"/>
      <c r="I8" s="255"/>
      <c r="J8" s="255"/>
      <c r="K8" s="253"/>
    </row>
    <row r="9" spans="2:11" ht="15" customHeight="1" x14ac:dyDescent="0.3">
      <c r="B9" s="256"/>
      <c r="C9" s="373" t="s">
        <v>511</v>
      </c>
      <c r="D9" s="373"/>
      <c r="E9" s="373"/>
      <c r="F9" s="373"/>
      <c r="G9" s="373"/>
      <c r="H9" s="373"/>
      <c r="I9" s="373"/>
      <c r="J9" s="373"/>
      <c r="K9" s="253"/>
    </row>
    <row r="10" spans="2:11" ht="15" customHeight="1" x14ac:dyDescent="0.3">
      <c r="B10" s="256"/>
      <c r="C10" s="255"/>
      <c r="D10" s="373" t="s">
        <v>512</v>
      </c>
      <c r="E10" s="373"/>
      <c r="F10" s="373"/>
      <c r="G10" s="373"/>
      <c r="H10" s="373"/>
      <c r="I10" s="373"/>
      <c r="J10" s="373"/>
      <c r="K10" s="253"/>
    </row>
    <row r="11" spans="2:11" ht="15" customHeight="1" x14ac:dyDescent="0.3">
      <c r="B11" s="256"/>
      <c r="C11" s="257"/>
      <c r="D11" s="373" t="s">
        <v>513</v>
      </c>
      <c r="E11" s="373"/>
      <c r="F11" s="373"/>
      <c r="G11" s="373"/>
      <c r="H11" s="373"/>
      <c r="I11" s="373"/>
      <c r="J11" s="373"/>
      <c r="K11" s="253"/>
    </row>
    <row r="12" spans="2:11" ht="12.75" customHeight="1" x14ac:dyDescent="0.3">
      <c r="B12" s="256"/>
      <c r="C12" s="257"/>
      <c r="D12" s="257"/>
      <c r="E12" s="257"/>
      <c r="F12" s="257"/>
      <c r="G12" s="257"/>
      <c r="H12" s="257"/>
      <c r="I12" s="257"/>
      <c r="J12" s="257"/>
      <c r="K12" s="253"/>
    </row>
    <row r="13" spans="2:11" ht="15" customHeight="1" x14ac:dyDescent="0.3">
      <c r="B13" s="256"/>
      <c r="C13" s="257"/>
      <c r="D13" s="373" t="s">
        <v>514</v>
      </c>
      <c r="E13" s="373"/>
      <c r="F13" s="373"/>
      <c r="G13" s="373"/>
      <c r="H13" s="373"/>
      <c r="I13" s="373"/>
      <c r="J13" s="373"/>
      <c r="K13" s="253"/>
    </row>
    <row r="14" spans="2:11" ht="15" customHeight="1" x14ac:dyDescent="0.3">
      <c r="B14" s="256"/>
      <c r="C14" s="257"/>
      <c r="D14" s="373" t="s">
        <v>515</v>
      </c>
      <c r="E14" s="373"/>
      <c r="F14" s="373"/>
      <c r="G14" s="373"/>
      <c r="H14" s="373"/>
      <c r="I14" s="373"/>
      <c r="J14" s="373"/>
      <c r="K14" s="253"/>
    </row>
    <row r="15" spans="2:11" ht="15" customHeight="1" x14ac:dyDescent="0.3">
      <c r="B15" s="256"/>
      <c r="C15" s="257"/>
      <c r="D15" s="373" t="s">
        <v>516</v>
      </c>
      <c r="E15" s="373"/>
      <c r="F15" s="373"/>
      <c r="G15" s="373"/>
      <c r="H15" s="373"/>
      <c r="I15" s="373"/>
      <c r="J15" s="373"/>
      <c r="K15" s="253"/>
    </row>
    <row r="16" spans="2:11" ht="15" customHeight="1" x14ac:dyDescent="0.3">
      <c r="B16" s="256"/>
      <c r="C16" s="257"/>
      <c r="D16" s="257"/>
      <c r="E16" s="258" t="s">
        <v>76</v>
      </c>
      <c r="F16" s="373" t="s">
        <v>517</v>
      </c>
      <c r="G16" s="373"/>
      <c r="H16" s="373"/>
      <c r="I16" s="373"/>
      <c r="J16" s="373"/>
      <c r="K16" s="253"/>
    </row>
    <row r="17" spans="2:11" ht="15" customHeight="1" x14ac:dyDescent="0.3">
      <c r="B17" s="256"/>
      <c r="C17" s="257"/>
      <c r="D17" s="257"/>
      <c r="E17" s="258" t="s">
        <v>518</v>
      </c>
      <c r="F17" s="373" t="s">
        <v>519</v>
      </c>
      <c r="G17" s="373"/>
      <c r="H17" s="373"/>
      <c r="I17" s="373"/>
      <c r="J17" s="373"/>
      <c r="K17" s="253"/>
    </row>
    <row r="18" spans="2:11" ht="15" customHeight="1" x14ac:dyDescent="0.3">
      <c r="B18" s="256"/>
      <c r="C18" s="257"/>
      <c r="D18" s="257"/>
      <c r="E18" s="258" t="s">
        <v>520</v>
      </c>
      <c r="F18" s="373" t="s">
        <v>521</v>
      </c>
      <c r="G18" s="373"/>
      <c r="H18" s="373"/>
      <c r="I18" s="373"/>
      <c r="J18" s="373"/>
      <c r="K18" s="253"/>
    </row>
    <row r="19" spans="2:11" ht="15" customHeight="1" x14ac:dyDescent="0.3">
      <c r="B19" s="256"/>
      <c r="C19" s="257"/>
      <c r="D19" s="257"/>
      <c r="E19" s="258" t="s">
        <v>522</v>
      </c>
      <c r="F19" s="373" t="s">
        <v>523</v>
      </c>
      <c r="G19" s="373"/>
      <c r="H19" s="373"/>
      <c r="I19" s="373"/>
      <c r="J19" s="373"/>
      <c r="K19" s="253"/>
    </row>
    <row r="20" spans="2:11" ht="15" customHeight="1" x14ac:dyDescent="0.3">
      <c r="B20" s="256"/>
      <c r="C20" s="257"/>
      <c r="D20" s="257"/>
      <c r="E20" s="258" t="s">
        <v>524</v>
      </c>
      <c r="F20" s="373" t="s">
        <v>525</v>
      </c>
      <c r="G20" s="373"/>
      <c r="H20" s="373"/>
      <c r="I20" s="373"/>
      <c r="J20" s="373"/>
      <c r="K20" s="253"/>
    </row>
    <row r="21" spans="2:11" ht="15" customHeight="1" x14ac:dyDescent="0.3">
      <c r="B21" s="256"/>
      <c r="C21" s="257"/>
      <c r="D21" s="257"/>
      <c r="E21" s="258" t="s">
        <v>526</v>
      </c>
      <c r="F21" s="373" t="s">
        <v>527</v>
      </c>
      <c r="G21" s="373"/>
      <c r="H21" s="373"/>
      <c r="I21" s="373"/>
      <c r="J21" s="373"/>
      <c r="K21" s="253"/>
    </row>
    <row r="22" spans="2:11" ht="12.75" customHeight="1" x14ac:dyDescent="0.3">
      <c r="B22" s="256"/>
      <c r="C22" s="257"/>
      <c r="D22" s="257"/>
      <c r="E22" s="257"/>
      <c r="F22" s="257"/>
      <c r="G22" s="257"/>
      <c r="H22" s="257"/>
      <c r="I22" s="257"/>
      <c r="J22" s="257"/>
      <c r="K22" s="253"/>
    </row>
    <row r="23" spans="2:11" ht="15" customHeight="1" x14ac:dyDescent="0.3">
      <c r="B23" s="256"/>
      <c r="C23" s="373" t="s">
        <v>528</v>
      </c>
      <c r="D23" s="373"/>
      <c r="E23" s="373"/>
      <c r="F23" s="373"/>
      <c r="G23" s="373"/>
      <c r="H23" s="373"/>
      <c r="I23" s="373"/>
      <c r="J23" s="373"/>
      <c r="K23" s="253"/>
    </row>
    <row r="24" spans="2:11" ht="15" customHeight="1" x14ac:dyDescent="0.3">
      <c r="B24" s="256"/>
      <c r="C24" s="373" t="s">
        <v>529</v>
      </c>
      <c r="D24" s="373"/>
      <c r="E24" s="373"/>
      <c r="F24" s="373"/>
      <c r="G24" s="373"/>
      <c r="H24" s="373"/>
      <c r="I24" s="373"/>
      <c r="J24" s="373"/>
      <c r="K24" s="253"/>
    </row>
    <row r="25" spans="2:11" ht="15" customHeight="1" x14ac:dyDescent="0.3">
      <c r="B25" s="256"/>
      <c r="C25" s="255"/>
      <c r="D25" s="373" t="s">
        <v>530</v>
      </c>
      <c r="E25" s="373"/>
      <c r="F25" s="373"/>
      <c r="G25" s="373"/>
      <c r="H25" s="373"/>
      <c r="I25" s="373"/>
      <c r="J25" s="373"/>
      <c r="K25" s="253"/>
    </row>
    <row r="26" spans="2:11" ht="15" customHeight="1" x14ac:dyDescent="0.3">
      <c r="B26" s="256"/>
      <c r="C26" s="257"/>
      <c r="D26" s="373" t="s">
        <v>531</v>
      </c>
      <c r="E26" s="373"/>
      <c r="F26" s="373"/>
      <c r="G26" s="373"/>
      <c r="H26" s="373"/>
      <c r="I26" s="373"/>
      <c r="J26" s="373"/>
      <c r="K26" s="253"/>
    </row>
    <row r="27" spans="2:11" ht="12.75" customHeight="1" x14ac:dyDescent="0.3">
      <c r="B27" s="256"/>
      <c r="C27" s="257"/>
      <c r="D27" s="257"/>
      <c r="E27" s="257"/>
      <c r="F27" s="257"/>
      <c r="G27" s="257"/>
      <c r="H27" s="257"/>
      <c r="I27" s="257"/>
      <c r="J27" s="257"/>
      <c r="K27" s="253"/>
    </row>
    <row r="28" spans="2:11" ht="15" customHeight="1" x14ac:dyDescent="0.3">
      <c r="B28" s="256"/>
      <c r="C28" s="257"/>
      <c r="D28" s="373" t="s">
        <v>532</v>
      </c>
      <c r="E28" s="373"/>
      <c r="F28" s="373"/>
      <c r="G28" s="373"/>
      <c r="H28" s="373"/>
      <c r="I28" s="373"/>
      <c r="J28" s="373"/>
      <c r="K28" s="253"/>
    </row>
    <row r="29" spans="2:11" ht="15" customHeight="1" x14ac:dyDescent="0.3">
      <c r="B29" s="256"/>
      <c r="C29" s="257"/>
      <c r="D29" s="373" t="s">
        <v>533</v>
      </c>
      <c r="E29" s="373"/>
      <c r="F29" s="373"/>
      <c r="G29" s="373"/>
      <c r="H29" s="373"/>
      <c r="I29" s="373"/>
      <c r="J29" s="373"/>
      <c r="K29" s="253"/>
    </row>
    <row r="30" spans="2:11" ht="12.75" customHeight="1" x14ac:dyDescent="0.3">
      <c r="B30" s="256"/>
      <c r="C30" s="257"/>
      <c r="D30" s="257"/>
      <c r="E30" s="257"/>
      <c r="F30" s="257"/>
      <c r="G30" s="257"/>
      <c r="H30" s="257"/>
      <c r="I30" s="257"/>
      <c r="J30" s="257"/>
      <c r="K30" s="253"/>
    </row>
    <row r="31" spans="2:11" ht="15" customHeight="1" x14ac:dyDescent="0.3">
      <c r="B31" s="256"/>
      <c r="C31" s="257"/>
      <c r="D31" s="373" t="s">
        <v>534</v>
      </c>
      <c r="E31" s="373"/>
      <c r="F31" s="373"/>
      <c r="G31" s="373"/>
      <c r="H31" s="373"/>
      <c r="I31" s="373"/>
      <c r="J31" s="373"/>
      <c r="K31" s="253"/>
    </row>
    <row r="32" spans="2:11" ht="15" customHeight="1" x14ac:dyDescent="0.3">
      <c r="B32" s="256"/>
      <c r="C32" s="257"/>
      <c r="D32" s="373" t="s">
        <v>535</v>
      </c>
      <c r="E32" s="373"/>
      <c r="F32" s="373"/>
      <c r="G32" s="373"/>
      <c r="H32" s="373"/>
      <c r="I32" s="373"/>
      <c r="J32" s="373"/>
      <c r="K32" s="253"/>
    </row>
    <row r="33" spans="2:11" ht="15" customHeight="1" x14ac:dyDescent="0.3">
      <c r="B33" s="256"/>
      <c r="C33" s="257"/>
      <c r="D33" s="373" t="s">
        <v>536</v>
      </c>
      <c r="E33" s="373"/>
      <c r="F33" s="373"/>
      <c r="G33" s="373"/>
      <c r="H33" s="373"/>
      <c r="I33" s="373"/>
      <c r="J33" s="373"/>
      <c r="K33" s="253"/>
    </row>
    <row r="34" spans="2:11" ht="15" customHeight="1" x14ac:dyDescent="0.3">
      <c r="B34" s="256"/>
      <c r="C34" s="257"/>
      <c r="D34" s="255"/>
      <c r="E34" s="259" t="s">
        <v>108</v>
      </c>
      <c r="F34" s="255"/>
      <c r="G34" s="373" t="s">
        <v>537</v>
      </c>
      <c r="H34" s="373"/>
      <c r="I34" s="373"/>
      <c r="J34" s="373"/>
      <c r="K34" s="253"/>
    </row>
    <row r="35" spans="2:11" ht="30.75" customHeight="1" x14ac:dyDescent="0.3">
      <c r="B35" s="256"/>
      <c r="C35" s="257"/>
      <c r="D35" s="255"/>
      <c r="E35" s="259" t="s">
        <v>538</v>
      </c>
      <c r="F35" s="255"/>
      <c r="G35" s="373" t="s">
        <v>539</v>
      </c>
      <c r="H35" s="373"/>
      <c r="I35" s="373"/>
      <c r="J35" s="373"/>
      <c r="K35" s="253"/>
    </row>
    <row r="36" spans="2:11" ht="15" customHeight="1" x14ac:dyDescent="0.3">
      <c r="B36" s="256"/>
      <c r="C36" s="257"/>
      <c r="D36" s="255"/>
      <c r="E36" s="259" t="s">
        <v>53</v>
      </c>
      <c r="F36" s="255"/>
      <c r="G36" s="373" t="s">
        <v>540</v>
      </c>
      <c r="H36" s="373"/>
      <c r="I36" s="373"/>
      <c r="J36" s="373"/>
      <c r="K36" s="253"/>
    </row>
    <row r="37" spans="2:11" ht="15" customHeight="1" x14ac:dyDescent="0.3">
      <c r="B37" s="256"/>
      <c r="C37" s="257"/>
      <c r="D37" s="255"/>
      <c r="E37" s="259" t="s">
        <v>109</v>
      </c>
      <c r="F37" s="255"/>
      <c r="G37" s="373" t="s">
        <v>541</v>
      </c>
      <c r="H37" s="373"/>
      <c r="I37" s="373"/>
      <c r="J37" s="373"/>
      <c r="K37" s="253"/>
    </row>
    <row r="38" spans="2:11" ht="15" customHeight="1" x14ac:dyDescent="0.3">
      <c r="B38" s="256"/>
      <c r="C38" s="257"/>
      <c r="D38" s="255"/>
      <c r="E38" s="259" t="s">
        <v>110</v>
      </c>
      <c r="F38" s="255"/>
      <c r="G38" s="373" t="s">
        <v>542</v>
      </c>
      <c r="H38" s="373"/>
      <c r="I38" s="373"/>
      <c r="J38" s="373"/>
      <c r="K38" s="253"/>
    </row>
    <row r="39" spans="2:11" ht="15" customHeight="1" x14ac:dyDescent="0.3">
      <c r="B39" s="256"/>
      <c r="C39" s="257"/>
      <c r="D39" s="255"/>
      <c r="E39" s="259" t="s">
        <v>111</v>
      </c>
      <c r="F39" s="255"/>
      <c r="G39" s="373" t="s">
        <v>543</v>
      </c>
      <c r="H39" s="373"/>
      <c r="I39" s="373"/>
      <c r="J39" s="373"/>
      <c r="K39" s="253"/>
    </row>
    <row r="40" spans="2:11" ht="15" customHeight="1" x14ac:dyDescent="0.3">
      <c r="B40" s="256"/>
      <c r="C40" s="257"/>
      <c r="D40" s="255"/>
      <c r="E40" s="259" t="s">
        <v>544</v>
      </c>
      <c r="F40" s="255"/>
      <c r="G40" s="373" t="s">
        <v>545</v>
      </c>
      <c r="H40" s="373"/>
      <c r="I40" s="373"/>
      <c r="J40" s="373"/>
      <c r="K40" s="253"/>
    </row>
    <row r="41" spans="2:11" ht="15" customHeight="1" x14ac:dyDescent="0.3">
      <c r="B41" s="256"/>
      <c r="C41" s="257"/>
      <c r="D41" s="255"/>
      <c r="E41" s="259"/>
      <c r="F41" s="255"/>
      <c r="G41" s="373" t="s">
        <v>546</v>
      </c>
      <c r="H41" s="373"/>
      <c r="I41" s="373"/>
      <c r="J41" s="373"/>
      <c r="K41" s="253"/>
    </row>
    <row r="42" spans="2:11" ht="15" customHeight="1" x14ac:dyDescent="0.3">
      <c r="B42" s="256"/>
      <c r="C42" s="257"/>
      <c r="D42" s="255"/>
      <c r="E42" s="259" t="s">
        <v>547</v>
      </c>
      <c r="F42" s="255"/>
      <c r="G42" s="373" t="s">
        <v>548</v>
      </c>
      <c r="H42" s="373"/>
      <c r="I42" s="373"/>
      <c r="J42" s="373"/>
      <c r="K42" s="253"/>
    </row>
    <row r="43" spans="2:11" ht="15" customHeight="1" x14ac:dyDescent="0.3">
      <c r="B43" s="256"/>
      <c r="C43" s="257"/>
      <c r="D43" s="255"/>
      <c r="E43" s="259" t="s">
        <v>113</v>
      </c>
      <c r="F43" s="255"/>
      <c r="G43" s="373" t="s">
        <v>549</v>
      </c>
      <c r="H43" s="373"/>
      <c r="I43" s="373"/>
      <c r="J43" s="373"/>
      <c r="K43" s="253"/>
    </row>
    <row r="44" spans="2:11" ht="12.75" customHeight="1" x14ac:dyDescent="0.3">
      <c r="B44" s="256"/>
      <c r="C44" s="257"/>
      <c r="D44" s="255"/>
      <c r="E44" s="255"/>
      <c r="F44" s="255"/>
      <c r="G44" s="255"/>
      <c r="H44" s="255"/>
      <c r="I44" s="255"/>
      <c r="J44" s="255"/>
      <c r="K44" s="253"/>
    </row>
    <row r="45" spans="2:11" ht="15" customHeight="1" x14ac:dyDescent="0.3">
      <c r="B45" s="256"/>
      <c r="C45" s="257"/>
      <c r="D45" s="373" t="s">
        <v>550</v>
      </c>
      <c r="E45" s="373"/>
      <c r="F45" s="373"/>
      <c r="G45" s="373"/>
      <c r="H45" s="373"/>
      <c r="I45" s="373"/>
      <c r="J45" s="373"/>
      <c r="K45" s="253"/>
    </row>
    <row r="46" spans="2:11" ht="15" customHeight="1" x14ac:dyDescent="0.3">
      <c r="B46" s="256"/>
      <c r="C46" s="257"/>
      <c r="D46" s="257"/>
      <c r="E46" s="373" t="s">
        <v>551</v>
      </c>
      <c r="F46" s="373"/>
      <c r="G46" s="373"/>
      <c r="H46" s="373"/>
      <c r="I46" s="373"/>
      <c r="J46" s="373"/>
      <c r="K46" s="253"/>
    </row>
    <row r="47" spans="2:11" ht="15" customHeight="1" x14ac:dyDescent="0.3">
      <c r="B47" s="256"/>
      <c r="C47" s="257"/>
      <c r="D47" s="257"/>
      <c r="E47" s="373" t="s">
        <v>552</v>
      </c>
      <c r="F47" s="373"/>
      <c r="G47" s="373"/>
      <c r="H47" s="373"/>
      <c r="I47" s="373"/>
      <c r="J47" s="373"/>
      <c r="K47" s="253"/>
    </row>
    <row r="48" spans="2:11" ht="15" customHeight="1" x14ac:dyDescent="0.3">
      <c r="B48" s="256"/>
      <c r="C48" s="257"/>
      <c r="D48" s="257"/>
      <c r="E48" s="373" t="s">
        <v>553</v>
      </c>
      <c r="F48" s="373"/>
      <c r="G48" s="373"/>
      <c r="H48" s="373"/>
      <c r="I48" s="373"/>
      <c r="J48" s="373"/>
      <c r="K48" s="253"/>
    </row>
    <row r="49" spans="2:11" ht="15" customHeight="1" x14ac:dyDescent="0.3">
      <c r="B49" s="256"/>
      <c r="C49" s="257"/>
      <c r="D49" s="373" t="s">
        <v>554</v>
      </c>
      <c r="E49" s="373"/>
      <c r="F49" s="373"/>
      <c r="G49" s="373"/>
      <c r="H49" s="373"/>
      <c r="I49" s="373"/>
      <c r="J49" s="373"/>
      <c r="K49" s="253"/>
    </row>
    <row r="50" spans="2:11" ht="25.5" customHeight="1" x14ac:dyDescent="0.3">
      <c r="B50" s="252"/>
      <c r="C50" s="374" t="s">
        <v>555</v>
      </c>
      <c r="D50" s="374"/>
      <c r="E50" s="374"/>
      <c r="F50" s="374"/>
      <c r="G50" s="374"/>
      <c r="H50" s="374"/>
      <c r="I50" s="374"/>
      <c r="J50" s="374"/>
      <c r="K50" s="253"/>
    </row>
    <row r="51" spans="2:11" ht="5.25" customHeight="1" x14ac:dyDescent="0.3">
      <c r="B51" s="252"/>
      <c r="C51" s="254"/>
      <c r="D51" s="254"/>
      <c r="E51" s="254"/>
      <c r="F51" s="254"/>
      <c r="G51" s="254"/>
      <c r="H51" s="254"/>
      <c r="I51" s="254"/>
      <c r="J51" s="254"/>
      <c r="K51" s="253"/>
    </row>
    <row r="52" spans="2:11" ht="15" customHeight="1" x14ac:dyDescent="0.3">
      <c r="B52" s="252"/>
      <c r="C52" s="373" t="s">
        <v>556</v>
      </c>
      <c r="D52" s="373"/>
      <c r="E52" s="373"/>
      <c r="F52" s="373"/>
      <c r="G52" s="373"/>
      <c r="H52" s="373"/>
      <c r="I52" s="373"/>
      <c r="J52" s="373"/>
      <c r="K52" s="253"/>
    </row>
    <row r="53" spans="2:11" ht="15" customHeight="1" x14ac:dyDescent="0.3">
      <c r="B53" s="252"/>
      <c r="C53" s="373" t="s">
        <v>557</v>
      </c>
      <c r="D53" s="373"/>
      <c r="E53" s="373"/>
      <c r="F53" s="373"/>
      <c r="G53" s="373"/>
      <c r="H53" s="373"/>
      <c r="I53" s="373"/>
      <c r="J53" s="373"/>
      <c r="K53" s="253"/>
    </row>
    <row r="54" spans="2:11" ht="12.75" customHeight="1" x14ac:dyDescent="0.3">
      <c r="B54" s="252"/>
      <c r="C54" s="255"/>
      <c r="D54" s="255"/>
      <c r="E54" s="255"/>
      <c r="F54" s="255"/>
      <c r="G54" s="255"/>
      <c r="H54" s="255"/>
      <c r="I54" s="255"/>
      <c r="J54" s="255"/>
      <c r="K54" s="253"/>
    </row>
    <row r="55" spans="2:11" ht="15" customHeight="1" x14ac:dyDescent="0.3">
      <c r="B55" s="252"/>
      <c r="C55" s="373" t="s">
        <v>558</v>
      </c>
      <c r="D55" s="373"/>
      <c r="E55" s="373"/>
      <c r="F55" s="373"/>
      <c r="G55" s="373"/>
      <c r="H55" s="373"/>
      <c r="I55" s="373"/>
      <c r="J55" s="373"/>
      <c r="K55" s="253"/>
    </row>
    <row r="56" spans="2:11" ht="15" customHeight="1" x14ac:dyDescent="0.3">
      <c r="B56" s="252"/>
      <c r="C56" s="257"/>
      <c r="D56" s="373" t="s">
        <v>559</v>
      </c>
      <c r="E56" s="373"/>
      <c r="F56" s="373"/>
      <c r="G56" s="373"/>
      <c r="H56" s="373"/>
      <c r="I56" s="373"/>
      <c r="J56" s="373"/>
      <c r="K56" s="253"/>
    </row>
    <row r="57" spans="2:11" ht="15" customHeight="1" x14ac:dyDescent="0.3">
      <c r="B57" s="252"/>
      <c r="C57" s="257"/>
      <c r="D57" s="373" t="s">
        <v>560</v>
      </c>
      <c r="E57" s="373"/>
      <c r="F57" s="373"/>
      <c r="G57" s="373"/>
      <c r="H57" s="373"/>
      <c r="I57" s="373"/>
      <c r="J57" s="373"/>
      <c r="K57" s="253"/>
    </row>
    <row r="58" spans="2:11" ht="15" customHeight="1" x14ac:dyDescent="0.3">
      <c r="B58" s="252"/>
      <c r="C58" s="257"/>
      <c r="D58" s="373" t="s">
        <v>561</v>
      </c>
      <c r="E58" s="373"/>
      <c r="F58" s="373"/>
      <c r="G58" s="373"/>
      <c r="H58" s="373"/>
      <c r="I58" s="373"/>
      <c r="J58" s="373"/>
      <c r="K58" s="253"/>
    </row>
    <row r="59" spans="2:11" ht="15" customHeight="1" x14ac:dyDescent="0.3">
      <c r="B59" s="252"/>
      <c r="C59" s="257"/>
      <c r="D59" s="373" t="s">
        <v>562</v>
      </c>
      <c r="E59" s="373"/>
      <c r="F59" s="373"/>
      <c r="G59" s="373"/>
      <c r="H59" s="373"/>
      <c r="I59" s="373"/>
      <c r="J59" s="373"/>
      <c r="K59" s="253"/>
    </row>
    <row r="60" spans="2:11" ht="15" customHeight="1" x14ac:dyDescent="0.3">
      <c r="B60" s="252"/>
      <c r="C60" s="257"/>
      <c r="D60" s="372" t="s">
        <v>563</v>
      </c>
      <c r="E60" s="372"/>
      <c r="F60" s="372"/>
      <c r="G60" s="372"/>
      <c r="H60" s="372"/>
      <c r="I60" s="372"/>
      <c r="J60" s="372"/>
      <c r="K60" s="253"/>
    </row>
    <row r="61" spans="2:11" ht="15" customHeight="1" x14ac:dyDescent="0.3">
      <c r="B61" s="252"/>
      <c r="C61" s="257"/>
      <c r="D61" s="373" t="s">
        <v>564</v>
      </c>
      <c r="E61" s="373"/>
      <c r="F61" s="373"/>
      <c r="G61" s="373"/>
      <c r="H61" s="373"/>
      <c r="I61" s="373"/>
      <c r="J61" s="373"/>
      <c r="K61" s="253"/>
    </row>
    <row r="62" spans="2:11" ht="12.75" customHeight="1" x14ac:dyDescent="0.3">
      <c r="B62" s="252"/>
      <c r="C62" s="257"/>
      <c r="D62" s="257"/>
      <c r="E62" s="260"/>
      <c r="F62" s="257"/>
      <c r="G62" s="257"/>
      <c r="H62" s="257"/>
      <c r="I62" s="257"/>
      <c r="J62" s="257"/>
      <c r="K62" s="253"/>
    </row>
    <row r="63" spans="2:11" ht="15" customHeight="1" x14ac:dyDescent="0.3">
      <c r="B63" s="252"/>
      <c r="C63" s="257"/>
      <c r="D63" s="373" t="s">
        <v>565</v>
      </c>
      <c r="E63" s="373"/>
      <c r="F63" s="373"/>
      <c r="G63" s="373"/>
      <c r="H63" s="373"/>
      <c r="I63" s="373"/>
      <c r="J63" s="373"/>
      <c r="K63" s="253"/>
    </row>
    <row r="64" spans="2:11" ht="15" customHeight="1" x14ac:dyDescent="0.3">
      <c r="B64" s="252"/>
      <c r="C64" s="257"/>
      <c r="D64" s="372" t="s">
        <v>566</v>
      </c>
      <c r="E64" s="372"/>
      <c r="F64" s="372"/>
      <c r="G64" s="372"/>
      <c r="H64" s="372"/>
      <c r="I64" s="372"/>
      <c r="J64" s="372"/>
      <c r="K64" s="253"/>
    </row>
    <row r="65" spans="2:11" ht="15" customHeight="1" x14ac:dyDescent="0.3">
      <c r="B65" s="252"/>
      <c r="C65" s="257"/>
      <c r="D65" s="373" t="s">
        <v>567</v>
      </c>
      <c r="E65" s="373"/>
      <c r="F65" s="373"/>
      <c r="G65" s="373"/>
      <c r="H65" s="373"/>
      <c r="I65" s="373"/>
      <c r="J65" s="373"/>
      <c r="K65" s="253"/>
    </row>
    <row r="66" spans="2:11" ht="15" customHeight="1" x14ac:dyDescent="0.3">
      <c r="B66" s="252"/>
      <c r="C66" s="257"/>
      <c r="D66" s="373" t="s">
        <v>568</v>
      </c>
      <c r="E66" s="373"/>
      <c r="F66" s="373"/>
      <c r="G66" s="373"/>
      <c r="H66" s="373"/>
      <c r="I66" s="373"/>
      <c r="J66" s="373"/>
      <c r="K66" s="253"/>
    </row>
    <row r="67" spans="2:11" ht="15" customHeight="1" x14ac:dyDescent="0.3">
      <c r="B67" s="252"/>
      <c r="C67" s="257"/>
      <c r="D67" s="373" t="s">
        <v>569</v>
      </c>
      <c r="E67" s="373"/>
      <c r="F67" s="373"/>
      <c r="G67" s="373"/>
      <c r="H67" s="373"/>
      <c r="I67" s="373"/>
      <c r="J67" s="373"/>
      <c r="K67" s="253"/>
    </row>
    <row r="68" spans="2:11" ht="15" customHeight="1" x14ac:dyDescent="0.3">
      <c r="B68" s="252"/>
      <c r="C68" s="257"/>
      <c r="D68" s="373" t="s">
        <v>570</v>
      </c>
      <c r="E68" s="373"/>
      <c r="F68" s="373"/>
      <c r="G68" s="373"/>
      <c r="H68" s="373"/>
      <c r="I68" s="373"/>
      <c r="J68" s="373"/>
      <c r="K68" s="253"/>
    </row>
    <row r="69" spans="2:11" ht="12.75" customHeight="1" x14ac:dyDescent="0.3">
      <c r="B69" s="261"/>
      <c r="C69" s="262"/>
      <c r="D69" s="262"/>
      <c r="E69" s="262"/>
      <c r="F69" s="262"/>
      <c r="G69" s="262"/>
      <c r="H69" s="262"/>
      <c r="I69" s="262"/>
      <c r="J69" s="262"/>
      <c r="K69" s="263"/>
    </row>
    <row r="70" spans="2:11" ht="18.75" customHeight="1" x14ac:dyDescent="0.3">
      <c r="B70" s="264"/>
      <c r="C70" s="264"/>
      <c r="D70" s="264"/>
      <c r="E70" s="264"/>
      <c r="F70" s="264"/>
      <c r="G70" s="264"/>
      <c r="H70" s="264"/>
      <c r="I70" s="264"/>
      <c r="J70" s="264"/>
      <c r="K70" s="265"/>
    </row>
    <row r="71" spans="2:11" ht="18.75" customHeight="1" x14ac:dyDescent="0.3">
      <c r="B71" s="265"/>
      <c r="C71" s="265"/>
      <c r="D71" s="265"/>
      <c r="E71" s="265"/>
      <c r="F71" s="265"/>
      <c r="G71" s="265"/>
      <c r="H71" s="265"/>
      <c r="I71" s="265"/>
      <c r="J71" s="265"/>
      <c r="K71" s="265"/>
    </row>
    <row r="72" spans="2:11" ht="7.5" customHeight="1" x14ac:dyDescent="0.3">
      <c r="B72" s="266"/>
      <c r="C72" s="267"/>
      <c r="D72" s="267"/>
      <c r="E72" s="267"/>
      <c r="F72" s="267"/>
      <c r="G72" s="267"/>
      <c r="H72" s="267"/>
      <c r="I72" s="267"/>
      <c r="J72" s="267"/>
      <c r="K72" s="268"/>
    </row>
    <row r="73" spans="2:11" ht="45" customHeight="1" x14ac:dyDescent="0.3">
      <c r="B73" s="269"/>
      <c r="C73" s="371" t="s">
        <v>83</v>
      </c>
      <c r="D73" s="371"/>
      <c r="E73" s="371"/>
      <c r="F73" s="371"/>
      <c r="G73" s="371"/>
      <c r="H73" s="371"/>
      <c r="I73" s="371"/>
      <c r="J73" s="371"/>
      <c r="K73" s="270"/>
    </row>
    <row r="74" spans="2:11" ht="17.25" customHeight="1" x14ac:dyDescent="0.3">
      <c r="B74" s="269"/>
      <c r="C74" s="271" t="s">
        <v>571</v>
      </c>
      <c r="D74" s="271"/>
      <c r="E74" s="271"/>
      <c r="F74" s="271" t="s">
        <v>572</v>
      </c>
      <c r="G74" s="272"/>
      <c r="H74" s="271" t="s">
        <v>109</v>
      </c>
      <c r="I74" s="271" t="s">
        <v>57</v>
      </c>
      <c r="J74" s="271" t="s">
        <v>573</v>
      </c>
      <c r="K74" s="270"/>
    </row>
    <row r="75" spans="2:11" ht="17.25" customHeight="1" x14ac:dyDescent="0.3">
      <c r="B75" s="269"/>
      <c r="C75" s="273" t="s">
        <v>574</v>
      </c>
      <c r="D75" s="273"/>
      <c r="E75" s="273"/>
      <c r="F75" s="274" t="s">
        <v>575</v>
      </c>
      <c r="G75" s="275"/>
      <c r="H75" s="273"/>
      <c r="I75" s="273"/>
      <c r="J75" s="273" t="s">
        <v>576</v>
      </c>
      <c r="K75" s="270"/>
    </row>
    <row r="76" spans="2:11" ht="5.25" customHeight="1" x14ac:dyDescent="0.3">
      <c r="B76" s="269"/>
      <c r="C76" s="276"/>
      <c r="D76" s="276"/>
      <c r="E76" s="276"/>
      <c r="F76" s="276"/>
      <c r="G76" s="277"/>
      <c r="H76" s="276"/>
      <c r="I76" s="276"/>
      <c r="J76" s="276"/>
      <c r="K76" s="270"/>
    </row>
    <row r="77" spans="2:11" ht="15" customHeight="1" x14ac:dyDescent="0.3">
      <c r="B77" s="269"/>
      <c r="C77" s="259" t="s">
        <v>53</v>
      </c>
      <c r="D77" s="276"/>
      <c r="E77" s="276"/>
      <c r="F77" s="278" t="s">
        <v>577</v>
      </c>
      <c r="G77" s="277"/>
      <c r="H77" s="259" t="s">
        <v>578</v>
      </c>
      <c r="I77" s="259" t="s">
        <v>579</v>
      </c>
      <c r="J77" s="259">
        <v>20</v>
      </c>
      <c r="K77" s="270"/>
    </row>
    <row r="78" spans="2:11" ht="15" customHeight="1" x14ac:dyDescent="0.3">
      <c r="B78" s="269"/>
      <c r="C78" s="259" t="s">
        <v>580</v>
      </c>
      <c r="D78" s="259"/>
      <c r="E78" s="259"/>
      <c r="F78" s="278" t="s">
        <v>577</v>
      </c>
      <c r="G78" s="277"/>
      <c r="H78" s="259" t="s">
        <v>581</v>
      </c>
      <c r="I78" s="259" t="s">
        <v>579</v>
      </c>
      <c r="J78" s="259">
        <v>120</v>
      </c>
      <c r="K78" s="270"/>
    </row>
    <row r="79" spans="2:11" ht="15" customHeight="1" x14ac:dyDescent="0.3">
      <c r="B79" s="279"/>
      <c r="C79" s="259" t="s">
        <v>582</v>
      </c>
      <c r="D79" s="259"/>
      <c r="E79" s="259"/>
      <c r="F79" s="278" t="s">
        <v>583</v>
      </c>
      <c r="G79" s="277"/>
      <c r="H79" s="259" t="s">
        <v>584</v>
      </c>
      <c r="I79" s="259" t="s">
        <v>579</v>
      </c>
      <c r="J79" s="259">
        <v>50</v>
      </c>
      <c r="K79" s="270"/>
    </row>
    <row r="80" spans="2:11" ht="15" customHeight="1" x14ac:dyDescent="0.3">
      <c r="B80" s="279"/>
      <c r="C80" s="259" t="s">
        <v>585</v>
      </c>
      <c r="D80" s="259"/>
      <c r="E80" s="259"/>
      <c r="F80" s="278" t="s">
        <v>577</v>
      </c>
      <c r="G80" s="277"/>
      <c r="H80" s="259" t="s">
        <v>586</v>
      </c>
      <c r="I80" s="259" t="s">
        <v>587</v>
      </c>
      <c r="J80" s="259"/>
      <c r="K80" s="270"/>
    </row>
    <row r="81" spans="2:11" ht="15" customHeight="1" x14ac:dyDescent="0.3">
      <c r="B81" s="279"/>
      <c r="C81" s="280" t="s">
        <v>588</v>
      </c>
      <c r="D81" s="280"/>
      <c r="E81" s="280"/>
      <c r="F81" s="281" t="s">
        <v>583</v>
      </c>
      <c r="G81" s="280"/>
      <c r="H81" s="280" t="s">
        <v>589</v>
      </c>
      <c r="I81" s="280" t="s">
        <v>579</v>
      </c>
      <c r="J81" s="280">
        <v>15</v>
      </c>
      <c r="K81" s="270"/>
    </row>
    <row r="82" spans="2:11" ht="15" customHeight="1" x14ac:dyDescent="0.3">
      <c r="B82" s="279"/>
      <c r="C82" s="280" t="s">
        <v>590</v>
      </c>
      <c r="D82" s="280"/>
      <c r="E82" s="280"/>
      <c r="F82" s="281" t="s">
        <v>583</v>
      </c>
      <c r="G82" s="280"/>
      <c r="H82" s="280" t="s">
        <v>591</v>
      </c>
      <c r="I82" s="280" t="s">
        <v>579</v>
      </c>
      <c r="J82" s="280">
        <v>15</v>
      </c>
      <c r="K82" s="270"/>
    </row>
    <row r="83" spans="2:11" ht="15" customHeight="1" x14ac:dyDescent="0.3">
      <c r="B83" s="279"/>
      <c r="C83" s="280" t="s">
        <v>592</v>
      </c>
      <c r="D83" s="280"/>
      <c r="E83" s="280"/>
      <c r="F83" s="281" t="s">
        <v>583</v>
      </c>
      <c r="G83" s="280"/>
      <c r="H83" s="280" t="s">
        <v>593</v>
      </c>
      <c r="I83" s="280" t="s">
        <v>579</v>
      </c>
      <c r="J83" s="280">
        <v>20</v>
      </c>
      <c r="K83" s="270"/>
    </row>
    <row r="84" spans="2:11" ht="15" customHeight="1" x14ac:dyDescent="0.3">
      <c r="B84" s="279"/>
      <c r="C84" s="280" t="s">
        <v>594</v>
      </c>
      <c r="D84" s="280"/>
      <c r="E84" s="280"/>
      <c r="F84" s="281" t="s">
        <v>583</v>
      </c>
      <c r="G84" s="280"/>
      <c r="H84" s="280" t="s">
        <v>595</v>
      </c>
      <c r="I84" s="280" t="s">
        <v>579</v>
      </c>
      <c r="J84" s="280">
        <v>20</v>
      </c>
      <c r="K84" s="270"/>
    </row>
    <row r="85" spans="2:11" ht="15" customHeight="1" x14ac:dyDescent="0.3">
      <c r="B85" s="279"/>
      <c r="C85" s="259" t="s">
        <v>596</v>
      </c>
      <c r="D85" s="259"/>
      <c r="E85" s="259"/>
      <c r="F85" s="278" t="s">
        <v>583</v>
      </c>
      <c r="G85" s="277"/>
      <c r="H85" s="259" t="s">
        <v>597</v>
      </c>
      <c r="I85" s="259" t="s">
        <v>579</v>
      </c>
      <c r="J85" s="259">
        <v>50</v>
      </c>
      <c r="K85" s="270"/>
    </row>
    <row r="86" spans="2:11" ht="15" customHeight="1" x14ac:dyDescent="0.3">
      <c r="B86" s="279"/>
      <c r="C86" s="259" t="s">
        <v>598</v>
      </c>
      <c r="D86" s="259"/>
      <c r="E86" s="259"/>
      <c r="F86" s="278" t="s">
        <v>583</v>
      </c>
      <c r="G86" s="277"/>
      <c r="H86" s="259" t="s">
        <v>599</v>
      </c>
      <c r="I86" s="259" t="s">
        <v>579</v>
      </c>
      <c r="J86" s="259">
        <v>20</v>
      </c>
      <c r="K86" s="270"/>
    </row>
    <row r="87" spans="2:11" ht="15" customHeight="1" x14ac:dyDescent="0.3">
      <c r="B87" s="279"/>
      <c r="C87" s="259" t="s">
        <v>600</v>
      </c>
      <c r="D87" s="259"/>
      <c r="E87" s="259"/>
      <c r="F87" s="278" t="s">
        <v>583</v>
      </c>
      <c r="G87" s="277"/>
      <c r="H87" s="259" t="s">
        <v>601</v>
      </c>
      <c r="I87" s="259" t="s">
        <v>579</v>
      </c>
      <c r="J87" s="259">
        <v>20</v>
      </c>
      <c r="K87" s="270"/>
    </row>
    <row r="88" spans="2:11" ht="15" customHeight="1" x14ac:dyDescent="0.3">
      <c r="B88" s="279"/>
      <c r="C88" s="259" t="s">
        <v>602</v>
      </c>
      <c r="D88" s="259"/>
      <c r="E88" s="259"/>
      <c r="F88" s="278" t="s">
        <v>583</v>
      </c>
      <c r="G88" s="277"/>
      <c r="H88" s="259" t="s">
        <v>603</v>
      </c>
      <c r="I88" s="259" t="s">
        <v>579</v>
      </c>
      <c r="J88" s="259">
        <v>50</v>
      </c>
      <c r="K88" s="270"/>
    </row>
    <row r="89" spans="2:11" ht="15" customHeight="1" x14ac:dyDescent="0.3">
      <c r="B89" s="279"/>
      <c r="C89" s="259" t="s">
        <v>604</v>
      </c>
      <c r="D89" s="259"/>
      <c r="E89" s="259"/>
      <c r="F89" s="278" t="s">
        <v>583</v>
      </c>
      <c r="G89" s="277"/>
      <c r="H89" s="259" t="s">
        <v>604</v>
      </c>
      <c r="I89" s="259" t="s">
        <v>579</v>
      </c>
      <c r="J89" s="259">
        <v>50</v>
      </c>
      <c r="K89" s="270"/>
    </row>
    <row r="90" spans="2:11" ht="15" customHeight="1" x14ac:dyDescent="0.3">
      <c r="B90" s="279"/>
      <c r="C90" s="259" t="s">
        <v>114</v>
      </c>
      <c r="D90" s="259"/>
      <c r="E90" s="259"/>
      <c r="F90" s="278" t="s">
        <v>583</v>
      </c>
      <c r="G90" s="277"/>
      <c r="H90" s="259" t="s">
        <v>605</v>
      </c>
      <c r="I90" s="259" t="s">
        <v>579</v>
      </c>
      <c r="J90" s="259">
        <v>255</v>
      </c>
      <c r="K90" s="270"/>
    </row>
    <row r="91" spans="2:11" ht="15" customHeight="1" x14ac:dyDescent="0.3">
      <c r="B91" s="279"/>
      <c r="C91" s="259" t="s">
        <v>606</v>
      </c>
      <c r="D91" s="259"/>
      <c r="E91" s="259"/>
      <c r="F91" s="278" t="s">
        <v>577</v>
      </c>
      <c r="G91" s="277"/>
      <c r="H91" s="259" t="s">
        <v>607</v>
      </c>
      <c r="I91" s="259" t="s">
        <v>608</v>
      </c>
      <c r="J91" s="259"/>
      <c r="K91" s="270"/>
    </row>
    <row r="92" spans="2:11" ht="15" customHeight="1" x14ac:dyDescent="0.3">
      <c r="B92" s="279"/>
      <c r="C92" s="259" t="s">
        <v>609</v>
      </c>
      <c r="D92" s="259"/>
      <c r="E92" s="259"/>
      <c r="F92" s="278" t="s">
        <v>577</v>
      </c>
      <c r="G92" s="277"/>
      <c r="H92" s="259" t="s">
        <v>610</v>
      </c>
      <c r="I92" s="259" t="s">
        <v>611</v>
      </c>
      <c r="J92" s="259"/>
      <c r="K92" s="270"/>
    </row>
    <row r="93" spans="2:11" ht="15" customHeight="1" x14ac:dyDescent="0.3">
      <c r="B93" s="279"/>
      <c r="C93" s="259" t="s">
        <v>612</v>
      </c>
      <c r="D93" s="259"/>
      <c r="E93" s="259"/>
      <c r="F93" s="278" t="s">
        <v>577</v>
      </c>
      <c r="G93" s="277"/>
      <c r="H93" s="259" t="s">
        <v>612</v>
      </c>
      <c r="I93" s="259" t="s">
        <v>611</v>
      </c>
      <c r="J93" s="259"/>
      <c r="K93" s="270"/>
    </row>
    <row r="94" spans="2:11" ht="15" customHeight="1" x14ac:dyDescent="0.3">
      <c r="B94" s="279"/>
      <c r="C94" s="259" t="s">
        <v>38</v>
      </c>
      <c r="D94" s="259"/>
      <c r="E94" s="259"/>
      <c r="F94" s="278" t="s">
        <v>577</v>
      </c>
      <c r="G94" s="277"/>
      <c r="H94" s="259" t="s">
        <v>613</v>
      </c>
      <c r="I94" s="259" t="s">
        <v>611</v>
      </c>
      <c r="J94" s="259"/>
      <c r="K94" s="270"/>
    </row>
    <row r="95" spans="2:11" ht="15" customHeight="1" x14ac:dyDescent="0.3">
      <c r="B95" s="279"/>
      <c r="C95" s="259" t="s">
        <v>48</v>
      </c>
      <c r="D95" s="259"/>
      <c r="E95" s="259"/>
      <c r="F95" s="278" t="s">
        <v>577</v>
      </c>
      <c r="G95" s="277"/>
      <c r="H95" s="259" t="s">
        <v>614</v>
      </c>
      <c r="I95" s="259" t="s">
        <v>611</v>
      </c>
      <c r="J95" s="259"/>
      <c r="K95" s="270"/>
    </row>
    <row r="96" spans="2:11" ht="15" customHeight="1" x14ac:dyDescent="0.3">
      <c r="B96" s="282"/>
      <c r="C96" s="283"/>
      <c r="D96" s="283"/>
      <c r="E96" s="283"/>
      <c r="F96" s="283"/>
      <c r="G96" s="283"/>
      <c r="H96" s="283"/>
      <c r="I96" s="283"/>
      <c r="J96" s="283"/>
      <c r="K96" s="284"/>
    </row>
    <row r="97" spans="2:11" ht="18.75" customHeight="1" x14ac:dyDescent="0.3">
      <c r="B97" s="285"/>
      <c r="C97" s="286"/>
      <c r="D97" s="286"/>
      <c r="E97" s="286"/>
      <c r="F97" s="286"/>
      <c r="G97" s="286"/>
      <c r="H97" s="286"/>
      <c r="I97" s="286"/>
      <c r="J97" s="286"/>
      <c r="K97" s="285"/>
    </row>
    <row r="98" spans="2:11" ht="18.75" customHeight="1" x14ac:dyDescent="0.3">
      <c r="B98" s="265"/>
      <c r="C98" s="265"/>
      <c r="D98" s="265"/>
      <c r="E98" s="265"/>
      <c r="F98" s="265"/>
      <c r="G98" s="265"/>
      <c r="H98" s="265"/>
      <c r="I98" s="265"/>
      <c r="J98" s="265"/>
      <c r="K98" s="265"/>
    </row>
    <row r="99" spans="2:11" ht="7.5" customHeight="1" x14ac:dyDescent="0.3">
      <c r="B99" s="266"/>
      <c r="C99" s="267"/>
      <c r="D99" s="267"/>
      <c r="E99" s="267"/>
      <c r="F99" s="267"/>
      <c r="G99" s="267"/>
      <c r="H99" s="267"/>
      <c r="I99" s="267"/>
      <c r="J99" s="267"/>
      <c r="K99" s="268"/>
    </row>
    <row r="100" spans="2:11" ht="45" customHeight="1" x14ac:dyDescent="0.3">
      <c r="B100" s="269"/>
      <c r="C100" s="371" t="s">
        <v>615</v>
      </c>
      <c r="D100" s="371"/>
      <c r="E100" s="371"/>
      <c r="F100" s="371"/>
      <c r="G100" s="371"/>
      <c r="H100" s="371"/>
      <c r="I100" s="371"/>
      <c r="J100" s="371"/>
      <c r="K100" s="270"/>
    </row>
    <row r="101" spans="2:11" ht="17.25" customHeight="1" x14ac:dyDescent="0.3">
      <c r="B101" s="269"/>
      <c r="C101" s="271" t="s">
        <v>571</v>
      </c>
      <c r="D101" s="271"/>
      <c r="E101" s="271"/>
      <c r="F101" s="271" t="s">
        <v>572</v>
      </c>
      <c r="G101" s="272"/>
      <c r="H101" s="271" t="s">
        <v>109</v>
      </c>
      <c r="I101" s="271" t="s">
        <v>57</v>
      </c>
      <c r="J101" s="271" t="s">
        <v>573</v>
      </c>
      <c r="K101" s="270"/>
    </row>
    <row r="102" spans="2:11" ht="17.25" customHeight="1" x14ac:dyDescent="0.3">
      <c r="B102" s="269"/>
      <c r="C102" s="273" t="s">
        <v>574</v>
      </c>
      <c r="D102" s="273"/>
      <c r="E102" s="273"/>
      <c r="F102" s="274" t="s">
        <v>575</v>
      </c>
      <c r="G102" s="275"/>
      <c r="H102" s="273"/>
      <c r="I102" s="273"/>
      <c r="J102" s="273" t="s">
        <v>576</v>
      </c>
      <c r="K102" s="270"/>
    </row>
    <row r="103" spans="2:11" ht="5.25" customHeight="1" x14ac:dyDescent="0.3">
      <c r="B103" s="269"/>
      <c r="C103" s="271"/>
      <c r="D103" s="271"/>
      <c r="E103" s="271"/>
      <c r="F103" s="271"/>
      <c r="G103" s="287"/>
      <c r="H103" s="271"/>
      <c r="I103" s="271"/>
      <c r="J103" s="271"/>
      <c r="K103" s="270"/>
    </row>
    <row r="104" spans="2:11" ht="15" customHeight="1" x14ac:dyDescent="0.3">
      <c r="B104" s="269"/>
      <c r="C104" s="259" t="s">
        <v>53</v>
      </c>
      <c r="D104" s="276"/>
      <c r="E104" s="276"/>
      <c r="F104" s="278" t="s">
        <v>577</v>
      </c>
      <c r="G104" s="287"/>
      <c r="H104" s="259" t="s">
        <v>616</v>
      </c>
      <c r="I104" s="259" t="s">
        <v>579</v>
      </c>
      <c r="J104" s="259">
        <v>20</v>
      </c>
      <c r="K104" s="270"/>
    </row>
    <row r="105" spans="2:11" ht="15" customHeight="1" x14ac:dyDescent="0.3">
      <c r="B105" s="269"/>
      <c r="C105" s="259" t="s">
        <v>580</v>
      </c>
      <c r="D105" s="259"/>
      <c r="E105" s="259"/>
      <c r="F105" s="278" t="s">
        <v>577</v>
      </c>
      <c r="G105" s="259"/>
      <c r="H105" s="259" t="s">
        <v>616</v>
      </c>
      <c r="I105" s="259" t="s">
        <v>579</v>
      </c>
      <c r="J105" s="259">
        <v>120</v>
      </c>
      <c r="K105" s="270"/>
    </row>
    <row r="106" spans="2:11" ht="15" customHeight="1" x14ac:dyDescent="0.3">
      <c r="B106" s="279"/>
      <c r="C106" s="259" t="s">
        <v>582</v>
      </c>
      <c r="D106" s="259"/>
      <c r="E106" s="259"/>
      <c r="F106" s="278" t="s">
        <v>583</v>
      </c>
      <c r="G106" s="259"/>
      <c r="H106" s="259" t="s">
        <v>616</v>
      </c>
      <c r="I106" s="259" t="s">
        <v>579</v>
      </c>
      <c r="J106" s="259">
        <v>50</v>
      </c>
      <c r="K106" s="270"/>
    </row>
    <row r="107" spans="2:11" ht="15" customHeight="1" x14ac:dyDescent="0.3">
      <c r="B107" s="279"/>
      <c r="C107" s="259" t="s">
        <v>585</v>
      </c>
      <c r="D107" s="259"/>
      <c r="E107" s="259"/>
      <c r="F107" s="278" t="s">
        <v>577</v>
      </c>
      <c r="G107" s="259"/>
      <c r="H107" s="259" t="s">
        <v>616</v>
      </c>
      <c r="I107" s="259" t="s">
        <v>587</v>
      </c>
      <c r="J107" s="259"/>
      <c r="K107" s="270"/>
    </row>
    <row r="108" spans="2:11" ht="15" customHeight="1" x14ac:dyDescent="0.3">
      <c r="B108" s="279"/>
      <c r="C108" s="259" t="s">
        <v>596</v>
      </c>
      <c r="D108" s="259"/>
      <c r="E108" s="259"/>
      <c r="F108" s="278" t="s">
        <v>583</v>
      </c>
      <c r="G108" s="259"/>
      <c r="H108" s="259" t="s">
        <v>616</v>
      </c>
      <c r="I108" s="259" t="s">
        <v>579</v>
      </c>
      <c r="J108" s="259">
        <v>50</v>
      </c>
      <c r="K108" s="270"/>
    </row>
    <row r="109" spans="2:11" ht="15" customHeight="1" x14ac:dyDescent="0.3">
      <c r="B109" s="279"/>
      <c r="C109" s="259" t="s">
        <v>604</v>
      </c>
      <c r="D109" s="259"/>
      <c r="E109" s="259"/>
      <c r="F109" s="278" t="s">
        <v>583</v>
      </c>
      <c r="G109" s="259"/>
      <c r="H109" s="259" t="s">
        <v>616</v>
      </c>
      <c r="I109" s="259" t="s">
        <v>579</v>
      </c>
      <c r="J109" s="259">
        <v>50</v>
      </c>
      <c r="K109" s="270"/>
    </row>
    <row r="110" spans="2:11" ht="15" customHeight="1" x14ac:dyDescent="0.3">
      <c r="B110" s="279"/>
      <c r="C110" s="259" t="s">
        <v>602</v>
      </c>
      <c r="D110" s="259"/>
      <c r="E110" s="259"/>
      <c r="F110" s="278" t="s">
        <v>583</v>
      </c>
      <c r="G110" s="259"/>
      <c r="H110" s="259" t="s">
        <v>616</v>
      </c>
      <c r="I110" s="259" t="s">
        <v>579</v>
      </c>
      <c r="J110" s="259">
        <v>50</v>
      </c>
      <c r="K110" s="270"/>
    </row>
    <row r="111" spans="2:11" ht="15" customHeight="1" x14ac:dyDescent="0.3">
      <c r="B111" s="279"/>
      <c r="C111" s="259" t="s">
        <v>53</v>
      </c>
      <c r="D111" s="259"/>
      <c r="E111" s="259"/>
      <c r="F111" s="278" t="s">
        <v>577</v>
      </c>
      <c r="G111" s="259"/>
      <c r="H111" s="259" t="s">
        <v>617</v>
      </c>
      <c r="I111" s="259" t="s">
        <v>579</v>
      </c>
      <c r="J111" s="259">
        <v>20</v>
      </c>
      <c r="K111" s="270"/>
    </row>
    <row r="112" spans="2:11" ht="15" customHeight="1" x14ac:dyDescent="0.3">
      <c r="B112" s="279"/>
      <c r="C112" s="259" t="s">
        <v>618</v>
      </c>
      <c r="D112" s="259"/>
      <c r="E112" s="259"/>
      <c r="F112" s="278" t="s">
        <v>577</v>
      </c>
      <c r="G112" s="259"/>
      <c r="H112" s="259" t="s">
        <v>619</v>
      </c>
      <c r="I112" s="259" t="s">
        <v>579</v>
      </c>
      <c r="J112" s="259">
        <v>120</v>
      </c>
      <c r="K112" s="270"/>
    </row>
    <row r="113" spans="2:11" ht="15" customHeight="1" x14ac:dyDescent="0.3">
      <c r="B113" s="279"/>
      <c r="C113" s="259" t="s">
        <v>38</v>
      </c>
      <c r="D113" s="259"/>
      <c r="E113" s="259"/>
      <c r="F113" s="278" t="s">
        <v>577</v>
      </c>
      <c r="G113" s="259"/>
      <c r="H113" s="259" t="s">
        <v>620</v>
      </c>
      <c r="I113" s="259" t="s">
        <v>611</v>
      </c>
      <c r="J113" s="259"/>
      <c r="K113" s="270"/>
    </row>
    <row r="114" spans="2:11" ht="15" customHeight="1" x14ac:dyDescent="0.3">
      <c r="B114" s="279"/>
      <c r="C114" s="259" t="s">
        <v>48</v>
      </c>
      <c r="D114" s="259"/>
      <c r="E114" s="259"/>
      <c r="F114" s="278" t="s">
        <v>577</v>
      </c>
      <c r="G114" s="259"/>
      <c r="H114" s="259" t="s">
        <v>621</v>
      </c>
      <c r="I114" s="259" t="s">
        <v>611</v>
      </c>
      <c r="J114" s="259"/>
      <c r="K114" s="270"/>
    </row>
    <row r="115" spans="2:11" ht="15" customHeight="1" x14ac:dyDescent="0.3">
      <c r="B115" s="279"/>
      <c r="C115" s="259" t="s">
        <v>57</v>
      </c>
      <c r="D115" s="259"/>
      <c r="E115" s="259"/>
      <c r="F115" s="278" t="s">
        <v>577</v>
      </c>
      <c r="G115" s="259"/>
      <c r="H115" s="259" t="s">
        <v>622</v>
      </c>
      <c r="I115" s="259" t="s">
        <v>623</v>
      </c>
      <c r="J115" s="259"/>
      <c r="K115" s="270"/>
    </row>
    <row r="116" spans="2:11" ht="15" customHeight="1" x14ac:dyDescent="0.3">
      <c r="B116" s="282"/>
      <c r="C116" s="288"/>
      <c r="D116" s="288"/>
      <c r="E116" s="288"/>
      <c r="F116" s="288"/>
      <c r="G116" s="288"/>
      <c r="H116" s="288"/>
      <c r="I116" s="288"/>
      <c r="J116" s="288"/>
      <c r="K116" s="284"/>
    </row>
    <row r="117" spans="2:11" ht="18.75" customHeight="1" x14ac:dyDescent="0.3">
      <c r="B117" s="289"/>
      <c r="C117" s="255"/>
      <c r="D117" s="255"/>
      <c r="E117" s="255"/>
      <c r="F117" s="290"/>
      <c r="G117" s="255"/>
      <c r="H117" s="255"/>
      <c r="I117" s="255"/>
      <c r="J117" s="255"/>
      <c r="K117" s="289"/>
    </row>
    <row r="118" spans="2:11" ht="18.75" customHeight="1" x14ac:dyDescent="0.3">
      <c r="B118" s="265"/>
      <c r="C118" s="265"/>
      <c r="D118" s="265"/>
      <c r="E118" s="265"/>
      <c r="F118" s="265"/>
      <c r="G118" s="265"/>
      <c r="H118" s="265"/>
      <c r="I118" s="265"/>
      <c r="J118" s="265"/>
      <c r="K118" s="265"/>
    </row>
    <row r="119" spans="2:11" ht="7.5" customHeight="1" x14ac:dyDescent="0.3">
      <c r="B119" s="291"/>
      <c r="C119" s="292"/>
      <c r="D119" s="292"/>
      <c r="E119" s="292"/>
      <c r="F119" s="292"/>
      <c r="G119" s="292"/>
      <c r="H119" s="292"/>
      <c r="I119" s="292"/>
      <c r="J119" s="292"/>
      <c r="K119" s="293"/>
    </row>
    <row r="120" spans="2:11" ht="45" customHeight="1" x14ac:dyDescent="0.3">
      <c r="B120" s="294"/>
      <c r="C120" s="370" t="s">
        <v>624</v>
      </c>
      <c r="D120" s="370"/>
      <c r="E120" s="370"/>
      <c r="F120" s="370"/>
      <c r="G120" s="370"/>
      <c r="H120" s="370"/>
      <c r="I120" s="370"/>
      <c r="J120" s="370"/>
      <c r="K120" s="295"/>
    </row>
    <row r="121" spans="2:11" ht="17.25" customHeight="1" x14ac:dyDescent="0.3">
      <c r="B121" s="296"/>
      <c r="C121" s="271" t="s">
        <v>571</v>
      </c>
      <c r="D121" s="271"/>
      <c r="E121" s="271"/>
      <c r="F121" s="271" t="s">
        <v>572</v>
      </c>
      <c r="G121" s="272"/>
      <c r="H121" s="271" t="s">
        <v>109</v>
      </c>
      <c r="I121" s="271" t="s">
        <v>57</v>
      </c>
      <c r="J121" s="271" t="s">
        <v>573</v>
      </c>
      <c r="K121" s="297"/>
    </row>
    <row r="122" spans="2:11" ht="17.25" customHeight="1" x14ac:dyDescent="0.3">
      <c r="B122" s="296"/>
      <c r="C122" s="273" t="s">
        <v>574</v>
      </c>
      <c r="D122" s="273"/>
      <c r="E122" s="273"/>
      <c r="F122" s="274" t="s">
        <v>575</v>
      </c>
      <c r="G122" s="275"/>
      <c r="H122" s="273"/>
      <c r="I122" s="273"/>
      <c r="J122" s="273" t="s">
        <v>576</v>
      </c>
      <c r="K122" s="297"/>
    </row>
    <row r="123" spans="2:11" ht="5.25" customHeight="1" x14ac:dyDescent="0.3">
      <c r="B123" s="298"/>
      <c r="C123" s="276"/>
      <c r="D123" s="276"/>
      <c r="E123" s="276"/>
      <c r="F123" s="276"/>
      <c r="G123" s="259"/>
      <c r="H123" s="276"/>
      <c r="I123" s="276"/>
      <c r="J123" s="276"/>
      <c r="K123" s="299"/>
    </row>
    <row r="124" spans="2:11" ht="15" customHeight="1" x14ac:dyDescent="0.3">
      <c r="B124" s="298"/>
      <c r="C124" s="259" t="s">
        <v>580</v>
      </c>
      <c r="D124" s="276"/>
      <c r="E124" s="276"/>
      <c r="F124" s="278" t="s">
        <v>577</v>
      </c>
      <c r="G124" s="259"/>
      <c r="H124" s="259" t="s">
        <v>616</v>
      </c>
      <c r="I124" s="259" t="s">
        <v>579</v>
      </c>
      <c r="J124" s="259">
        <v>120</v>
      </c>
      <c r="K124" s="300"/>
    </row>
    <row r="125" spans="2:11" ht="15" customHeight="1" x14ac:dyDescent="0.3">
      <c r="B125" s="298"/>
      <c r="C125" s="259" t="s">
        <v>625</v>
      </c>
      <c r="D125" s="259"/>
      <c r="E125" s="259"/>
      <c r="F125" s="278" t="s">
        <v>577</v>
      </c>
      <c r="G125" s="259"/>
      <c r="H125" s="259" t="s">
        <v>626</v>
      </c>
      <c r="I125" s="259" t="s">
        <v>579</v>
      </c>
      <c r="J125" s="259" t="s">
        <v>627</v>
      </c>
      <c r="K125" s="300"/>
    </row>
    <row r="126" spans="2:11" ht="15" customHeight="1" x14ac:dyDescent="0.3">
      <c r="B126" s="298"/>
      <c r="C126" s="259" t="s">
        <v>526</v>
      </c>
      <c r="D126" s="259"/>
      <c r="E126" s="259"/>
      <c r="F126" s="278" t="s">
        <v>577</v>
      </c>
      <c r="G126" s="259"/>
      <c r="H126" s="259" t="s">
        <v>628</v>
      </c>
      <c r="I126" s="259" t="s">
        <v>579</v>
      </c>
      <c r="J126" s="259" t="s">
        <v>627</v>
      </c>
      <c r="K126" s="300"/>
    </row>
    <row r="127" spans="2:11" ht="15" customHeight="1" x14ac:dyDescent="0.3">
      <c r="B127" s="298"/>
      <c r="C127" s="259" t="s">
        <v>588</v>
      </c>
      <c r="D127" s="259"/>
      <c r="E127" s="259"/>
      <c r="F127" s="278" t="s">
        <v>583</v>
      </c>
      <c r="G127" s="259"/>
      <c r="H127" s="259" t="s">
        <v>589</v>
      </c>
      <c r="I127" s="259" t="s">
        <v>579</v>
      </c>
      <c r="J127" s="259">
        <v>15</v>
      </c>
      <c r="K127" s="300"/>
    </row>
    <row r="128" spans="2:11" ht="15" customHeight="1" x14ac:dyDescent="0.3">
      <c r="B128" s="298"/>
      <c r="C128" s="280" t="s">
        <v>590</v>
      </c>
      <c r="D128" s="280"/>
      <c r="E128" s="280"/>
      <c r="F128" s="281" t="s">
        <v>583</v>
      </c>
      <c r="G128" s="280"/>
      <c r="H128" s="280" t="s">
        <v>591</v>
      </c>
      <c r="I128" s="280" t="s">
        <v>579</v>
      </c>
      <c r="J128" s="280">
        <v>15</v>
      </c>
      <c r="K128" s="300"/>
    </row>
    <row r="129" spans="2:11" ht="15" customHeight="1" x14ac:dyDescent="0.3">
      <c r="B129" s="298"/>
      <c r="C129" s="280" t="s">
        <v>592</v>
      </c>
      <c r="D129" s="280"/>
      <c r="E129" s="280"/>
      <c r="F129" s="281" t="s">
        <v>583</v>
      </c>
      <c r="G129" s="280"/>
      <c r="H129" s="280" t="s">
        <v>593</v>
      </c>
      <c r="I129" s="280" t="s">
        <v>579</v>
      </c>
      <c r="J129" s="280">
        <v>20</v>
      </c>
      <c r="K129" s="300"/>
    </row>
    <row r="130" spans="2:11" ht="15" customHeight="1" x14ac:dyDescent="0.3">
      <c r="B130" s="298"/>
      <c r="C130" s="280" t="s">
        <v>594</v>
      </c>
      <c r="D130" s="280"/>
      <c r="E130" s="280"/>
      <c r="F130" s="281" t="s">
        <v>583</v>
      </c>
      <c r="G130" s="280"/>
      <c r="H130" s="280" t="s">
        <v>595</v>
      </c>
      <c r="I130" s="280" t="s">
        <v>579</v>
      </c>
      <c r="J130" s="280">
        <v>20</v>
      </c>
      <c r="K130" s="300"/>
    </row>
    <row r="131" spans="2:11" ht="15" customHeight="1" x14ac:dyDescent="0.3">
      <c r="B131" s="298"/>
      <c r="C131" s="259" t="s">
        <v>582</v>
      </c>
      <c r="D131" s="259"/>
      <c r="E131" s="259"/>
      <c r="F131" s="278" t="s">
        <v>583</v>
      </c>
      <c r="G131" s="259"/>
      <c r="H131" s="259" t="s">
        <v>616</v>
      </c>
      <c r="I131" s="259" t="s">
        <v>579</v>
      </c>
      <c r="J131" s="259">
        <v>50</v>
      </c>
      <c r="K131" s="300"/>
    </row>
    <row r="132" spans="2:11" ht="15" customHeight="1" x14ac:dyDescent="0.3">
      <c r="B132" s="298"/>
      <c r="C132" s="259" t="s">
        <v>596</v>
      </c>
      <c r="D132" s="259"/>
      <c r="E132" s="259"/>
      <c r="F132" s="278" t="s">
        <v>583</v>
      </c>
      <c r="G132" s="259"/>
      <c r="H132" s="259" t="s">
        <v>616</v>
      </c>
      <c r="I132" s="259" t="s">
        <v>579</v>
      </c>
      <c r="J132" s="259">
        <v>50</v>
      </c>
      <c r="K132" s="300"/>
    </row>
    <row r="133" spans="2:11" ht="15" customHeight="1" x14ac:dyDescent="0.3">
      <c r="B133" s="298"/>
      <c r="C133" s="259" t="s">
        <v>602</v>
      </c>
      <c r="D133" s="259"/>
      <c r="E133" s="259"/>
      <c r="F133" s="278" t="s">
        <v>583</v>
      </c>
      <c r="G133" s="259"/>
      <c r="H133" s="259" t="s">
        <v>616</v>
      </c>
      <c r="I133" s="259" t="s">
        <v>579</v>
      </c>
      <c r="J133" s="259">
        <v>50</v>
      </c>
      <c r="K133" s="300"/>
    </row>
    <row r="134" spans="2:11" ht="15" customHeight="1" x14ac:dyDescent="0.3">
      <c r="B134" s="298"/>
      <c r="C134" s="259" t="s">
        <v>604</v>
      </c>
      <c r="D134" s="259"/>
      <c r="E134" s="259"/>
      <c r="F134" s="278" t="s">
        <v>583</v>
      </c>
      <c r="G134" s="259"/>
      <c r="H134" s="259" t="s">
        <v>616</v>
      </c>
      <c r="I134" s="259" t="s">
        <v>579</v>
      </c>
      <c r="J134" s="259">
        <v>50</v>
      </c>
      <c r="K134" s="300"/>
    </row>
    <row r="135" spans="2:11" ht="15" customHeight="1" x14ac:dyDescent="0.3">
      <c r="B135" s="298"/>
      <c r="C135" s="259" t="s">
        <v>114</v>
      </c>
      <c r="D135" s="259"/>
      <c r="E135" s="259"/>
      <c r="F135" s="278" t="s">
        <v>583</v>
      </c>
      <c r="G135" s="259"/>
      <c r="H135" s="259" t="s">
        <v>629</v>
      </c>
      <c r="I135" s="259" t="s">
        <v>579</v>
      </c>
      <c r="J135" s="259">
        <v>255</v>
      </c>
      <c r="K135" s="300"/>
    </row>
    <row r="136" spans="2:11" ht="15" customHeight="1" x14ac:dyDescent="0.3">
      <c r="B136" s="298"/>
      <c r="C136" s="259" t="s">
        <v>606</v>
      </c>
      <c r="D136" s="259"/>
      <c r="E136" s="259"/>
      <c r="F136" s="278" t="s">
        <v>577</v>
      </c>
      <c r="G136" s="259"/>
      <c r="H136" s="259" t="s">
        <v>630</v>
      </c>
      <c r="I136" s="259" t="s">
        <v>608</v>
      </c>
      <c r="J136" s="259"/>
      <c r="K136" s="300"/>
    </row>
    <row r="137" spans="2:11" ht="15" customHeight="1" x14ac:dyDescent="0.3">
      <c r="B137" s="298"/>
      <c r="C137" s="259" t="s">
        <v>609</v>
      </c>
      <c r="D137" s="259"/>
      <c r="E137" s="259"/>
      <c r="F137" s="278" t="s">
        <v>577</v>
      </c>
      <c r="G137" s="259"/>
      <c r="H137" s="259" t="s">
        <v>631</v>
      </c>
      <c r="I137" s="259" t="s">
        <v>611</v>
      </c>
      <c r="J137" s="259"/>
      <c r="K137" s="300"/>
    </row>
    <row r="138" spans="2:11" ht="15" customHeight="1" x14ac:dyDescent="0.3">
      <c r="B138" s="298"/>
      <c r="C138" s="259" t="s">
        <v>612</v>
      </c>
      <c r="D138" s="259"/>
      <c r="E138" s="259"/>
      <c r="F138" s="278" t="s">
        <v>577</v>
      </c>
      <c r="G138" s="259"/>
      <c r="H138" s="259" t="s">
        <v>612</v>
      </c>
      <c r="I138" s="259" t="s">
        <v>611</v>
      </c>
      <c r="J138" s="259"/>
      <c r="K138" s="300"/>
    </row>
    <row r="139" spans="2:11" ht="15" customHeight="1" x14ac:dyDescent="0.3">
      <c r="B139" s="298"/>
      <c r="C139" s="259" t="s">
        <v>38</v>
      </c>
      <c r="D139" s="259"/>
      <c r="E139" s="259"/>
      <c r="F139" s="278" t="s">
        <v>577</v>
      </c>
      <c r="G139" s="259"/>
      <c r="H139" s="259" t="s">
        <v>632</v>
      </c>
      <c r="I139" s="259" t="s">
        <v>611</v>
      </c>
      <c r="J139" s="259"/>
      <c r="K139" s="300"/>
    </row>
    <row r="140" spans="2:11" ht="15" customHeight="1" x14ac:dyDescent="0.3">
      <c r="B140" s="298"/>
      <c r="C140" s="259" t="s">
        <v>633</v>
      </c>
      <c r="D140" s="259"/>
      <c r="E140" s="259"/>
      <c r="F140" s="278" t="s">
        <v>577</v>
      </c>
      <c r="G140" s="259"/>
      <c r="H140" s="259" t="s">
        <v>634</v>
      </c>
      <c r="I140" s="259" t="s">
        <v>611</v>
      </c>
      <c r="J140" s="259"/>
      <c r="K140" s="300"/>
    </row>
    <row r="141" spans="2:11" ht="15" customHeight="1" x14ac:dyDescent="0.3">
      <c r="B141" s="301"/>
      <c r="C141" s="302"/>
      <c r="D141" s="302"/>
      <c r="E141" s="302"/>
      <c r="F141" s="302"/>
      <c r="G141" s="302"/>
      <c r="H141" s="302"/>
      <c r="I141" s="302"/>
      <c r="J141" s="302"/>
      <c r="K141" s="303"/>
    </row>
    <row r="142" spans="2:11" ht="18.75" customHeight="1" x14ac:dyDescent="0.3">
      <c r="B142" s="255"/>
      <c r="C142" s="255"/>
      <c r="D142" s="255"/>
      <c r="E142" s="255"/>
      <c r="F142" s="290"/>
      <c r="G142" s="255"/>
      <c r="H142" s="255"/>
      <c r="I142" s="255"/>
      <c r="J142" s="255"/>
      <c r="K142" s="255"/>
    </row>
    <row r="143" spans="2:11" ht="18.75" customHeight="1" x14ac:dyDescent="0.3">
      <c r="B143" s="265"/>
      <c r="C143" s="265"/>
      <c r="D143" s="265"/>
      <c r="E143" s="265"/>
      <c r="F143" s="265"/>
      <c r="G143" s="265"/>
      <c r="H143" s="265"/>
      <c r="I143" s="265"/>
      <c r="J143" s="265"/>
      <c r="K143" s="265"/>
    </row>
    <row r="144" spans="2:11" ht="7.5" customHeight="1" x14ac:dyDescent="0.3">
      <c r="B144" s="266"/>
      <c r="C144" s="267"/>
      <c r="D144" s="267"/>
      <c r="E144" s="267"/>
      <c r="F144" s="267"/>
      <c r="G144" s="267"/>
      <c r="H144" s="267"/>
      <c r="I144" s="267"/>
      <c r="J144" s="267"/>
      <c r="K144" s="268"/>
    </row>
    <row r="145" spans="2:11" ht="45" customHeight="1" x14ac:dyDescent="0.3">
      <c r="B145" s="269"/>
      <c r="C145" s="371" t="s">
        <v>635</v>
      </c>
      <c r="D145" s="371"/>
      <c r="E145" s="371"/>
      <c r="F145" s="371"/>
      <c r="G145" s="371"/>
      <c r="H145" s="371"/>
      <c r="I145" s="371"/>
      <c r="J145" s="371"/>
      <c r="K145" s="270"/>
    </row>
    <row r="146" spans="2:11" ht="17.25" customHeight="1" x14ac:dyDescent="0.3">
      <c r="B146" s="269"/>
      <c r="C146" s="271" t="s">
        <v>571</v>
      </c>
      <c r="D146" s="271"/>
      <c r="E146" s="271"/>
      <c r="F146" s="271" t="s">
        <v>572</v>
      </c>
      <c r="G146" s="272"/>
      <c r="H146" s="271" t="s">
        <v>109</v>
      </c>
      <c r="I146" s="271" t="s">
        <v>57</v>
      </c>
      <c r="J146" s="271" t="s">
        <v>573</v>
      </c>
      <c r="K146" s="270"/>
    </row>
    <row r="147" spans="2:11" ht="17.25" customHeight="1" x14ac:dyDescent="0.3">
      <c r="B147" s="269"/>
      <c r="C147" s="273" t="s">
        <v>574</v>
      </c>
      <c r="D147" s="273"/>
      <c r="E147" s="273"/>
      <c r="F147" s="274" t="s">
        <v>575</v>
      </c>
      <c r="G147" s="275"/>
      <c r="H147" s="273"/>
      <c r="I147" s="273"/>
      <c r="J147" s="273" t="s">
        <v>576</v>
      </c>
      <c r="K147" s="270"/>
    </row>
    <row r="148" spans="2:11" ht="5.25" customHeight="1" x14ac:dyDescent="0.3">
      <c r="B148" s="279"/>
      <c r="C148" s="276"/>
      <c r="D148" s="276"/>
      <c r="E148" s="276"/>
      <c r="F148" s="276"/>
      <c r="G148" s="277"/>
      <c r="H148" s="276"/>
      <c r="I148" s="276"/>
      <c r="J148" s="276"/>
      <c r="K148" s="300"/>
    </row>
    <row r="149" spans="2:11" ht="15" customHeight="1" x14ac:dyDescent="0.3">
      <c r="B149" s="279"/>
      <c r="C149" s="304" t="s">
        <v>580</v>
      </c>
      <c r="D149" s="259"/>
      <c r="E149" s="259"/>
      <c r="F149" s="305" t="s">
        <v>577</v>
      </c>
      <c r="G149" s="259"/>
      <c r="H149" s="304" t="s">
        <v>616</v>
      </c>
      <c r="I149" s="304" t="s">
        <v>579</v>
      </c>
      <c r="J149" s="304">
        <v>120</v>
      </c>
      <c r="K149" s="300"/>
    </row>
    <row r="150" spans="2:11" ht="15" customHeight="1" x14ac:dyDescent="0.3">
      <c r="B150" s="279"/>
      <c r="C150" s="304" t="s">
        <v>625</v>
      </c>
      <c r="D150" s="259"/>
      <c r="E150" s="259"/>
      <c r="F150" s="305" t="s">
        <v>577</v>
      </c>
      <c r="G150" s="259"/>
      <c r="H150" s="304" t="s">
        <v>636</v>
      </c>
      <c r="I150" s="304" t="s">
        <v>579</v>
      </c>
      <c r="J150" s="304" t="s">
        <v>627</v>
      </c>
      <c r="K150" s="300"/>
    </row>
    <row r="151" spans="2:11" ht="15" customHeight="1" x14ac:dyDescent="0.3">
      <c r="B151" s="279"/>
      <c r="C151" s="304" t="s">
        <v>526</v>
      </c>
      <c r="D151" s="259"/>
      <c r="E151" s="259"/>
      <c r="F151" s="305" t="s">
        <v>577</v>
      </c>
      <c r="G151" s="259"/>
      <c r="H151" s="304" t="s">
        <v>637</v>
      </c>
      <c r="I151" s="304" t="s">
        <v>579</v>
      </c>
      <c r="J151" s="304" t="s">
        <v>627</v>
      </c>
      <c r="K151" s="300"/>
    </row>
    <row r="152" spans="2:11" ht="15" customHeight="1" x14ac:dyDescent="0.3">
      <c r="B152" s="279"/>
      <c r="C152" s="304" t="s">
        <v>582</v>
      </c>
      <c r="D152" s="259"/>
      <c r="E152" s="259"/>
      <c r="F152" s="305" t="s">
        <v>583</v>
      </c>
      <c r="G152" s="259"/>
      <c r="H152" s="304" t="s">
        <v>616</v>
      </c>
      <c r="I152" s="304" t="s">
        <v>579</v>
      </c>
      <c r="J152" s="304">
        <v>50</v>
      </c>
      <c r="K152" s="300"/>
    </row>
    <row r="153" spans="2:11" ht="15" customHeight="1" x14ac:dyDescent="0.3">
      <c r="B153" s="279"/>
      <c r="C153" s="304" t="s">
        <v>585</v>
      </c>
      <c r="D153" s="259"/>
      <c r="E153" s="259"/>
      <c r="F153" s="305" t="s">
        <v>577</v>
      </c>
      <c r="G153" s="259"/>
      <c r="H153" s="304" t="s">
        <v>616</v>
      </c>
      <c r="I153" s="304" t="s">
        <v>587</v>
      </c>
      <c r="J153" s="304"/>
      <c r="K153" s="300"/>
    </row>
    <row r="154" spans="2:11" ht="15" customHeight="1" x14ac:dyDescent="0.3">
      <c r="B154" s="279"/>
      <c r="C154" s="304" t="s">
        <v>596</v>
      </c>
      <c r="D154" s="259"/>
      <c r="E154" s="259"/>
      <c r="F154" s="305" t="s">
        <v>583</v>
      </c>
      <c r="G154" s="259"/>
      <c r="H154" s="304" t="s">
        <v>616</v>
      </c>
      <c r="I154" s="304" t="s">
        <v>579</v>
      </c>
      <c r="J154" s="304">
        <v>50</v>
      </c>
      <c r="K154" s="300"/>
    </row>
    <row r="155" spans="2:11" ht="15" customHeight="1" x14ac:dyDescent="0.3">
      <c r="B155" s="279"/>
      <c r="C155" s="304" t="s">
        <v>604</v>
      </c>
      <c r="D155" s="259"/>
      <c r="E155" s="259"/>
      <c r="F155" s="305" t="s">
        <v>583</v>
      </c>
      <c r="G155" s="259"/>
      <c r="H155" s="304" t="s">
        <v>616</v>
      </c>
      <c r="I155" s="304" t="s">
        <v>579</v>
      </c>
      <c r="J155" s="304">
        <v>50</v>
      </c>
      <c r="K155" s="300"/>
    </row>
    <row r="156" spans="2:11" ht="15" customHeight="1" x14ac:dyDescent="0.3">
      <c r="B156" s="279"/>
      <c r="C156" s="304" t="s">
        <v>602</v>
      </c>
      <c r="D156" s="259"/>
      <c r="E156" s="259"/>
      <c r="F156" s="305" t="s">
        <v>583</v>
      </c>
      <c r="G156" s="259"/>
      <c r="H156" s="304" t="s">
        <v>616</v>
      </c>
      <c r="I156" s="304" t="s">
        <v>579</v>
      </c>
      <c r="J156" s="304">
        <v>50</v>
      </c>
      <c r="K156" s="300"/>
    </row>
    <row r="157" spans="2:11" ht="15" customHeight="1" x14ac:dyDescent="0.3">
      <c r="B157" s="279"/>
      <c r="C157" s="304" t="s">
        <v>87</v>
      </c>
      <c r="D157" s="259"/>
      <c r="E157" s="259"/>
      <c r="F157" s="305" t="s">
        <v>577</v>
      </c>
      <c r="G157" s="259"/>
      <c r="H157" s="304" t="s">
        <v>638</v>
      </c>
      <c r="I157" s="304" t="s">
        <v>579</v>
      </c>
      <c r="J157" s="304" t="s">
        <v>639</v>
      </c>
      <c r="K157" s="300"/>
    </row>
    <row r="158" spans="2:11" ht="15" customHeight="1" x14ac:dyDescent="0.3">
      <c r="B158" s="279"/>
      <c r="C158" s="304" t="s">
        <v>640</v>
      </c>
      <c r="D158" s="259"/>
      <c r="E158" s="259"/>
      <c r="F158" s="305" t="s">
        <v>577</v>
      </c>
      <c r="G158" s="259"/>
      <c r="H158" s="304" t="s">
        <v>641</v>
      </c>
      <c r="I158" s="304" t="s">
        <v>611</v>
      </c>
      <c r="J158" s="304"/>
      <c r="K158" s="300"/>
    </row>
    <row r="159" spans="2:11" ht="15" customHeight="1" x14ac:dyDescent="0.3">
      <c r="B159" s="306"/>
      <c r="C159" s="288"/>
      <c r="D159" s="288"/>
      <c r="E159" s="288"/>
      <c r="F159" s="288"/>
      <c r="G159" s="288"/>
      <c r="H159" s="288"/>
      <c r="I159" s="288"/>
      <c r="J159" s="288"/>
      <c r="K159" s="307"/>
    </row>
    <row r="160" spans="2:11" ht="18.75" customHeight="1" x14ac:dyDescent="0.3">
      <c r="B160" s="255"/>
      <c r="C160" s="259"/>
      <c r="D160" s="259"/>
      <c r="E160" s="259"/>
      <c r="F160" s="278"/>
      <c r="G160" s="259"/>
      <c r="H160" s="259"/>
      <c r="I160" s="259"/>
      <c r="J160" s="259"/>
      <c r="K160" s="255"/>
    </row>
    <row r="161" spans="2:11" ht="18.75" customHeight="1" x14ac:dyDescent="0.3">
      <c r="B161" s="265"/>
      <c r="C161" s="265"/>
      <c r="D161" s="265"/>
      <c r="E161" s="265"/>
      <c r="F161" s="265"/>
      <c r="G161" s="265"/>
      <c r="H161" s="265"/>
      <c r="I161" s="265"/>
      <c r="J161" s="265"/>
      <c r="K161" s="265"/>
    </row>
    <row r="162" spans="2:11" ht="7.5" customHeight="1" x14ac:dyDescent="0.3">
      <c r="B162" s="247"/>
      <c r="C162" s="248"/>
      <c r="D162" s="248"/>
      <c r="E162" s="248"/>
      <c r="F162" s="248"/>
      <c r="G162" s="248"/>
      <c r="H162" s="248"/>
      <c r="I162" s="248"/>
      <c r="J162" s="248"/>
      <c r="K162" s="249"/>
    </row>
    <row r="163" spans="2:11" ht="45" customHeight="1" x14ac:dyDescent="0.3">
      <c r="B163" s="250"/>
      <c r="C163" s="370" t="s">
        <v>642</v>
      </c>
      <c r="D163" s="370"/>
      <c r="E163" s="370"/>
      <c r="F163" s="370"/>
      <c r="G163" s="370"/>
      <c r="H163" s="370"/>
      <c r="I163" s="370"/>
      <c r="J163" s="370"/>
      <c r="K163" s="251"/>
    </row>
    <row r="164" spans="2:11" ht="17.25" customHeight="1" x14ac:dyDescent="0.3">
      <c r="B164" s="250"/>
      <c r="C164" s="271" t="s">
        <v>571</v>
      </c>
      <c r="D164" s="271"/>
      <c r="E164" s="271"/>
      <c r="F164" s="271" t="s">
        <v>572</v>
      </c>
      <c r="G164" s="308"/>
      <c r="H164" s="309" t="s">
        <v>109</v>
      </c>
      <c r="I164" s="309" t="s">
        <v>57</v>
      </c>
      <c r="J164" s="271" t="s">
        <v>573</v>
      </c>
      <c r="K164" s="251"/>
    </row>
    <row r="165" spans="2:11" ht="17.25" customHeight="1" x14ac:dyDescent="0.3">
      <c r="B165" s="252"/>
      <c r="C165" s="273" t="s">
        <v>574</v>
      </c>
      <c r="D165" s="273"/>
      <c r="E165" s="273"/>
      <c r="F165" s="274" t="s">
        <v>575</v>
      </c>
      <c r="G165" s="310"/>
      <c r="H165" s="311"/>
      <c r="I165" s="311"/>
      <c r="J165" s="273" t="s">
        <v>576</v>
      </c>
      <c r="K165" s="253"/>
    </row>
    <row r="166" spans="2:11" ht="5.25" customHeight="1" x14ac:dyDescent="0.3">
      <c r="B166" s="279"/>
      <c r="C166" s="276"/>
      <c r="D166" s="276"/>
      <c r="E166" s="276"/>
      <c r="F166" s="276"/>
      <c r="G166" s="277"/>
      <c r="H166" s="276"/>
      <c r="I166" s="276"/>
      <c r="J166" s="276"/>
      <c r="K166" s="300"/>
    </row>
    <row r="167" spans="2:11" ht="15" customHeight="1" x14ac:dyDescent="0.3">
      <c r="B167" s="279"/>
      <c r="C167" s="259" t="s">
        <v>580</v>
      </c>
      <c r="D167" s="259"/>
      <c r="E167" s="259"/>
      <c r="F167" s="278" t="s">
        <v>577</v>
      </c>
      <c r="G167" s="259"/>
      <c r="H167" s="259" t="s">
        <v>616</v>
      </c>
      <c r="I167" s="259" t="s">
        <v>579</v>
      </c>
      <c r="J167" s="259">
        <v>120</v>
      </c>
      <c r="K167" s="300"/>
    </row>
    <row r="168" spans="2:11" ht="15" customHeight="1" x14ac:dyDescent="0.3">
      <c r="B168" s="279"/>
      <c r="C168" s="259" t="s">
        <v>625</v>
      </c>
      <c r="D168" s="259"/>
      <c r="E168" s="259"/>
      <c r="F168" s="278" t="s">
        <v>577</v>
      </c>
      <c r="G168" s="259"/>
      <c r="H168" s="259" t="s">
        <v>626</v>
      </c>
      <c r="I168" s="259" t="s">
        <v>579</v>
      </c>
      <c r="J168" s="259" t="s">
        <v>627</v>
      </c>
      <c r="K168" s="300"/>
    </row>
    <row r="169" spans="2:11" ht="15" customHeight="1" x14ac:dyDescent="0.3">
      <c r="B169" s="279"/>
      <c r="C169" s="259" t="s">
        <v>526</v>
      </c>
      <c r="D169" s="259"/>
      <c r="E169" s="259"/>
      <c r="F169" s="278" t="s">
        <v>577</v>
      </c>
      <c r="G169" s="259"/>
      <c r="H169" s="259" t="s">
        <v>643</v>
      </c>
      <c r="I169" s="259" t="s">
        <v>579</v>
      </c>
      <c r="J169" s="259" t="s">
        <v>627</v>
      </c>
      <c r="K169" s="300"/>
    </row>
    <row r="170" spans="2:11" ht="15" customHeight="1" x14ac:dyDescent="0.3">
      <c r="B170" s="279"/>
      <c r="C170" s="259" t="s">
        <v>582</v>
      </c>
      <c r="D170" s="259"/>
      <c r="E170" s="259"/>
      <c r="F170" s="278" t="s">
        <v>583</v>
      </c>
      <c r="G170" s="259"/>
      <c r="H170" s="259" t="s">
        <v>643</v>
      </c>
      <c r="I170" s="259" t="s">
        <v>579</v>
      </c>
      <c r="J170" s="259">
        <v>50</v>
      </c>
      <c r="K170" s="300"/>
    </row>
    <row r="171" spans="2:11" ht="15" customHeight="1" x14ac:dyDescent="0.3">
      <c r="B171" s="279"/>
      <c r="C171" s="259" t="s">
        <v>585</v>
      </c>
      <c r="D171" s="259"/>
      <c r="E171" s="259"/>
      <c r="F171" s="278" t="s">
        <v>577</v>
      </c>
      <c r="G171" s="259"/>
      <c r="H171" s="259" t="s">
        <v>643</v>
      </c>
      <c r="I171" s="259" t="s">
        <v>587</v>
      </c>
      <c r="J171" s="259"/>
      <c r="K171" s="300"/>
    </row>
    <row r="172" spans="2:11" ht="15" customHeight="1" x14ac:dyDescent="0.3">
      <c r="B172" s="279"/>
      <c r="C172" s="259" t="s">
        <v>596</v>
      </c>
      <c r="D172" s="259"/>
      <c r="E172" s="259"/>
      <c r="F172" s="278" t="s">
        <v>583</v>
      </c>
      <c r="G172" s="259"/>
      <c r="H172" s="259" t="s">
        <v>643</v>
      </c>
      <c r="I172" s="259" t="s">
        <v>579</v>
      </c>
      <c r="J172" s="259">
        <v>50</v>
      </c>
      <c r="K172" s="300"/>
    </row>
    <row r="173" spans="2:11" ht="15" customHeight="1" x14ac:dyDescent="0.3">
      <c r="B173" s="279"/>
      <c r="C173" s="259" t="s">
        <v>604</v>
      </c>
      <c r="D173" s="259"/>
      <c r="E173" s="259"/>
      <c r="F173" s="278" t="s">
        <v>583</v>
      </c>
      <c r="G173" s="259"/>
      <c r="H173" s="259" t="s">
        <v>643</v>
      </c>
      <c r="I173" s="259" t="s">
        <v>579</v>
      </c>
      <c r="J173" s="259">
        <v>50</v>
      </c>
      <c r="K173" s="300"/>
    </row>
    <row r="174" spans="2:11" ht="15" customHeight="1" x14ac:dyDescent="0.3">
      <c r="B174" s="279"/>
      <c r="C174" s="259" t="s">
        <v>602</v>
      </c>
      <c r="D174" s="259"/>
      <c r="E174" s="259"/>
      <c r="F174" s="278" t="s">
        <v>583</v>
      </c>
      <c r="G174" s="259"/>
      <c r="H174" s="259" t="s">
        <v>643</v>
      </c>
      <c r="I174" s="259" t="s">
        <v>579</v>
      </c>
      <c r="J174" s="259">
        <v>50</v>
      </c>
      <c r="K174" s="300"/>
    </row>
    <row r="175" spans="2:11" ht="15" customHeight="1" x14ac:dyDescent="0.3">
      <c r="B175" s="279"/>
      <c r="C175" s="259" t="s">
        <v>108</v>
      </c>
      <c r="D175" s="259"/>
      <c r="E175" s="259"/>
      <c r="F175" s="278" t="s">
        <v>577</v>
      </c>
      <c r="G175" s="259"/>
      <c r="H175" s="259" t="s">
        <v>644</v>
      </c>
      <c r="I175" s="259" t="s">
        <v>645</v>
      </c>
      <c r="J175" s="259"/>
      <c r="K175" s="300"/>
    </row>
    <row r="176" spans="2:11" ht="15" customHeight="1" x14ac:dyDescent="0.3">
      <c r="B176" s="279"/>
      <c r="C176" s="259" t="s">
        <v>57</v>
      </c>
      <c r="D176" s="259"/>
      <c r="E176" s="259"/>
      <c r="F176" s="278" t="s">
        <v>577</v>
      </c>
      <c r="G176" s="259"/>
      <c r="H176" s="259" t="s">
        <v>646</v>
      </c>
      <c r="I176" s="259" t="s">
        <v>647</v>
      </c>
      <c r="J176" s="259">
        <v>1</v>
      </c>
      <c r="K176" s="300"/>
    </row>
    <row r="177" spans="2:11" ht="15" customHeight="1" x14ac:dyDescent="0.3">
      <c r="B177" s="279"/>
      <c r="C177" s="259" t="s">
        <v>53</v>
      </c>
      <c r="D177" s="259"/>
      <c r="E177" s="259"/>
      <c r="F177" s="278" t="s">
        <v>577</v>
      </c>
      <c r="G177" s="259"/>
      <c r="H177" s="259" t="s">
        <v>648</v>
      </c>
      <c r="I177" s="259" t="s">
        <v>579</v>
      </c>
      <c r="J177" s="259">
        <v>20</v>
      </c>
      <c r="K177" s="300"/>
    </row>
    <row r="178" spans="2:11" ht="15" customHeight="1" x14ac:dyDescent="0.3">
      <c r="B178" s="279"/>
      <c r="C178" s="259" t="s">
        <v>109</v>
      </c>
      <c r="D178" s="259"/>
      <c r="E178" s="259"/>
      <c r="F178" s="278" t="s">
        <v>577</v>
      </c>
      <c r="G178" s="259"/>
      <c r="H178" s="259" t="s">
        <v>649</v>
      </c>
      <c r="I178" s="259" t="s">
        <v>579</v>
      </c>
      <c r="J178" s="259">
        <v>255</v>
      </c>
      <c r="K178" s="300"/>
    </row>
    <row r="179" spans="2:11" ht="15" customHeight="1" x14ac:dyDescent="0.3">
      <c r="B179" s="279"/>
      <c r="C179" s="259" t="s">
        <v>110</v>
      </c>
      <c r="D179" s="259"/>
      <c r="E179" s="259"/>
      <c r="F179" s="278" t="s">
        <v>577</v>
      </c>
      <c r="G179" s="259"/>
      <c r="H179" s="259" t="s">
        <v>542</v>
      </c>
      <c r="I179" s="259" t="s">
        <v>579</v>
      </c>
      <c r="J179" s="259">
        <v>10</v>
      </c>
      <c r="K179" s="300"/>
    </row>
    <row r="180" spans="2:11" ht="15" customHeight="1" x14ac:dyDescent="0.3">
      <c r="B180" s="279"/>
      <c r="C180" s="259" t="s">
        <v>111</v>
      </c>
      <c r="D180" s="259"/>
      <c r="E180" s="259"/>
      <c r="F180" s="278" t="s">
        <v>577</v>
      </c>
      <c r="G180" s="259"/>
      <c r="H180" s="259" t="s">
        <v>650</v>
      </c>
      <c r="I180" s="259" t="s">
        <v>611</v>
      </c>
      <c r="J180" s="259"/>
      <c r="K180" s="300"/>
    </row>
    <row r="181" spans="2:11" ht="15" customHeight="1" x14ac:dyDescent="0.3">
      <c r="B181" s="279"/>
      <c r="C181" s="259" t="s">
        <v>651</v>
      </c>
      <c r="D181" s="259"/>
      <c r="E181" s="259"/>
      <c r="F181" s="278" t="s">
        <v>577</v>
      </c>
      <c r="G181" s="259"/>
      <c r="H181" s="259" t="s">
        <v>652</v>
      </c>
      <c r="I181" s="259" t="s">
        <v>611</v>
      </c>
      <c r="J181" s="259"/>
      <c r="K181" s="300"/>
    </row>
    <row r="182" spans="2:11" ht="15" customHeight="1" x14ac:dyDescent="0.3">
      <c r="B182" s="279"/>
      <c r="C182" s="259" t="s">
        <v>640</v>
      </c>
      <c r="D182" s="259"/>
      <c r="E182" s="259"/>
      <c r="F182" s="278" t="s">
        <v>577</v>
      </c>
      <c r="G182" s="259"/>
      <c r="H182" s="259" t="s">
        <v>653</v>
      </c>
      <c r="I182" s="259" t="s">
        <v>611</v>
      </c>
      <c r="J182" s="259"/>
      <c r="K182" s="300"/>
    </row>
    <row r="183" spans="2:11" ht="15" customHeight="1" x14ac:dyDescent="0.3">
      <c r="B183" s="279"/>
      <c r="C183" s="259" t="s">
        <v>113</v>
      </c>
      <c r="D183" s="259"/>
      <c r="E183" s="259"/>
      <c r="F183" s="278" t="s">
        <v>583</v>
      </c>
      <c r="G183" s="259"/>
      <c r="H183" s="259" t="s">
        <v>654</v>
      </c>
      <c r="I183" s="259" t="s">
        <v>579</v>
      </c>
      <c r="J183" s="259">
        <v>50</v>
      </c>
      <c r="K183" s="300"/>
    </row>
    <row r="184" spans="2:11" ht="15" customHeight="1" x14ac:dyDescent="0.3">
      <c r="B184" s="279"/>
      <c r="C184" s="259" t="s">
        <v>655</v>
      </c>
      <c r="D184" s="259"/>
      <c r="E184" s="259"/>
      <c r="F184" s="278" t="s">
        <v>583</v>
      </c>
      <c r="G184" s="259"/>
      <c r="H184" s="259" t="s">
        <v>656</v>
      </c>
      <c r="I184" s="259" t="s">
        <v>657</v>
      </c>
      <c r="J184" s="259"/>
      <c r="K184" s="300"/>
    </row>
    <row r="185" spans="2:11" ht="15" customHeight="1" x14ac:dyDescent="0.3">
      <c r="B185" s="279"/>
      <c r="C185" s="259" t="s">
        <v>658</v>
      </c>
      <c r="D185" s="259"/>
      <c r="E185" s="259"/>
      <c r="F185" s="278" t="s">
        <v>583</v>
      </c>
      <c r="G185" s="259"/>
      <c r="H185" s="259" t="s">
        <v>659</v>
      </c>
      <c r="I185" s="259" t="s">
        <v>657</v>
      </c>
      <c r="J185" s="259"/>
      <c r="K185" s="300"/>
    </row>
    <row r="186" spans="2:11" ht="15" customHeight="1" x14ac:dyDescent="0.3">
      <c r="B186" s="279"/>
      <c r="C186" s="259" t="s">
        <v>660</v>
      </c>
      <c r="D186" s="259"/>
      <c r="E186" s="259"/>
      <c r="F186" s="278" t="s">
        <v>583</v>
      </c>
      <c r="G186" s="259"/>
      <c r="H186" s="259" t="s">
        <v>661</v>
      </c>
      <c r="I186" s="259" t="s">
        <v>657</v>
      </c>
      <c r="J186" s="259"/>
      <c r="K186" s="300"/>
    </row>
    <row r="187" spans="2:11" ht="15" customHeight="1" x14ac:dyDescent="0.3">
      <c r="B187" s="279"/>
      <c r="C187" s="312" t="s">
        <v>662</v>
      </c>
      <c r="D187" s="259"/>
      <c r="E187" s="259"/>
      <c r="F187" s="278" t="s">
        <v>583</v>
      </c>
      <c r="G187" s="259"/>
      <c r="H187" s="259" t="s">
        <v>663</v>
      </c>
      <c r="I187" s="259" t="s">
        <v>664</v>
      </c>
      <c r="J187" s="313" t="s">
        <v>665</v>
      </c>
      <c r="K187" s="300"/>
    </row>
    <row r="188" spans="2:11" ht="15" customHeight="1" x14ac:dyDescent="0.3">
      <c r="B188" s="279"/>
      <c r="C188" s="264" t="s">
        <v>42</v>
      </c>
      <c r="D188" s="259"/>
      <c r="E188" s="259"/>
      <c r="F188" s="278" t="s">
        <v>577</v>
      </c>
      <c r="G188" s="259"/>
      <c r="H188" s="255" t="s">
        <v>666</v>
      </c>
      <c r="I188" s="259" t="s">
        <v>667</v>
      </c>
      <c r="J188" s="259"/>
      <c r="K188" s="300"/>
    </row>
    <row r="189" spans="2:11" ht="15" customHeight="1" x14ac:dyDescent="0.3">
      <c r="B189" s="279"/>
      <c r="C189" s="264" t="s">
        <v>668</v>
      </c>
      <c r="D189" s="259"/>
      <c r="E189" s="259"/>
      <c r="F189" s="278" t="s">
        <v>577</v>
      </c>
      <c r="G189" s="259"/>
      <c r="H189" s="259" t="s">
        <v>669</v>
      </c>
      <c r="I189" s="259" t="s">
        <v>611</v>
      </c>
      <c r="J189" s="259"/>
      <c r="K189" s="300"/>
    </row>
    <row r="190" spans="2:11" ht="15" customHeight="1" x14ac:dyDescent="0.3">
      <c r="B190" s="279"/>
      <c r="C190" s="264" t="s">
        <v>670</v>
      </c>
      <c r="D190" s="259"/>
      <c r="E190" s="259"/>
      <c r="F190" s="278" t="s">
        <v>577</v>
      </c>
      <c r="G190" s="259"/>
      <c r="H190" s="259" t="s">
        <v>671</v>
      </c>
      <c r="I190" s="259" t="s">
        <v>611</v>
      </c>
      <c r="J190" s="259"/>
      <c r="K190" s="300"/>
    </row>
    <row r="191" spans="2:11" ht="15" customHeight="1" x14ac:dyDescent="0.3">
      <c r="B191" s="279"/>
      <c r="C191" s="264" t="s">
        <v>672</v>
      </c>
      <c r="D191" s="259"/>
      <c r="E191" s="259"/>
      <c r="F191" s="278" t="s">
        <v>583</v>
      </c>
      <c r="G191" s="259"/>
      <c r="H191" s="259" t="s">
        <v>673</v>
      </c>
      <c r="I191" s="259" t="s">
        <v>611</v>
      </c>
      <c r="J191" s="259"/>
      <c r="K191" s="300"/>
    </row>
    <row r="192" spans="2:11" ht="15" customHeight="1" x14ac:dyDescent="0.3">
      <c r="B192" s="306"/>
      <c r="C192" s="314"/>
      <c r="D192" s="288"/>
      <c r="E192" s="288"/>
      <c r="F192" s="288"/>
      <c r="G192" s="288"/>
      <c r="H192" s="288"/>
      <c r="I192" s="288"/>
      <c r="J192" s="288"/>
      <c r="K192" s="307"/>
    </row>
    <row r="193" spans="2:11" ht="18.75" customHeight="1" x14ac:dyDescent="0.3">
      <c r="B193" s="255"/>
      <c r="C193" s="259"/>
      <c r="D193" s="259"/>
      <c r="E193" s="259"/>
      <c r="F193" s="278"/>
      <c r="G193" s="259"/>
      <c r="H193" s="259"/>
      <c r="I193" s="259"/>
      <c r="J193" s="259"/>
      <c r="K193" s="255"/>
    </row>
    <row r="194" spans="2:11" ht="18.75" customHeight="1" x14ac:dyDescent="0.3">
      <c r="B194" s="255"/>
      <c r="C194" s="259"/>
      <c r="D194" s="259"/>
      <c r="E194" s="259"/>
      <c r="F194" s="278"/>
      <c r="G194" s="259"/>
      <c r="H194" s="259"/>
      <c r="I194" s="259"/>
      <c r="J194" s="259"/>
      <c r="K194" s="255"/>
    </row>
    <row r="195" spans="2:11" ht="18.75" customHeight="1" x14ac:dyDescent="0.3">
      <c r="B195" s="265"/>
      <c r="C195" s="265"/>
      <c r="D195" s="265"/>
      <c r="E195" s="265"/>
      <c r="F195" s="265"/>
      <c r="G195" s="265"/>
      <c r="H195" s="265"/>
      <c r="I195" s="265"/>
      <c r="J195" s="265"/>
      <c r="K195" s="265"/>
    </row>
    <row r="196" spans="2:11" x14ac:dyDescent="0.3">
      <c r="B196" s="247"/>
      <c r="C196" s="248"/>
      <c r="D196" s="248"/>
      <c r="E196" s="248"/>
      <c r="F196" s="248"/>
      <c r="G196" s="248"/>
      <c r="H196" s="248"/>
      <c r="I196" s="248"/>
      <c r="J196" s="248"/>
      <c r="K196" s="249"/>
    </row>
    <row r="197" spans="2:11" ht="21" x14ac:dyDescent="0.3">
      <c r="B197" s="250"/>
      <c r="C197" s="370" t="s">
        <v>674</v>
      </c>
      <c r="D197" s="370"/>
      <c r="E197" s="370"/>
      <c r="F197" s="370"/>
      <c r="G197" s="370"/>
      <c r="H197" s="370"/>
      <c r="I197" s="370"/>
      <c r="J197" s="370"/>
      <c r="K197" s="251"/>
    </row>
    <row r="198" spans="2:11" ht="25.5" customHeight="1" x14ac:dyDescent="0.3">
      <c r="B198" s="250"/>
      <c r="C198" s="315" t="s">
        <v>675</v>
      </c>
      <c r="D198" s="315"/>
      <c r="E198" s="315"/>
      <c r="F198" s="315" t="s">
        <v>676</v>
      </c>
      <c r="G198" s="316"/>
      <c r="H198" s="369" t="s">
        <v>677</v>
      </c>
      <c r="I198" s="369"/>
      <c r="J198" s="369"/>
      <c r="K198" s="251"/>
    </row>
    <row r="199" spans="2:11" ht="5.25" customHeight="1" x14ac:dyDescent="0.3">
      <c r="B199" s="279"/>
      <c r="C199" s="276"/>
      <c r="D199" s="276"/>
      <c r="E199" s="276"/>
      <c r="F199" s="276"/>
      <c r="G199" s="259"/>
      <c r="H199" s="276"/>
      <c r="I199" s="276"/>
      <c r="J199" s="276"/>
      <c r="K199" s="300"/>
    </row>
    <row r="200" spans="2:11" ht="15" customHeight="1" x14ac:dyDescent="0.3">
      <c r="B200" s="279"/>
      <c r="C200" s="259" t="s">
        <v>667</v>
      </c>
      <c r="D200" s="259"/>
      <c r="E200" s="259"/>
      <c r="F200" s="278" t="s">
        <v>43</v>
      </c>
      <c r="G200" s="259"/>
      <c r="H200" s="367" t="s">
        <v>678</v>
      </c>
      <c r="I200" s="367"/>
      <c r="J200" s="367"/>
      <c r="K200" s="300"/>
    </row>
    <row r="201" spans="2:11" ht="15" customHeight="1" x14ac:dyDescent="0.3">
      <c r="B201" s="279"/>
      <c r="C201" s="285"/>
      <c r="D201" s="259"/>
      <c r="E201" s="259"/>
      <c r="F201" s="278" t="s">
        <v>44</v>
      </c>
      <c r="G201" s="259"/>
      <c r="H201" s="367" t="s">
        <v>679</v>
      </c>
      <c r="I201" s="367"/>
      <c r="J201" s="367"/>
      <c r="K201" s="300"/>
    </row>
    <row r="202" spans="2:11" ht="15" customHeight="1" x14ac:dyDescent="0.3">
      <c r="B202" s="279"/>
      <c r="C202" s="285"/>
      <c r="D202" s="259"/>
      <c r="E202" s="259"/>
      <c r="F202" s="278" t="s">
        <v>47</v>
      </c>
      <c r="G202" s="259"/>
      <c r="H202" s="367" t="s">
        <v>680</v>
      </c>
      <c r="I202" s="367"/>
      <c r="J202" s="367"/>
      <c r="K202" s="300"/>
    </row>
    <row r="203" spans="2:11" ht="15" customHeight="1" x14ac:dyDescent="0.3">
      <c r="B203" s="279"/>
      <c r="C203" s="259"/>
      <c r="D203" s="259"/>
      <c r="E203" s="259"/>
      <c r="F203" s="278" t="s">
        <v>45</v>
      </c>
      <c r="G203" s="259"/>
      <c r="H203" s="367" t="s">
        <v>681</v>
      </c>
      <c r="I203" s="367"/>
      <c r="J203" s="367"/>
      <c r="K203" s="300"/>
    </row>
    <row r="204" spans="2:11" ht="15" customHeight="1" x14ac:dyDescent="0.3">
      <c r="B204" s="279"/>
      <c r="C204" s="259"/>
      <c r="D204" s="259"/>
      <c r="E204" s="259"/>
      <c r="F204" s="278" t="s">
        <v>46</v>
      </c>
      <c r="G204" s="259"/>
      <c r="H204" s="367" t="s">
        <v>682</v>
      </c>
      <c r="I204" s="367"/>
      <c r="J204" s="367"/>
      <c r="K204" s="300"/>
    </row>
    <row r="205" spans="2:11" ht="15" customHeight="1" x14ac:dyDescent="0.3">
      <c r="B205" s="279"/>
      <c r="C205" s="259"/>
      <c r="D205" s="259"/>
      <c r="E205" s="259"/>
      <c r="F205" s="278"/>
      <c r="G205" s="259"/>
      <c r="H205" s="259"/>
      <c r="I205" s="259"/>
      <c r="J205" s="259"/>
      <c r="K205" s="300"/>
    </row>
    <row r="206" spans="2:11" ht="15" customHeight="1" x14ac:dyDescent="0.3">
      <c r="B206" s="279"/>
      <c r="C206" s="259" t="s">
        <v>623</v>
      </c>
      <c r="D206" s="259"/>
      <c r="E206" s="259"/>
      <c r="F206" s="278" t="s">
        <v>76</v>
      </c>
      <c r="G206" s="259"/>
      <c r="H206" s="367" t="s">
        <v>683</v>
      </c>
      <c r="I206" s="367"/>
      <c r="J206" s="367"/>
      <c r="K206" s="300"/>
    </row>
    <row r="207" spans="2:11" ht="15" customHeight="1" x14ac:dyDescent="0.3">
      <c r="B207" s="279"/>
      <c r="C207" s="285"/>
      <c r="D207" s="259"/>
      <c r="E207" s="259"/>
      <c r="F207" s="278" t="s">
        <v>520</v>
      </c>
      <c r="G207" s="259"/>
      <c r="H207" s="367" t="s">
        <v>521</v>
      </c>
      <c r="I207" s="367"/>
      <c r="J207" s="367"/>
      <c r="K207" s="300"/>
    </row>
    <row r="208" spans="2:11" ht="15" customHeight="1" x14ac:dyDescent="0.3">
      <c r="B208" s="279"/>
      <c r="C208" s="259"/>
      <c r="D208" s="259"/>
      <c r="E208" s="259"/>
      <c r="F208" s="278" t="s">
        <v>518</v>
      </c>
      <c r="G208" s="259"/>
      <c r="H208" s="367" t="s">
        <v>684</v>
      </c>
      <c r="I208" s="367"/>
      <c r="J208" s="367"/>
      <c r="K208" s="300"/>
    </row>
    <row r="209" spans="2:11" ht="15" customHeight="1" x14ac:dyDescent="0.3">
      <c r="B209" s="317"/>
      <c r="C209" s="285"/>
      <c r="D209" s="285"/>
      <c r="E209" s="285"/>
      <c r="F209" s="278" t="s">
        <v>522</v>
      </c>
      <c r="G209" s="264"/>
      <c r="H209" s="368" t="s">
        <v>523</v>
      </c>
      <c r="I209" s="368"/>
      <c r="J209" s="368"/>
      <c r="K209" s="318"/>
    </row>
    <row r="210" spans="2:11" ht="15" customHeight="1" x14ac:dyDescent="0.3">
      <c r="B210" s="317"/>
      <c r="C210" s="285"/>
      <c r="D210" s="285"/>
      <c r="E210" s="285"/>
      <c r="F210" s="278" t="s">
        <v>524</v>
      </c>
      <c r="G210" s="264"/>
      <c r="H210" s="368" t="s">
        <v>685</v>
      </c>
      <c r="I210" s="368"/>
      <c r="J210" s="368"/>
      <c r="K210" s="318"/>
    </row>
    <row r="211" spans="2:11" ht="15" customHeight="1" x14ac:dyDescent="0.3">
      <c r="B211" s="317"/>
      <c r="C211" s="285"/>
      <c r="D211" s="285"/>
      <c r="E211" s="285"/>
      <c r="F211" s="319"/>
      <c r="G211" s="264"/>
      <c r="H211" s="320"/>
      <c r="I211" s="320"/>
      <c r="J211" s="320"/>
      <c r="K211" s="318"/>
    </row>
    <row r="212" spans="2:11" ht="15" customHeight="1" x14ac:dyDescent="0.3">
      <c r="B212" s="317"/>
      <c r="C212" s="259" t="s">
        <v>647</v>
      </c>
      <c r="D212" s="285"/>
      <c r="E212" s="285"/>
      <c r="F212" s="278">
        <v>1</v>
      </c>
      <c r="G212" s="264"/>
      <c r="H212" s="368" t="s">
        <v>686</v>
      </c>
      <c r="I212" s="368"/>
      <c r="J212" s="368"/>
      <c r="K212" s="318"/>
    </row>
    <row r="213" spans="2:11" ht="15" customHeight="1" x14ac:dyDescent="0.3">
      <c r="B213" s="317"/>
      <c r="C213" s="285"/>
      <c r="D213" s="285"/>
      <c r="E213" s="285"/>
      <c r="F213" s="278">
        <v>2</v>
      </c>
      <c r="G213" s="264"/>
      <c r="H213" s="368" t="s">
        <v>687</v>
      </c>
      <c r="I213" s="368"/>
      <c r="J213" s="368"/>
      <c r="K213" s="318"/>
    </row>
    <row r="214" spans="2:11" ht="15" customHeight="1" x14ac:dyDescent="0.3">
      <c r="B214" s="317"/>
      <c r="C214" s="285"/>
      <c r="D214" s="285"/>
      <c r="E214" s="285"/>
      <c r="F214" s="278">
        <v>3</v>
      </c>
      <c r="G214" s="264"/>
      <c r="H214" s="368" t="s">
        <v>688</v>
      </c>
      <c r="I214" s="368"/>
      <c r="J214" s="368"/>
      <c r="K214" s="318"/>
    </row>
    <row r="215" spans="2:11" ht="15" customHeight="1" x14ac:dyDescent="0.3">
      <c r="B215" s="317"/>
      <c r="C215" s="285"/>
      <c r="D215" s="285"/>
      <c r="E215" s="285"/>
      <c r="F215" s="278">
        <v>4</v>
      </c>
      <c r="G215" s="264"/>
      <c r="H215" s="368" t="s">
        <v>689</v>
      </c>
      <c r="I215" s="368"/>
      <c r="J215" s="368"/>
      <c r="K215" s="318"/>
    </row>
    <row r="216" spans="2:11" ht="12.75" customHeight="1" x14ac:dyDescent="0.3">
      <c r="B216" s="321"/>
      <c r="C216" s="322"/>
      <c r="D216" s="322"/>
      <c r="E216" s="322"/>
      <c r="F216" s="322"/>
      <c r="G216" s="322"/>
      <c r="H216" s="322"/>
      <c r="I216" s="322"/>
      <c r="J216" s="322"/>
      <c r="K216" s="323"/>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2018-04-05 - PD - doplněn...</vt:lpstr>
      <vt:lpstr>Pokyny pro vyplnění</vt:lpstr>
      <vt:lpstr>'2018-04-05 - PD - doplněn...'!Názvy_tisku</vt:lpstr>
      <vt:lpstr>'Rekapitulace stavby'!Názvy_tisku</vt:lpstr>
      <vt:lpstr>'2018-04-05 - PD - doplněn...'!Oblast_tisku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DESKTOP-99JUVT4\Petr Fraš</dc:creator>
  <cp:lastModifiedBy>zaludak</cp:lastModifiedBy>
  <dcterms:created xsi:type="dcterms:W3CDTF">2018-05-02T11:13:10Z</dcterms:created>
  <dcterms:modified xsi:type="dcterms:W3CDTF">2018-09-07T08:23:38Z</dcterms:modified>
</cp:coreProperties>
</file>