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DIO - Dopravně inženýrské..." sheetId="2" r:id="rId2"/>
    <sheet name="SO 11.01 - Tramvajový svr..." sheetId="3" r:id="rId3"/>
    <sheet name="SO 18.01 - Chodníky a cyk..." sheetId="4" r:id="rId4"/>
    <sheet name="VRN - Vedlejší rozpočtové..." sheetId="5" r:id="rId5"/>
    <sheet name="Pokyny pro vyplnění" sheetId="6" r:id="rId6"/>
  </sheets>
  <definedNames>
    <definedName name="_xlnm.Print_Area" localSheetId="0">'Rekapitulace stavby'!$D$4:$AO$33,'Rekapitulace stavby'!$C$39:$AQ$56</definedName>
    <definedName name="_xlnm.Print_Titles" localSheetId="0">'Rekapitulace stavby'!$49:$49</definedName>
    <definedName name="_xlnm._FilterDatabase" localSheetId="1" hidden="1">'DIO - Dopravně inženýrské...'!$C$77:$K$104</definedName>
    <definedName name="_xlnm.Print_Area" localSheetId="1">'DIO - Dopravně inženýrské...'!$C$4:$J$36,'DIO - Dopravně inženýrské...'!$C$42:$J$59,'DIO - Dopravně inženýrské...'!$C$65:$K$104</definedName>
    <definedName name="_xlnm.Print_Titles" localSheetId="1">'DIO - Dopravně inženýrské...'!$77:$77</definedName>
    <definedName name="_xlnm._FilterDatabase" localSheetId="2" hidden="1">'SO 11.01 - Tramvajový svr...'!$C$88:$K$900</definedName>
    <definedName name="_xlnm.Print_Area" localSheetId="2">'SO 11.01 - Tramvajový svr...'!$C$4:$J$36,'SO 11.01 - Tramvajový svr...'!$C$42:$J$70,'SO 11.01 - Tramvajový svr...'!$C$76:$K$900</definedName>
    <definedName name="_xlnm.Print_Titles" localSheetId="2">'SO 11.01 - Tramvajový svr...'!$88:$88</definedName>
    <definedName name="_xlnm._FilterDatabase" localSheetId="3" hidden="1">'SO 18.01 - Chodníky a cyk...'!$C$83:$K$218</definedName>
    <definedName name="_xlnm.Print_Area" localSheetId="3">'SO 18.01 - Chodníky a cyk...'!$C$4:$J$36,'SO 18.01 - Chodníky a cyk...'!$C$42:$J$65,'SO 18.01 - Chodníky a cyk...'!$C$71:$K$218</definedName>
    <definedName name="_xlnm.Print_Titles" localSheetId="3">'SO 18.01 - Chodníky a cyk...'!$83:$83</definedName>
    <definedName name="_xlnm._FilterDatabase" localSheetId="4" hidden="1">'VRN - Vedlejší rozpočtové...'!$C$77:$K$135</definedName>
    <definedName name="_xlnm.Print_Area" localSheetId="4">'VRN - Vedlejší rozpočtové...'!$C$4:$J$36,'VRN - Vedlejší rozpočtové...'!$C$42:$J$59,'VRN - Vedlejší rozpočtové...'!$C$65:$K$135</definedName>
    <definedName name="_xlnm.Print_Titles" localSheetId="4">'VRN - Vedlejší rozpočtové...'!$77:$77</definedName>
    <definedName name="_xlnm.Print_Area" localSheetId="5">'Pokyny pro vyplnění'!$B$2:$K$69,'Pokyny pro vyplnění'!$B$72:$K$116,'Pokyny pro vyplnění'!$B$119:$K$188,'Pokyny pro vyplnění'!$B$196:$K$216</definedName>
  </definedNames>
  <calcPr/>
</workbook>
</file>

<file path=xl/calcChain.xml><?xml version="1.0" encoding="utf-8"?>
<calcChain xmlns="http://schemas.openxmlformats.org/spreadsheetml/2006/main">
  <c i="1" r="AY55"/>
  <c r="AX55"/>
  <c i="5" r="BI131"/>
  <c r="BH131"/>
  <c r="BG131"/>
  <c r="BF131"/>
  <c r="T131"/>
  <c r="R131"/>
  <c r="P131"/>
  <c r="BK131"/>
  <c r="J131"/>
  <c r="BE131"/>
  <c r="BI126"/>
  <c r="BH126"/>
  <c r="BG126"/>
  <c r="BF126"/>
  <c r="T126"/>
  <c r="R126"/>
  <c r="P126"/>
  <c r="BK126"/>
  <c r="J126"/>
  <c r="BE126"/>
  <c r="BI121"/>
  <c r="BH121"/>
  <c r="BG121"/>
  <c r="BF121"/>
  <c r="T121"/>
  <c r="R121"/>
  <c r="P121"/>
  <c r="BK121"/>
  <c r="J121"/>
  <c r="BE121"/>
  <c r="BI116"/>
  <c r="BH116"/>
  <c r="BG116"/>
  <c r="BF116"/>
  <c r="T116"/>
  <c r="R116"/>
  <c r="P116"/>
  <c r="BK116"/>
  <c r="J116"/>
  <c r="BE116"/>
  <c r="BI111"/>
  <c r="BH111"/>
  <c r="BG111"/>
  <c r="BF111"/>
  <c r="T111"/>
  <c r="R111"/>
  <c r="P111"/>
  <c r="BK111"/>
  <c r="J111"/>
  <c r="BE111"/>
  <c r="BI106"/>
  <c r="BH106"/>
  <c r="BG106"/>
  <c r="BF106"/>
  <c r="T106"/>
  <c r="R106"/>
  <c r="P106"/>
  <c r="BK106"/>
  <c r="J106"/>
  <c r="BE106"/>
  <c r="BI101"/>
  <c r="BH101"/>
  <c r="BG101"/>
  <c r="BF101"/>
  <c r="T101"/>
  <c r="R101"/>
  <c r="P101"/>
  <c r="BK101"/>
  <c r="J101"/>
  <c r="BE101"/>
  <c r="BI96"/>
  <c r="BH96"/>
  <c r="BG96"/>
  <c r="BF96"/>
  <c r="T96"/>
  <c r="R96"/>
  <c r="P96"/>
  <c r="BK96"/>
  <c r="J96"/>
  <c r="BE96"/>
  <c r="BI91"/>
  <c r="BH91"/>
  <c r="BG91"/>
  <c r="BF91"/>
  <c r="T91"/>
  <c r="R91"/>
  <c r="P91"/>
  <c r="BK91"/>
  <c r="J91"/>
  <c r="BE91"/>
  <c r="BI86"/>
  <c r="BH86"/>
  <c r="BG86"/>
  <c r="BF86"/>
  <c r="T86"/>
  <c r="R86"/>
  <c r="P86"/>
  <c r="BK86"/>
  <c r="J86"/>
  <c r="BE86"/>
  <c r="BI81"/>
  <c r="F34"/>
  <c i="1" r="BD55"/>
  <c i="5" r="BH81"/>
  <c r="F33"/>
  <c i="1" r="BC55"/>
  <c i="5" r="BG81"/>
  <c r="F32"/>
  <c i="1" r="BB55"/>
  <c i="5" r="BF81"/>
  <c r="J31"/>
  <c i="1" r="AW55"/>
  <c i="5" r="F31"/>
  <c i="1" r="BA55"/>
  <c i="5" r="T81"/>
  <c r="T80"/>
  <c r="T79"/>
  <c r="T78"/>
  <c r="R81"/>
  <c r="R80"/>
  <c r="R79"/>
  <c r="R78"/>
  <c r="P81"/>
  <c r="P80"/>
  <c r="P79"/>
  <c r="P78"/>
  <c i="1" r="AU55"/>
  <c i="5" r="BK81"/>
  <c r="BK80"/>
  <c r="J80"/>
  <c r="BK79"/>
  <c r="J79"/>
  <c r="BK78"/>
  <c r="J78"/>
  <c r="J56"/>
  <c r="J27"/>
  <c i="1" r="AG55"/>
  <c i="5" r="J81"/>
  <c r="BE81"/>
  <c r="J30"/>
  <c i="1" r="AV55"/>
  <c i="5" r="F30"/>
  <c i="1" r="AZ55"/>
  <c i="5" r="J58"/>
  <c r="J57"/>
  <c r="F72"/>
  <c r="E70"/>
  <c r="F49"/>
  <c r="E47"/>
  <c r="J36"/>
  <c r="J21"/>
  <c r="E21"/>
  <c r="J74"/>
  <c r="J51"/>
  <c r="J20"/>
  <c r="J18"/>
  <c r="E18"/>
  <c r="F75"/>
  <c r="F52"/>
  <c r="J17"/>
  <c r="J15"/>
  <c r="E15"/>
  <c r="F74"/>
  <c r="F51"/>
  <c r="J14"/>
  <c r="J12"/>
  <c r="J72"/>
  <c r="J49"/>
  <c r="E7"/>
  <c r="E68"/>
  <c r="E45"/>
  <c i="4" r="J218"/>
  <c r="T217"/>
  <c r="R217"/>
  <c r="P217"/>
  <c r="BK217"/>
  <c r="J217"/>
  <c i="1" r="AY54"/>
  <c r="AX54"/>
  <c i="4" r="J64"/>
  <c r="J63"/>
  <c r="BI212"/>
  <c r="BH212"/>
  <c r="BG212"/>
  <c r="BF212"/>
  <c r="T212"/>
  <c r="T211"/>
  <c r="R212"/>
  <c r="R211"/>
  <c r="P212"/>
  <c r="P211"/>
  <c r="BK212"/>
  <c r="BK211"/>
  <c r="J211"/>
  <c r="J212"/>
  <c r="BE212"/>
  <c r="J62"/>
  <c r="BI207"/>
  <c r="BH207"/>
  <c r="BG207"/>
  <c r="BF207"/>
  <c r="T207"/>
  <c r="R207"/>
  <c r="P207"/>
  <c r="BK207"/>
  <c r="J207"/>
  <c r="BE207"/>
  <c r="BI202"/>
  <c r="BH202"/>
  <c r="BG202"/>
  <c r="BF202"/>
  <c r="T202"/>
  <c r="R202"/>
  <c r="P202"/>
  <c r="BK202"/>
  <c r="J202"/>
  <c r="BE202"/>
  <c r="BI196"/>
  <c r="BH196"/>
  <c r="BG196"/>
  <c r="BF196"/>
  <c r="T196"/>
  <c r="R196"/>
  <c r="P196"/>
  <c r="BK196"/>
  <c r="J196"/>
  <c r="BE196"/>
  <c r="BI190"/>
  <c r="BH190"/>
  <c r="BG190"/>
  <c r="BF190"/>
  <c r="T190"/>
  <c r="R190"/>
  <c r="P190"/>
  <c r="BK190"/>
  <c r="J190"/>
  <c r="BE190"/>
  <c r="BI184"/>
  <c r="BH184"/>
  <c r="BG184"/>
  <c r="BF184"/>
  <c r="T184"/>
  <c r="R184"/>
  <c r="P184"/>
  <c r="BK184"/>
  <c r="J184"/>
  <c r="BE184"/>
  <c r="BI177"/>
  <c r="BH177"/>
  <c r="BG177"/>
  <c r="BF177"/>
  <c r="T177"/>
  <c r="T176"/>
  <c r="R177"/>
  <c r="R176"/>
  <c r="P177"/>
  <c r="P176"/>
  <c r="BK177"/>
  <c r="BK176"/>
  <c r="J176"/>
  <c r="J177"/>
  <c r="BE177"/>
  <c r="J61"/>
  <c r="BI169"/>
  <c r="BH169"/>
  <c r="BG169"/>
  <c r="BF169"/>
  <c r="T169"/>
  <c r="T168"/>
  <c r="T167"/>
  <c r="R169"/>
  <c r="R168"/>
  <c r="R167"/>
  <c r="P169"/>
  <c r="P168"/>
  <c r="P167"/>
  <c r="BK169"/>
  <c r="BK168"/>
  <c r="J168"/>
  <c r="BK167"/>
  <c r="J167"/>
  <c r="J169"/>
  <c r="BE169"/>
  <c r="J60"/>
  <c r="J59"/>
  <c r="BI156"/>
  <c r="BH156"/>
  <c r="BG156"/>
  <c r="BF156"/>
  <c r="T156"/>
  <c r="R156"/>
  <c r="P156"/>
  <c r="BK156"/>
  <c r="J156"/>
  <c r="BE156"/>
  <c r="BI151"/>
  <c r="BH151"/>
  <c r="BG151"/>
  <c r="BF151"/>
  <c r="T151"/>
  <c r="R151"/>
  <c r="P151"/>
  <c r="BK151"/>
  <c r="J151"/>
  <c r="BE151"/>
  <c r="BI146"/>
  <c r="BH146"/>
  <c r="BG146"/>
  <c r="BF146"/>
  <c r="T146"/>
  <c r="R146"/>
  <c r="P146"/>
  <c r="BK146"/>
  <c r="J146"/>
  <c r="BE146"/>
  <c r="BI141"/>
  <c r="BH141"/>
  <c r="BG141"/>
  <c r="BF141"/>
  <c r="T141"/>
  <c r="R141"/>
  <c r="P141"/>
  <c r="BK141"/>
  <c r="J141"/>
  <c r="BE141"/>
  <c r="BI136"/>
  <c r="BH136"/>
  <c r="BG136"/>
  <c r="BF136"/>
  <c r="T136"/>
  <c r="R136"/>
  <c r="P136"/>
  <c r="BK136"/>
  <c r="J136"/>
  <c r="BE136"/>
  <c r="BI131"/>
  <c r="BH131"/>
  <c r="BG131"/>
  <c r="BF131"/>
  <c r="T131"/>
  <c r="R131"/>
  <c r="P131"/>
  <c r="BK131"/>
  <c r="J131"/>
  <c r="BE131"/>
  <c r="BI123"/>
  <c r="BH123"/>
  <c r="BG123"/>
  <c r="BF123"/>
  <c r="T123"/>
  <c r="R123"/>
  <c r="P123"/>
  <c r="BK123"/>
  <c r="J123"/>
  <c r="BE123"/>
  <c r="BI117"/>
  <c r="BH117"/>
  <c r="BG117"/>
  <c r="BF117"/>
  <c r="T117"/>
  <c r="R117"/>
  <c r="P117"/>
  <c r="BK117"/>
  <c r="J117"/>
  <c r="BE117"/>
  <c r="BI110"/>
  <c r="BH110"/>
  <c r="BG110"/>
  <c r="BF110"/>
  <c r="T110"/>
  <c r="R110"/>
  <c r="P110"/>
  <c r="BK110"/>
  <c r="J110"/>
  <c r="BE110"/>
  <c r="BI104"/>
  <c r="BH104"/>
  <c r="BG104"/>
  <c r="BF104"/>
  <c r="T104"/>
  <c r="R104"/>
  <c r="P104"/>
  <c r="BK104"/>
  <c r="J104"/>
  <c r="BE104"/>
  <c r="BI97"/>
  <c r="BH97"/>
  <c r="BG97"/>
  <c r="BF97"/>
  <c r="T97"/>
  <c r="R97"/>
  <c r="P97"/>
  <c r="BK97"/>
  <c r="J97"/>
  <c r="BE97"/>
  <c r="BI92"/>
  <c r="BH92"/>
  <c r="BG92"/>
  <c r="BF92"/>
  <c r="T92"/>
  <c r="R92"/>
  <c r="P92"/>
  <c r="BK92"/>
  <c r="J92"/>
  <c r="BE92"/>
  <c r="BI87"/>
  <c r="F34"/>
  <c i="1" r="BD54"/>
  <c i="4" r="BH87"/>
  <c r="F33"/>
  <c i="1" r="BC54"/>
  <c i="4" r="BG87"/>
  <c r="F32"/>
  <c i="1" r="BB54"/>
  <c i="4" r="BF87"/>
  <c r="J31"/>
  <c i="1" r="AW54"/>
  <c i="4" r="F31"/>
  <c i="1" r="BA54"/>
  <c i="4" r="T87"/>
  <c r="T86"/>
  <c r="T85"/>
  <c r="T84"/>
  <c r="R87"/>
  <c r="R86"/>
  <c r="R85"/>
  <c r="R84"/>
  <c r="P87"/>
  <c r="P86"/>
  <c r="P85"/>
  <c r="P84"/>
  <c i="1" r="AU54"/>
  <c i="4" r="BK87"/>
  <c r="BK86"/>
  <c r="J86"/>
  <c r="BK85"/>
  <c r="J85"/>
  <c r="BK84"/>
  <c r="J84"/>
  <c r="J56"/>
  <c r="J27"/>
  <c i="1" r="AG54"/>
  <c i="4" r="J87"/>
  <c r="BE87"/>
  <c r="J30"/>
  <c i="1" r="AV54"/>
  <c i="4" r="F30"/>
  <c i="1" r="AZ54"/>
  <c i="4" r="J58"/>
  <c r="J57"/>
  <c r="F78"/>
  <c r="E76"/>
  <c r="F49"/>
  <c r="E47"/>
  <c r="J36"/>
  <c r="J21"/>
  <c r="E21"/>
  <c r="J80"/>
  <c r="J51"/>
  <c r="J20"/>
  <c r="J18"/>
  <c r="E18"/>
  <c r="F81"/>
  <c r="F52"/>
  <c r="J17"/>
  <c r="J15"/>
  <c r="E15"/>
  <c r="F80"/>
  <c r="F51"/>
  <c r="J14"/>
  <c r="J12"/>
  <c r="J78"/>
  <c r="J49"/>
  <c r="E7"/>
  <c r="E74"/>
  <c r="E45"/>
  <c i="3" r="J803"/>
  <c r="J91"/>
  <c i="1" r="AY53"/>
  <c r="AX53"/>
  <c i="3" r="BI893"/>
  <c r="BH893"/>
  <c r="BG893"/>
  <c r="BF893"/>
  <c r="T893"/>
  <c r="R893"/>
  <c r="P893"/>
  <c r="BK893"/>
  <c r="J893"/>
  <c r="BE893"/>
  <c r="BI887"/>
  <c r="BH887"/>
  <c r="BG887"/>
  <c r="BF887"/>
  <c r="T887"/>
  <c r="R887"/>
  <c r="P887"/>
  <c r="BK887"/>
  <c r="J887"/>
  <c r="BE887"/>
  <c r="BI879"/>
  <c r="BH879"/>
  <c r="BG879"/>
  <c r="BF879"/>
  <c r="T879"/>
  <c r="R879"/>
  <c r="P879"/>
  <c r="BK879"/>
  <c r="J879"/>
  <c r="BE879"/>
  <c r="BI873"/>
  <c r="BH873"/>
  <c r="BG873"/>
  <c r="BF873"/>
  <c r="T873"/>
  <c r="R873"/>
  <c r="P873"/>
  <c r="BK873"/>
  <c r="J873"/>
  <c r="BE873"/>
  <c r="BI866"/>
  <c r="BH866"/>
  <c r="BG866"/>
  <c r="BF866"/>
  <c r="T866"/>
  <c r="R866"/>
  <c r="P866"/>
  <c r="BK866"/>
  <c r="J866"/>
  <c r="BE866"/>
  <c r="BI859"/>
  <c r="BH859"/>
  <c r="BG859"/>
  <c r="BF859"/>
  <c r="T859"/>
  <c r="R859"/>
  <c r="P859"/>
  <c r="BK859"/>
  <c r="J859"/>
  <c r="BE859"/>
  <c r="BI854"/>
  <c r="BH854"/>
  <c r="BG854"/>
  <c r="BF854"/>
  <c r="T854"/>
  <c r="R854"/>
  <c r="P854"/>
  <c r="BK854"/>
  <c r="J854"/>
  <c r="BE854"/>
  <c r="BI849"/>
  <c r="BH849"/>
  <c r="BG849"/>
  <c r="BF849"/>
  <c r="T849"/>
  <c r="T848"/>
  <c r="R849"/>
  <c r="R848"/>
  <c r="P849"/>
  <c r="P848"/>
  <c r="BK849"/>
  <c r="BK848"/>
  <c r="J848"/>
  <c r="J849"/>
  <c r="BE849"/>
  <c r="J69"/>
  <c r="BI841"/>
  <c r="BH841"/>
  <c r="BG841"/>
  <c r="BF841"/>
  <c r="T841"/>
  <c r="R841"/>
  <c r="P841"/>
  <c r="BK841"/>
  <c r="J841"/>
  <c r="BE841"/>
  <c r="BI835"/>
  <c r="BH835"/>
  <c r="BG835"/>
  <c r="BF835"/>
  <c r="T835"/>
  <c r="R835"/>
  <c r="P835"/>
  <c r="BK835"/>
  <c r="J835"/>
  <c r="BE835"/>
  <c r="BI827"/>
  <c r="BH827"/>
  <c r="BG827"/>
  <c r="BF827"/>
  <c r="T827"/>
  <c r="R827"/>
  <c r="P827"/>
  <c r="BK827"/>
  <c r="J827"/>
  <c r="BE827"/>
  <c r="BI822"/>
  <c r="BH822"/>
  <c r="BG822"/>
  <c r="BF822"/>
  <c r="T822"/>
  <c r="R822"/>
  <c r="P822"/>
  <c r="BK822"/>
  <c r="J822"/>
  <c r="BE822"/>
  <c r="BI817"/>
  <c r="BH817"/>
  <c r="BG817"/>
  <c r="BF817"/>
  <c r="T817"/>
  <c r="R817"/>
  <c r="P817"/>
  <c r="BK817"/>
  <c r="J817"/>
  <c r="BE817"/>
  <c r="BI812"/>
  <c r="BH812"/>
  <c r="BG812"/>
  <c r="BF812"/>
  <c r="T812"/>
  <c r="R812"/>
  <c r="P812"/>
  <c r="BK812"/>
  <c r="J812"/>
  <c r="BE812"/>
  <c r="BI806"/>
  <c r="BH806"/>
  <c r="BG806"/>
  <c r="BF806"/>
  <c r="T806"/>
  <c r="T805"/>
  <c r="T804"/>
  <c r="R806"/>
  <c r="R805"/>
  <c r="R804"/>
  <c r="P806"/>
  <c r="P805"/>
  <c r="P804"/>
  <c r="BK806"/>
  <c r="BK805"/>
  <c r="J805"/>
  <c r="BK804"/>
  <c r="J804"/>
  <c r="J806"/>
  <c r="BE806"/>
  <c r="J68"/>
  <c r="J67"/>
  <c r="J66"/>
  <c r="BI797"/>
  <c r="BH797"/>
  <c r="BG797"/>
  <c r="BF797"/>
  <c r="T797"/>
  <c r="R797"/>
  <c r="P797"/>
  <c r="BK797"/>
  <c r="J797"/>
  <c r="BE797"/>
  <c r="BI790"/>
  <c r="BH790"/>
  <c r="BG790"/>
  <c r="BF790"/>
  <c r="T790"/>
  <c r="R790"/>
  <c r="P790"/>
  <c r="BK790"/>
  <c r="J790"/>
  <c r="BE790"/>
  <c r="BI784"/>
  <c r="BH784"/>
  <c r="BG784"/>
  <c r="BF784"/>
  <c r="T784"/>
  <c r="R784"/>
  <c r="P784"/>
  <c r="BK784"/>
  <c r="J784"/>
  <c r="BE784"/>
  <c r="BI778"/>
  <c r="BH778"/>
  <c r="BG778"/>
  <c r="BF778"/>
  <c r="T778"/>
  <c r="R778"/>
  <c r="P778"/>
  <c r="BK778"/>
  <c r="J778"/>
  <c r="BE778"/>
  <c r="BI772"/>
  <c r="BH772"/>
  <c r="BG772"/>
  <c r="BF772"/>
  <c r="T772"/>
  <c r="R772"/>
  <c r="P772"/>
  <c r="BK772"/>
  <c r="J772"/>
  <c r="BE772"/>
  <c r="BI767"/>
  <c r="BH767"/>
  <c r="BG767"/>
  <c r="BF767"/>
  <c r="T767"/>
  <c r="R767"/>
  <c r="P767"/>
  <c r="BK767"/>
  <c r="J767"/>
  <c r="BE767"/>
  <c r="BI758"/>
  <c r="BH758"/>
  <c r="BG758"/>
  <c r="BF758"/>
  <c r="T758"/>
  <c r="R758"/>
  <c r="P758"/>
  <c r="BK758"/>
  <c r="J758"/>
  <c r="BE758"/>
  <c r="BI751"/>
  <c r="BH751"/>
  <c r="BG751"/>
  <c r="BF751"/>
  <c r="T751"/>
  <c r="R751"/>
  <c r="P751"/>
  <c r="BK751"/>
  <c r="J751"/>
  <c r="BE751"/>
  <c r="BI744"/>
  <c r="BH744"/>
  <c r="BG744"/>
  <c r="BF744"/>
  <c r="T744"/>
  <c r="R744"/>
  <c r="P744"/>
  <c r="BK744"/>
  <c r="J744"/>
  <c r="BE744"/>
  <c r="BI735"/>
  <c r="BH735"/>
  <c r="BG735"/>
  <c r="BF735"/>
  <c r="T735"/>
  <c r="T734"/>
  <c r="R735"/>
  <c r="R734"/>
  <c r="P735"/>
  <c r="P734"/>
  <c r="BK735"/>
  <c r="BK734"/>
  <c r="J734"/>
  <c r="J735"/>
  <c r="BE735"/>
  <c r="J65"/>
  <c r="BI730"/>
  <c r="BH730"/>
  <c r="BG730"/>
  <c r="BF730"/>
  <c r="T730"/>
  <c r="R730"/>
  <c r="P730"/>
  <c r="BK730"/>
  <c r="J730"/>
  <c r="BE730"/>
  <c r="BI725"/>
  <c r="BH725"/>
  <c r="BG725"/>
  <c r="BF725"/>
  <c r="T725"/>
  <c r="R725"/>
  <c r="P725"/>
  <c r="BK725"/>
  <c r="J725"/>
  <c r="BE725"/>
  <c r="BI719"/>
  <c r="BH719"/>
  <c r="BG719"/>
  <c r="BF719"/>
  <c r="T719"/>
  <c r="R719"/>
  <c r="P719"/>
  <c r="BK719"/>
  <c r="J719"/>
  <c r="BE719"/>
  <c r="BI698"/>
  <c r="BH698"/>
  <c r="BG698"/>
  <c r="BF698"/>
  <c r="T698"/>
  <c r="R698"/>
  <c r="P698"/>
  <c r="BK698"/>
  <c r="J698"/>
  <c r="BE698"/>
  <c r="BI690"/>
  <c r="BH690"/>
  <c r="BG690"/>
  <c r="BF690"/>
  <c r="T690"/>
  <c r="R690"/>
  <c r="P690"/>
  <c r="BK690"/>
  <c r="J690"/>
  <c r="BE690"/>
  <c r="BI685"/>
  <c r="BH685"/>
  <c r="BG685"/>
  <c r="BF685"/>
  <c r="T685"/>
  <c r="R685"/>
  <c r="P685"/>
  <c r="BK685"/>
  <c r="J685"/>
  <c r="BE685"/>
  <c r="BI680"/>
  <c r="BH680"/>
  <c r="BG680"/>
  <c r="BF680"/>
  <c r="T680"/>
  <c r="R680"/>
  <c r="P680"/>
  <c r="BK680"/>
  <c r="J680"/>
  <c r="BE680"/>
  <c r="BI675"/>
  <c r="BH675"/>
  <c r="BG675"/>
  <c r="BF675"/>
  <c r="T675"/>
  <c r="R675"/>
  <c r="P675"/>
  <c r="BK675"/>
  <c r="J675"/>
  <c r="BE675"/>
  <c r="BI670"/>
  <c r="BH670"/>
  <c r="BG670"/>
  <c r="BF670"/>
  <c r="T670"/>
  <c r="R670"/>
  <c r="P670"/>
  <c r="BK670"/>
  <c r="J670"/>
  <c r="BE670"/>
  <c r="BI664"/>
  <c r="BH664"/>
  <c r="BG664"/>
  <c r="BF664"/>
  <c r="T664"/>
  <c r="R664"/>
  <c r="P664"/>
  <c r="BK664"/>
  <c r="J664"/>
  <c r="BE664"/>
  <c r="BI658"/>
  <c r="BH658"/>
  <c r="BG658"/>
  <c r="BF658"/>
  <c r="T658"/>
  <c r="R658"/>
  <c r="P658"/>
  <c r="BK658"/>
  <c r="J658"/>
  <c r="BE658"/>
  <c r="BI652"/>
  <c r="BH652"/>
  <c r="BG652"/>
  <c r="BF652"/>
  <c r="T652"/>
  <c r="R652"/>
  <c r="P652"/>
  <c r="BK652"/>
  <c r="J652"/>
  <c r="BE652"/>
  <c r="BI647"/>
  <c r="BH647"/>
  <c r="BG647"/>
  <c r="BF647"/>
  <c r="T647"/>
  <c r="R647"/>
  <c r="P647"/>
  <c r="BK647"/>
  <c r="J647"/>
  <c r="BE647"/>
  <c r="BI641"/>
  <c r="BH641"/>
  <c r="BG641"/>
  <c r="BF641"/>
  <c r="T641"/>
  <c r="R641"/>
  <c r="P641"/>
  <c r="BK641"/>
  <c r="J641"/>
  <c r="BE641"/>
  <c r="BI635"/>
  <c r="BH635"/>
  <c r="BG635"/>
  <c r="BF635"/>
  <c r="T635"/>
  <c r="R635"/>
  <c r="P635"/>
  <c r="BK635"/>
  <c r="J635"/>
  <c r="BE635"/>
  <c r="BI630"/>
  <c r="BH630"/>
  <c r="BG630"/>
  <c r="BF630"/>
  <c r="T630"/>
  <c r="R630"/>
  <c r="P630"/>
  <c r="BK630"/>
  <c r="J630"/>
  <c r="BE630"/>
  <c r="BI622"/>
  <c r="BH622"/>
  <c r="BG622"/>
  <c r="BF622"/>
  <c r="T622"/>
  <c r="R622"/>
  <c r="P622"/>
  <c r="BK622"/>
  <c r="J622"/>
  <c r="BE622"/>
  <c r="BI617"/>
  <c r="BH617"/>
  <c r="BG617"/>
  <c r="BF617"/>
  <c r="T617"/>
  <c r="R617"/>
  <c r="P617"/>
  <c r="BK617"/>
  <c r="J617"/>
  <c r="BE617"/>
  <c r="BI610"/>
  <c r="BH610"/>
  <c r="BG610"/>
  <c r="BF610"/>
  <c r="T610"/>
  <c r="R610"/>
  <c r="P610"/>
  <c r="BK610"/>
  <c r="J610"/>
  <c r="BE610"/>
  <c r="BI604"/>
  <c r="BH604"/>
  <c r="BG604"/>
  <c r="BF604"/>
  <c r="T604"/>
  <c r="T603"/>
  <c r="R604"/>
  <c r="R603"/>
  <c r="P604"/>
  <c r="P603"/>
  <c r="BK604"/>
  <c r="BK603"/>
  <c r="J603"/>
  <c r="J604"/>
  <c r="BE604"/>
  <c r="J64"/>
  <c r="BI596"/>
  <c r="BH596"/>
  <c r="BG596"/>
  <c r="BF596"/>
  <c r="T596"/>
  <c r="R596"/>
  <c r="P596"/>
  <c r="BK596"/>
  <c r="J596"/>
  <c r="BE596"/>
  <c r="BI590"/>
  <c r="BH590"/>
  <c r="BG590"/>
  <c r="BF590"/>
  <c r="T590"/>
  <c r="R590"/>
  <c r="P590"/>
  <c r="BK590"/>
  <c r="J590"/>
  <c r="BE590"/>
  <c r="BI583"/>
  <c r="BH583"/>
  <c r="BG583"/>
  <c r="BF583"/>
  <c r="T583"/>
  <c r="R583"/>
  <c r="P583"/>
  <c r="BK583"/>
  <c r="J583"/>
  <c r="BE583"/>
  <c r="BI576"/>
  <c r="BH576"/>
  <c r="BG576"/>
  <c r="BF576"/>
  <c r="T576"/>
  <c r="R576"/>
  <c r="P576"/>
  <c r="BK576"/>
  <c r="J576"/>
  <c r="BE576"/>
  <c r="BI567"/>
  <c r="BH567"/>
  <c r="BG567"/>
  <c r="BF567"/>
  <c r="T567"/>
  <c r="T566"/>
  <c r="R567"/>
  <c r="R566"/>
  <c r="P567"/>
  <c r="P566"/>
  <c r="BK567"/>
  <c r="BK566"/>
  <c r="J566"/>
  <c r="J567"/>
  <c r="BE567"/>
  <c r="J63"/>
  <c r="BI560"/>
  <c r="BH560"/>
  <c r="BG560"/>
  <c r="BF560"/>
  <c r="T560"/>
  <c r="R560"/>
  <c r="P560"/>
  <c r="BK560"/>
  <c r="J560"/>
  <c r="BE560"/>
  <c r="BI555"/>
  <c r="BH555"/>
  <c r="BG555"/>
  <c r="BF555"/>
  <c r="T555"/>
  <c r="R555"/>
  <c r="P555"/>
  <c r="BK555"/>
  <c r="J555"/>
  <c r="BE555"/>
  <c r="BI548"/>
  <c r="BH548"/>
  <c r="BG548"/>
  <c r="BF548"/>
  <c r="T548"/>
  <c r="R548"/>
  <c r="P548"/>
  <c r="BK548"/>
  <c r="J548"/>
  <c r="BE548"/>
  <c r="BI542"/>
  <c r="BH542"/>
  <c r="BG542"/>
  <c r="BF542"/>
  <c r="T542"/>
  <c r="R542"/>
  <c r="P542"/>
  <c r="BK542"/>
  <c r="J542"/>
  <c r="BE542"/>
  <c r="BI536"/>
  <c r="BH536"/>
  <c r="BG536"/>
  <c r="BF536"/>
  <c r="T536"/>
  <c r="R536"/>
  <c r="P536"/>
  <c r="BK536"/>
  <c r="J536"/>
  <c r="BE536"/>
  <c r="BI531"/>
  <c r="BH531"/>
  <c r="BG531"/>
  <c r="BF531"/>
  <c r="T531"/>
  <c r="R531"/>
  <c r="P531"/>
  <c r="BK531"/>
  <c r="J531"/>
  <c r="BE531"/>
  <c r="BI526"/>
  <c r="BH526"/>
  <c r="BG526"/>
  <c r="BF526"/>
  <c r="T526"/>
  <c r="R526"/>
  <c r="P526"/>
  <c r="BK526"/>
  <c r="J526"/>
  <c r="BE526"/>
  <c r="BI521"/>
  <c r="BH521"/>
  <c r="BG521"/>
  <c r="BF521"/>
  <c r="T521"/>
  <c r="R521"/>
  <c r="P521"/>
  <c r="BK521"/>
  <c r="J521"/>
  <c r="BE521"/>
  <c r="BI516"/>
  <c r="BH516"/>
  <c r="BG516"/>
  <c r="BF516"/>
  <c r="T516"/>
  <c r="R516"/>
  <c r="P516"/>
  <c r="BK516"/>
  <c r="J516"/>
  <c r="BE516"/>
  <c r="BI510"/>
  <c r="BH510"/>
  <c r="BG510"/>
  <c r="BF510"/>
  <c r="T510"/>
  <c r="R510"/>
  <c r="P510"/>
  <c r="BK510"/>
  <c r="J510"/>
  <c r="BE510"/>
  <c r="BI503"/>
  <c r="BH503"/>
  <c r="BG503"/>
  <c r="BF503"/>
  <c r="T503"/>
  <c r="R503"/>
  <c r="P503"/>
  <c r="BK503"/>
  <c r="J503"/>
  <c r="BE503"/>
  <c r="BI496"/>
  <c r="BH496"/>
  <c r="BG496"/>
  <c r="BF496"/>
  <c r="T496"/>
  <c r="R496"/>
  <c r="P496"/>
  <c r="BK496"/>
  <c r="J496"/>
  <c r="BE496"/>
  <c r="BI491"/>
  <c r="BH491"/>
  <c r="BG491"/>
  <c r="BF491"/>
  <c r="T491"/>
  <c r="R491"/>
  <c r="P491"/>
  <c r="BK491"/>
  <c r="J491"/>
  <c r="BE491"/>
  <c r="BI485"/>
  <c r="BH485"/>
  <c r="BG485"/>
  <c r="BF485"/>
  <c r="T485"/>
  <c r="R485"/>
  <c r="P485"/>
  <c r="BK485"/>
  <c r="J485"/>
  <c r="BE485"/>
  <c r="BI479"/>
  <c r="BH479"/>
  <c r="BG479"/>
  <c r="BF479"/>
  <c r="T479"/>
  <c r="R479"/>
  <c r="P479"/>
  <c r="BK479"/>
  <c r="J479"/>
  <c r="BE479"/>
  <c r="BI472"/>
  <c r="BH472"/>
  <c r="BG472"/>
  <c r="BF472"/>
  <c r="T472"/>
  <c r="T471"/>
  <c r="R472"/>
  <c r="R471"/>
  <c r="P472"/>
  <c r="P471"/>
  <c r="BK472"/>
  <c r="BK471"/>
  <c r="J471"/>
  <c r="J472"/>
  <c r="BE472"/>
  <c r="J62"/>
  <c r="BI465"/>
  <c r="BH465"/>
  <c r="BG465"/>
  <c r="BF465"/>
  <c r="T465"/>
  <c r="R465"/>
  <c r="P465"/>
  <c r="BK465"/>
  <c r="J465"/>
  <c r="BE465"/>
  <c r="BI456"/>
  <c r="BH456"/>
  <c r="BG456"/>
  <c r="BF456"/>
  <c r="T456"/>
  <c r="R456"/>
  <c r="P456"/>
  <c r="BK456"/>
  <c r="J456"/>
  <c r="BE456"/>
  <c r="BI451"/>
  <c r="BH451"/>
  <c r="BG451"/>
  <c r="BF451"/>
  <c r="T451"/>
  <c r="R451"/>
  <c r="P451"/>
  <c r="BK451"/>
  <c r="J451"/>
  <c r="BE451"/>
  <c r="BI446"/>
  <c r="BH446"/>
  <c r="BG446"/>
  <c r="BF446"/>
  <c r="T446"/>
  <c r="R446"/>
  <c r="P446"/>
  <c r="BK446"/>
  <c r="J446"/>
  <c r="BE446"/>
  <c r="BI441"/>
  <c r="BH441"/>
  <c r="BG441"/>
  <c r="BF441"/>
  <c r="T441"/>
  <c r="R441"/>
  <c r="P441"/>
  <c r="BK441"/>
  <c r="J441"/>
  <c r="BE441"/>
  <c r="BI436"/>
  <c r="BH436"/>
  <c r="BG436"/>
  <c r="BF436"/>
  <c r="T436"/>
  <c r="R436"/>
  <c r="P436"/>
  <c r="BK436"/>
  <c r="J436"/>
  <c r="BE436"/>
  <c r="BI431"/>
  <c r="BH431"/>
  <c r="BG431"/>
  <c r="BF431"/>
  <c r="T431"/>
  <c r="R431"/>
  <c r="P431"/>
  <c r="BK431"/>
  <c r="J431"/>
  <c r="BE431"/>
  <c r="BI425"/>
  <c r="BH425"/>
  <c r="BG425"/>
  <c r="BF425"/>
  <c r="T425"/>
  <c r="R425"/>
  <c r="P425"/>
  <c r="BK425"/>
  <c r="J425"/>
  <c r="BE425"/>
  <c r="BI419"/>
  <c r="BH419"/>
  <c r="BG419"/>
  <c r="BF419"/>
  <c r="T419"/>
  <c r="R419"/>
  <c r="P419"/>
  <c r="BK419"/>
  <c r="J419"/>
  <c r="BE419"/>
  <c r="BI411"/>
  <c r="BH411"/>
  <c r="BG411"/>
  <c r="BF411"/>
  <c r="T411"/>
  <c r="R411"/>
  <c r="P411"/>
  <c r="BK411"/>
  <c r="J411"/>
  <c r="BE411"/>
  <c r="BI406"/>
  <c r="BH406"/>
  <c r="BG406"/>
  <c r="BF406"/>
  <c r="T406"/>
  <c r="R406"/>
  <c r="P406"/>
  <c r="BK406"/>
  <c r="J406"/>
  <c r="BE406"/>
  <c r="BI393"/>
  <c r="BH393"/>
  <c r="BG393"/>
  <c r="BF393"/>
  <c r="T393"/>
  <c r="R393"/>
  <c r="P393"/>
  <c r="BK393"/>
  <c r="J393"/>
  <c r="BE393"/>
  <c r="BI384"/>
  <c r="BH384"/>
  <c r="BG384"/>
  <c r="BF384"/>
  <c r="T384"/>
  <c r="R384"/>
  <c r="P384"/>
  <c r="BK384"/>
  <c r="J384"/>
  <c r="BE384"/>
  <c r="BI377"/>
  <c r="BH377"/>
  <c r="BG377"/>
  <c r="BF377"/>
  <c r="T377"/>
  <c r="R377"/>
  <c r="P377"/>
  <c r="BK377"/>
  <c r="J377"/>
  <c r="BE377"/>
  <c r="BI366"/>
  <c r="BH366"/>
  <c r="BG366"/>
  <c r="BF366"/>
  <c r="T366"/>
  <c r="R366"/>
  <c r="P366"/>
  <c r="BK366"/>
  <c r="J366"/>
  <c r="BE366"/>
  <c r="BI354"/>
  <c r="BH354"/>
  <c r="BG354"/>
  <c r="BF354"/>
  <c r="T354"/>
  <c r="R354"/>
  <c r="P354"/>
  <c r="BK354"/>
  <c r="J354"/>
  <c r="BE354"/>
  <c r="BI348"/>
  <c r="BH348"/>
  <c r="BG348"/>
  <c r="BF348"/>
  <c r="T348"/>
  <c r="R348"/>
  <c r="P348"/>
  <c r="BK348"/>
  <c r="J348"/>
  <c r="BE348"/>
  <c r="BI340"/>
  <c r="BH340"/>
  <c r="BG340"/>
  <c r="BF340"/>
  <c r="T340"/>
  <c r="R340"/>
  <c r="P340"/>
  <c r="BK340"/>
  <c r="J340"/>
  <c r="BE340"/>
  <c r="BI335"/>
  <c r="BH335"/>
  <c r="BG335"/>
  <c r="BF335"/>
  <c r="T335"/>
  <c r="T334"/>
  <c r="R335"/>
  <c r="R334"/>
  <c r="P335"/>
  <c r="P334"/>
  <c r="BK335"/>
  <c r="BK334"/>
  <c r="J334"/>
  <c r="J335"/>
  <c r="BE335"/>
  <c r="J61"/>
  <c r="BI326"/>
  <c r="BH326"/>
  <c r="BG326"/>
  <c r="BF326"/>
  <c r="T326"/>
  <c r="R326"/>
  <c r="P326"/>
  <c r="BK326"/>
  <c r="J326"/>
  <c r="BE326"/>
  <c r="BI321"/>
  <c r="BH321"/>
  <c r="BG321"/>
  <c r="BF321"/>
  <c r="T321"/>
  <c r="R321"/>
  <c r="P321"/>
  <c r="BK321"/>
  <c r="J321"/>
  <c r="BE321"/>
  <c r="BI316"/>
  <c r="BH316"/>
  <c r="BG316"/>
  <c r="BF316"/>
  <c r="T316"/>
  <c r="R316"/>
  <c r="P316"/>
  <c r="BK316"/>
  <c r="J316"/>
  <c r="BE316"/>
  <c r="BI309"/>
  <c r="BH309"/>
  <c r="BG309"/>
  <c r="BF309"/>
  <c r="T309"/>
  <c r="R309"/>
  <c r="P309"/>
  <c r="BK309"/>
  <c r="J309"/>
  <c r="BE309"/>
  <c r="BI302"/>
  <c r="BH302"/>
  <c r="BG302"/>
  <c r="BF302"/>
  <c r="T302"/>
  <c r="R302"/>
  <c r="P302"/>
  <c r="BK302"/>
  <c r="J302"/>
  <c r="BE302"/>
  <c r="BI297"/>
  <c r="BH297"/>
  <c r="BG297"/>
  <c r="BF297"/>
  <c r="T297"/>
  <c r="T296"/>
  <c r="R297"/>
  <c r="R296"/>
  <c r="P297"/>
  <c r="P296"/>
  <c r="BK297"/>
  <c r="BK296"/>
  <c r="J296"/>
  <c r="J297"/>
  <c r="BE297"/>
  <c r="J60"/>
  <c r="BI292"/>
  <c r="BH292"/>
  <c r="BG292"/>
  <c r="BF292"/>
  <c r="T292"/>
  <c r="R292"/>
  <c r="P292"/>
  <c r="BK292"/>
  <c r="J292"/>
  <c r="BE292"/>
  <c r="BI288"/>
  <c r="BH288"/>
  <c r="BG288"/>
  <c r="BF288"/>
  <c r="T288"/>
  <c r="R288"/>
  <c r="P288"/>
  <c r="BK288"/>
  <c r="J288"/>
  <c r="BE288"/>
  <c r="BI279"/>
  <c r="BH279"/>
  <c r="BG279"/>
  <c r="BF279"/>
  <c r="T279"/>
  <c r="R279"/>
  <c r="P279"/>
  <c r="BK279"/>
  <c r="J279"/>
  <c r="BE279"/>
  <c r="BI273"/>
  <c r="BH273"/>
  <c r="BG273"/>
  <c r="BF273"/>
  <c r="T273"/>
  <c r="R273"/>
  <c r="P273"/>
  <c r="BK273"/>
  <c r="J273"/>
  <c r="BE273"/>
  <c r="BI267"/>
  <c r="BH267"/>
  <c r="BG267"/>
  <c r="BF267"/>
  <c r="T267"/>
  <c r="R267"/>
  <c r="P267"/>
  <c r="BK267"/>
  <c r="J267"/>
  <c r="BE267"/>
  <c r="BI260"/>
  <c r="BH260"/>
  <c r="BG260"/>
  <c r="BF260"/>
  <c r="T260"/>
  <c r="R260"/>
  <c r="P260"/>
  <c r="BK260"/>
  <c r="J260"/>
  <c r="BE260"/>
  <c r="BI252"/>
  <c r="BH252"/>
  <c r="BG252"/>
  <c r="BF252"/>
  <c r="T252"/>
  <c r="R252"/>
  <c r="P252"/>
  <c r="BK252"/>
  <c r="J252"/>
  <c r="BE252"/>
  <c r="BI246"/>
  <c r="BH246"/>
  <c r="BG246"/>
  <c r="BF246"/>
  <c r="T246"/>
  <c r="R246"/>
  <c r="P246"/>
  <c r="BK246"/>
  <c r="J246"/>
  <c r="BE246"/>
  <c r="BI239"/>
  <c r="BH239"/>
  <c r="BG239"/>
  <c r="BF239"/>
  <c r="T239"/>
  <c r="R239"/>
  <c r="P239"/>
  <c r="BK239"/>
  <c r="J239"/>
  <c r="BE239"/>
  <c r="BI234"/>
  <c r="BH234"/>
  <c r="BG234"/>
  <c r="BF234"/>
  <c r="T234"/>
  <c r="R234"/>
  <c r="P234"/>
  <c r="BK234"/>
  <c r="J234"/>
  <c r="BE234"/>
  <c r="BI223"/>
  <c r="BH223"/>
  <c r="BG223"/>
  <c r="BF223"/>
  <c r="T223"/>
  <c r="R223"/>
  <c r="P223"/>
  <c r="BK223"/>
  <c r="J223"/>
  <c r="BE223"/>
  <c r="BI215"/>
  <c r="BH215"/>
  <c r="BG215"/>
  <c r="BF215"/>
  <c r="T215"/>
  <c r="R215"/>
  <c r="P215"/>
  <c r="BK215"/>
  <c r="J215"/>
  <c r="BE215"/>
  <c r="BI200"/>
  <c r="BH200"/>
  <c r="BG200"/>
  <c r="BF200"/>
  <c r="T200"/>
  <c r="R200"/>
  <c r="P200"/>
  <c r="BK200"/>
  <c r="J200"/>
  <c r="BE200"/>
  <c r="BI185"/>
  <c r="BH185"/>
  <c r="BG185"/>
  <c r="BF185"/>
  <c r="T185"/>
  <c r="R185"/>
  <c r="P185"/>
  <c r="BK185"/>
  <c r="J185"/>
  <c r="BE185"/>
  <c r="BI159"/>
  <c r="BH159"/>
  <c r="BG159"/>
  <c r="BF159"/>
  <c r="T159"/>
  <c r="R159"/>
  <c r="P159"/>
  <c r="BK159"/>
  <c r="J159"/>
  <c r="BE159"/>
  <c r="BI153"/>
  <c r="BH153"/>
  <c r="BG153"/>
  <c r="BF153"/>
  <c r="T153"/>
  <c r="R153"/>
  <c r="P153"/>
  <c r="BK153"/>
  <c r="J153"/>
  <c r="BE153"/>
  <c r="BI143"/>
  <c r="BH143"/>
  <c r="BG143"/>
  <c r="BF143"/>
  <c r="T143"/>
  <c r="R143"/>
  <c r="P143"/>
  <c r="BK143"/>
  <c r="J143"/>
  <c r="BE143"/>
  <c r="BI135"/>
  <c r="BH135"/>
  <c r="BG135"/>
  <c r="BF135"/>
  <c r="T135"/>
  <c r="R135"/>
  <c r="P135"/>
  <c r="BK135"/>
  <c r="J135"/>
  <c r="BE135"/>
  <c r="BI129"/>
  <c r="BH129"/>
  <c r="BG129"/>
  <c r="BF129"/>
  <c r="T129"/>
  <c r="R129"/>
  <c r="P129"/>
  <c r="BK129"/>
  <c r="J129"/>
  <c r="BE129"/>
  <c r="BI124"/>
  <c r="BH124"/>
  <c r="BG124"/>
  <c r="BF124"/>
  <c r="T124"/>
  <c r="R124"/>
  <c r="P124"/>
  <c r="BK124"/>
  <c r="J124"/>
  <c r="BE124"/>
  <c r="BI118"/>
  <c r="BH118"/>
  <c r="BG118"/>
  <c r="BF118"/>
  <c r="T118"/>
  <c r="R118"/>
  <c r="P118"/>
  <c r="BK118"/>
  <c r="J118"/>
  <c r="BE118"/>
  <c r="BI113"/>
  <c r="BH113"/>
  <c r="BG113"/>
  <c r="BF113"/>
  <c r="T113"/>
  <c r="R113"/>
  <c r="P113"/>
  <c r="BK113"/>
  <c r="J113"/>
  <c r="BE113"/>
  <c r="BI102"/>
  <c r="BH102"/>
  <c r="BG102"/>
  <c r="BF102"/>
  <c r="T102"/>
  <c r="R102"/>
  <c r="P102"/>
  <c r="BK102"/>
  <c r="J102"/>
  <c r="BE102"/>
  <c r="BI93"/>
  <c r="F34"/>
  <c i="1" r="BD53"/>
  <c i="3" r="BH93"/>
  <c r="F33"/>
  <c i="1" r="BC53"/>
  <c i="3" r="BG93"/>
  <c r="F32"/>
  <c i="1" r="BB53"/>
  <c i="3" r="BF93"/>
  <c r="J31"/>
  <c i="1" r="AW53"/>
  <c i="3" r="F31"/>
  <c i="1" r="BA53"/>
  <c i="3" r="T93"/>
  <c r="T92"/>
  <c r="T90"/>
  <c r="T89"/>
  <c r="R93"/>
  <c r="R92"/>
  <c r="R90"/>
  <c r="R89"/>
  <c r="P93"/>
  <c r="P92"/>
  <c r="P90"/>
  <c r="P89"/>
  <c i="1" r="AU53"/>
  <c i="3" r="BK93"/>
  <c r="BK92"/>
  <c r="J92"/>
  <c r="BK90"/>
  <c r="J90"/>
  <c r="BK89"/>
  <c r="J89"/>
  <c r="J56"/>
  <c r="J27"/>
  <c i="1" r="AG53"/>
  <c i="3" r="J93"/>
  <c r="BE93"/>
  <c r="J30"/>
  <c i="1" r="AV53"/>
  <c i="3" r="F30"/>
  <c i="1" r="AZ53"/>
  <c i="3" r="J59"/>
  <c r="J58"/>
  <c r="J57"/>
  <c r="F83"/>
  <c r="E81"/>
  <c r="F49"/>
  <c r="E47"/>
  <c r="J36"/>
  <c r="J21"/>
  <c r="E21"/>
  <c r="J85"/>
  <c r="J51"/>
  <c r="J20"/>
  <c r="J18"/>
  <c r="E18"/>
  <c r="F86"/>
  <c r="F52"/>
  <c r="J17"/>
  <c r="J15"/>
  <c r="E15"/>
  <c r="F85"/>
  <c r="F51"/>
  <c r="J14"/>
  <c r="J12"/>
  <c r="J83"/>
  <c r="J49"/>
  <c r="E7"/>
  <c r="E79"/>
  <c r="E45"/>
  <c i="1" r="AY52"/>
  <c r="AX52"/>
  <c i="2" r="BI101"/>
  <c r="BH101"/>
  <c r="BG101"/>
  <c r="BF101"/>
  <c r="T101"/>
  <c r="R101"/>
  <c r="P101"/>
  <c r="BK101"/>
  <c r="J101"/>
  <c r="BE101"/>
  <c r="BI96"/>
  <c r="BH96"/>
  <c r="BG96"/>
  <c r="BF96"/>
  <c r="T96"/>
  <c r="R96"/>
  <c r="P96"/>
  <c r="BK96"/>
  <c r="J96"/>
  <c r="BE96"/>
  <c r="BI91"/>
  <c r="BH91"/>
  <c r="BG91"/>
  <c r="BF91"/>
  <c r="T91"/>
  <c r="R91"/>
  <c r="P91"/>
  <c r="BK91"/>
  <c r="J91"/>
  <c r="BE91"/>
  <c r="BI86"/>
  <c r="BH86"/>
  <c r="BG86"/>
  <c r="BF86"/>
  <c r="T86"/>
  <c r="R86"/>
  <c r="P86"/>
  <c r="BK86"/>
  <c r="J86"/>
  <c r="BE86"/>
  <c r="BI81"/>
  <c r="F34"/>
  <c i="1" r="BD52"/>
  <c i="2" r="BH81"/>
  <c r="F33"/>
  <c i="1" r="BC52"/>
  <c i="2" r="BG81"/>
  <c r="F32"/>
  <c i="1" r="BB52"/>
  <c i="2" r="BF81"/>
  <c r="J31"/>
  <c i="1" r="AW52"/>
  <c i="2" r="F31"/>
  <c i="1" r="BA52"/>
  <c i="2" r="T81"/>
  <c r="T80"/>
  <c r="T79"/>
  <c r="T78"/>
  <c r="R81"/>
  <c r="R80"/>
  <c r="R79"/>
  <c r="R78"/>
  <c r="P81"/>
  <c r="P80"/>
  <c r="P79"/>
  <c r="P78"/>
  <c i="1" r="AU52"/>
  <c i="2" r="BK81"/>
  <c r="BK80"/>
  <c r="J80"/>
  <c r="BK79"/>
  <c r="J79"/>
  <c r="BK78"/>
  <c r="J78"/>
  <c r="J56"/>
  <c r="J27"/>
  <c i="1" r="AG52"/>
  <c i="2" r="J81"/>
  <c r="BE81"/>
  <c r="J30"/>
  <c i="1" r="AV52"/>
  <c i="2" r="F30"/>
  <c i="1" r="AZ52"/>
  <c i="2" r="J58"/>
  <c r="J57"/>
  <c r="F72"/>
  <c r="E70"/>
  <c r="F49"/>
  <c r="E47"/>
  <c r="J36"/>
  <c r="J21"/>
  <c r="E21"/>
  <c r="J74"/>
  <c r="J51"/>
  <c r="J20"/>
  <c r="J18"/>
  <c r="E18"/>
  <c r="F75"/>
  <c r="F52"/>
  <c r="J17"/>
  <c r="J15"/>
  <c r="E15"/>
  <c r="F74"/>
  <c r="F51"/>
  <c r="J14"/>
  <c r="J12"/>
  <c r="J72"/>
  <c r="J49"/>
  <c r="E7"/>
  <c r="E68"/>
  <c r="E45"/>
  <c i="1" r="BD51"/>
  <c r="W30"/>
  <c r="BC51"/>
  <c r="W29"/>
  <c r="BB51"/>
  <c r="W28"/>
  <c r="BA51"/>
  <c r="W27"/>
  <c r="AZ51"/>
  <c r="W26"/>
  <c r="AY51"/>
  <c r="AX51"/>
  <c r="AW51"/>
  <c r="AK27"/>
  <c r="AV51"/>
  <c r="AK26"/>
  <c r="AU51"/>
  <c r="AT51"/>
  <c r="AS51"/>
  <c r="AG51"/>
  <c r="AK23"/>
  <c r="AT55"/>
  <c r="AN55"/>
  <c r="AT54"/>
  <c r="AN54"/>
  <c r="AT53"/>
  <c r="AN53"/>
  <c r="AT52"/>
  <c r="AN52"/>
  <c r="AN51"/>
  <c r="L47"/>
  <c r="AM46"/>
  <c r="L46"/>
  <c r="AM44"/>
  <c r="L44"/>
  <c r="L42"/>
  <c r="L41"/>
  <c r="AK32"/>
</calcChain>
</file>

<file path=xl/sharedStrings.xml><?xml version="1.0" encoding="utf-8"?>
<sst xmlns="http://schemas.openxmlformats.org/spreadsheetml/2006/main">
  <si>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</si>
  <si>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</si>
  <si>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</si>
  <si>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</si>
  <si>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</si>
  <si>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</si>
  <si>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</si>
  <si>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{a59a747e-0560-4c50-9e6e-be0d9b0f2429}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</si>
  <si>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</si>
  <si>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</si>
  <si>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</si>
  <si>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</si>
  <si>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</si>
  <si>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</si>
  <si>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</si>
  <si>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</si>
  <si>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24/18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</si>
  <si>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</si>
  <si>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</si>
  <si>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Rekonstrukce tramvajové tratě v sadu Boženy Němcové</t>
  </si>
  <si>
    <t>KSO:</t>
  </si>
  <si>
    <t/>
  </si>
  <si>
    <t>CC-CZ:</t>
  </si>
  <si>
    <t>Místo:</t>
  </si>
  <si>
    <t>Ostrava</t>
  </si>
  <si>
    <t>Datum:</t>
  </si>
  <si>
    <t>3. 6. 2018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</si>
  <si>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</si>
  <si>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</si>
  <si>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</si>
  <si>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</si>
  <si>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</si>
  <si>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</si>
  <si>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</si>
  <si>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IM-PROEJKT, inženýrské a mostní konstrukce, s.r.o.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</si>
  <si>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</si>
  <si>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</si>
  <si>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</si>
  <si>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</si>
  <si>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</si>
  <si>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</si>
  <si>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</si>
  <si>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</si>
  <si>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</si>
  <si>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</si>
  <si>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</si>
  <si>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</si>
  <si>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</si>
  <si>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</si>
  <si>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</si>
  <si>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</si>
  <si>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</si>
  <si>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</si>
  <si>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</si>
  <si>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</si>
  <si>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</si>
  <si>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</si>
  <si>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</si>
  <si>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</si>
  <si>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</si>
  <si>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</si>
  <si>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</si>
  <si>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</si>
  <si>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</si>
  <si>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</si>
  <si>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</si>
  <si>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</si>
  <si>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</si>
  <si>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</si>
  <si>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</si>
  <si>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</si>
  <si>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</si>
  <si>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</si>
  <si>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</si>
  <si>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</si>
  <si>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</si>
  <si>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DIO</t>
  </si>
  <si>
    <t xml:space="preserve">Dopravně inženýrské opatření </t>
  </si>
  <si>
    <t>STA</t>
  </si>
  <si>
    <t>1</t>
  </si>
  <si>
    <t>{a5c60f07-304b-4a24-aa30-6c4a0a45e45e}</t>
  </si>
  <si>
    <t>2</t>
  </si>
  <si>
    <t>SO 11.01</t>
  </si>
  <si>
    <t>Tramvajový svršek a spodek</t>
  </si>
  <si>
    <t>{55c96ac2-c496-4ac9-a637-b9f122d24952}</t>
  </si>
  <si>
    <t>SO 18.01</t>
  </si>
  <si>
    <t>Chodníky a cyklostezky</t>
  </si>
  <si>
    <t>{37022a88-b7d0-4d55-bbdb-ff32c8dedee5}</t>
  </si>
  <si>
    <t>VRN</t>
  </si>
  <si>
    <t>Vedlejší rozpočtové náklady</t>
  </si>
  <si>
    <t>{71fb588a-b71c-4afa-b2cd-2ddc7535754e}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</si>
  <si>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</si>
  <si>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</si>
  <si>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</si>
  <si>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</si>
  <si>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</si>
  <si>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</si>
  <si>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</si>
  <si>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 xml:space="preserve">DIO - Dopravně inženýrské opatření </t>
  </si>
  <si>
    <t>REKAPITULACE ČLENĚNÍ SOUPISU PRACÍ</t>
  </si>
  <si>
    <t>Kód dílu - Popis</t>
  </si>
  <si>
    <t>Cena celkem [CZK]</t>
  </si>
  <si>
    <t>Náklady soupisu celkem</t>
  </si>
  <si>
    <t>-1</t>
  </si>
  <si>
    <t>N00 - Nepojmenované práce</t>
  </si>
  <si>
    <t xml:space="preserve">    N01 - Nepojmenovaný díl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</si>
  <si>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</si>
  <si>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</si>
  <si>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</si>
  <si>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</si>
  <si>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</si>
  <si>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</si>
  <si>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</si>
  <si>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</si>
  <si>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</si>
  <si>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</si>
  <si>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</si>
  <si>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</si>
  <si>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</si>
  <si>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</si>
  <si>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N00</t>
  </si>
  <si>
    <t>Nepojmenované práce</t>
  </si>
  <si>
    <t>4</t>
  </si>
  <si>
    <t>ROZPOCET</t>
  </si>
  <si>
    <t>N01</t>
  </si>
  <si>
    <t>Nepojmenovaný díl</t>
  </si>
  <si>
    <t>K</t>
  </si>
  <si>
    <t>914169</t>
  </si>
  <si>
    <t>Přechodné dopravní značení - Hliníkové značky normální velikosti (Půjčení značení, dovoz, montáž, údržba, demontáž, odvoz)</t>
  </si>
  <si>
    <t>ks</t>
  </si>
  <si>
    <t>512</t>
  </si>
  <si>
    <t>1645656602</t>
  </si>
  <si>
    <t>VV</t>
  </si>
  <si>
    <t>2xB1, 4xB30, 2xE13</t>
  </si>
  <si>
    <t>8*62</t>
  </si>
  <si>
    <t>Součet</t>
  </si>
  <si>
    <t>914179</t>
  </si>
  <si>
    <t>-329405053</t>
  </si>
  <si>
    <t xml:space="preserve">2xZ2 (Zábrana  pro označení uzavírky) </t>
  </si>
  <si>
    <t>2*62</t>
  </si>
  <si>
    <t>3</t>
  </si>
  <si>
    <t>914189</t>
  </si>
  <si>
    <t>-473181165</t>
  </si>
  <si>
    <t>4xIP22 (Změna místní úpravy)</t>
  </si>
  <si>
    <t>4*62</t>
  </si>
  <si>
    <t>914719</t>
  </si>
  <si>
    <t>Přechodné dopravní značení - Sloupky z hliníkových trubek do patky (Půjčení značení, dovoz, montáž, údržba, demontáž, odvoz)</t>
  </si>
  <si>
    <t>727354111</t>
  </si>
  <si>
    <t xml:space="preserve">Přechodné dopravní značení – Upevňovací konstrukce - Podkladní patka (podstavec) o hmotnosti 28kg (Půjčení značení, dovoz, montáž, údržba, </t>
  </si>
  <si>
    <t>demontáž, odvoz)</t>
  </si>
  <si>
    <t>20*62</t>
  </si>
  <si>
    <t>5</t>
  </si>
  <si>
    <t>914959</t>
  </si>
  <si>
    <t>-1321170635</t>
  </si>
  <si>
    <t>10*62</t>
  </si>
  <si>
    <t>SO 11.01 - Tramvajový svršek a spodek</t>
  </si>
  <si>
    <t>HSV - Práce a dodávky HSV</t>
  </si>
  <si>
    <t xml:space="preserve">    1 - Zemní práce</t>
  </si>
  <si>
    <t xml:space="preserve">    11 - Zemní práce - přípravné a přidružené práce</t>
  </si>
  <si>
    <t xml:space="preserve">    5 - Komunikace pozemní</t>
  </si>
  <si>
    <t xml:space="preserve">      57 - Kryty pozemních komunikací letišť a ploch z kameniva nebo živičné</t>
  </si>
  <si>
    <t xml:space="preserve">      59 - Kryty pozemních komunikací, letišť a ploch dlážděné</t>
  </si>
  <si>
    <t xml:space="preserve">    8 - Trubní vedení</t>
  </si>
  <si>
    <t xml:space="preserve">    9 - Ostatní konstrukce a práce, bourání</t>
  </si>
  <si>
    <t xml:space="preserve">      91 - Doplňující konstrukce a práce pozemních komunikací, letišť a ploch</t>
  </si>
  <si>
    <t xml:space="preserve">    998 - Přesun hmot</t>
  </si>
  <si>
    <t>VRN - Vedlejší rozpočtové náklady</t>
  </si>
  <si>
    <t>HSV</t>
  </si>
  <si>
    <t>Práce a dodávky HSV</t>
  </si>
  <si>
    <t>Zemní práce</t>
  </si>
  <si>
    <t>11</t>
  </si>
  <si>
    <t>Zemní práce - přípravné a přidružené práce</t>
  </si>
  <si>
    <t>11310617R</t>
  </si>
  <si>
    <t>Rozebrání dlažeb a dílců vozovek a ploch s přemístěním hmot na skládku na vzdálenost do 3 m nebo s naložením na dopravní prostředek, s jakoukoliv výplní spár ručně ze zámkové dlažby s ložem z kameniva</t>
  </si>
  <si>
    <t>m2</t>
  </si>
  <si>
    <t>-1117342889</t>
  </si>
  <si>
    <t>Demolice – Nástupiště zastávky TT – Šetrné odstranění cementobetonové zámkové dlažby tl. 60mm v blízkosti vybouraných obrub,</t>
  </si>
  <si>
    <t>včetně uložení v blízkosti stavby (předpoklad využití 70% stávající dlažby pro opětovné uložení) 30% bude odvezen a uložen na skládku zhotovitele)</t>
  </si>
  <si>
    <t>(likvidace v režii zhotovitele), (Plochy odečteny z grafického programu AutoCad dle výkresu E.11.01.02)</t>
  </si>
  <si>
    <t>51,8+61,6</t>
  </si>
  <si>
    <t>Demolice – Kryt TT – Odstranění cementobetonové dlažby typu Loket II tl. 80mm, vč. odvozu a uložení na skládku zhotovite (likvidace v režii zhotovit.)</t>
  </si>
  <si>
    <t>1158,30</t>
  </si>
  <si>
    <t>113107210R</t>
  </si>
  <si>
    <t xml:space="preserve">Odstranění podkladů nebo krytů strojně </t>
  </si>
  <si>
    <t>-1174776744</t>
  </si>
  <si>
    <t xml:space="preserve">Demolice – Podkladní vrstvy TT – Odstranění podkladních vrstev TT (štěrk, štěrkopísek, zemina tř. I dle ČSN 73 61 33) </t>
  </si>
  <si>
    <t>do hloubky 590mm (z důvodu sklonu zemní pláně bude do výpočtu použita tloušťka 660mm)</t>
  </si>
  <si>
    <t>včetně odvozu a uložení na skládku zhotovitele (likvidace v režii zhotovitele)</t>
  </si>
  <si>
    <t>Plochy odečtena z grafického programu AutoCad dle výkresu E.11.01.02</t>
  </si>
  <si>
    <t>((19,11+22,93)+1158,3)*0,66</t>
  </si>
  <si>
    <t>113107230R</t>
  </si>
  <si>
    <t>Odstranění podkladů nebo krytů strojně plochy jednotlivě přes 200 m2 s přemístěním hmot na skládku na vzdálenost do 20 m nebo s naložením na dopravní prostředek z betonu prostého, o tl. vrstvy do 100 mm</t>
  </si>
  <si>
    <t>-1853640976</t>
  </si>
  <si>
    <t>Demolice – Kryt TT – Vybourání vysokopevnostní malty tl. 30mm pod dlažbou, vč. odvozu a uložení na skládku zhotovite (likvidace v režii zhotovitele)</t>
  </si>
  <si>
    <t>Plocha odečtena z grafického programu AutoCad dle výkresu E.11.01.02</t>
  </si>
  <si>
    <t>113107213</t>
  </si>
  <si>
    <t>Odstranění podkladů nebo krytů strojně plochy jednotlivě přes 200 m2 s přemístěním hmot na skládku na vzdálenost do 20 m nebo s naložením na dopravní prostředek z kameniva těženého, o tl. vrstvy přes 200 do 300 mm</t>
  </si>
  <si>
    <t>CS ÚRS 2018 02</t>
  </si>
  <si>
    <t>-569820821</t>
  </si>
  <si>
    <t xml:space="preserve">Demolice –  Nástupiště zastávky TT – Odstranění sypkých podkladních vrstev (stěrkodrť, zemina tř. I dle ČSN 73 6133) v tl. dle nového souvrství včetně</t>
  </si>
  <si>
    <t>odvozu a uložení na skládku zhotovitele (likvidace v režii zhotovitele)</t>
  </si>
  <si>
    <t>Rozměry odečteny z grafického programu AutoCad dle výkresů E.11.01.02 a E.11.01.04)</t>
  </si>
  <si>
    <t>ložná vrstva = 30 mm, podkladní vrstva = 200 mm</t>
  </si>
  <si>
    <t>11310721R</t>
  </si>
  <si>
    <t>Odstranění podkladů nebo krytů strojně plochy jednotlivě přes 200 m2 s přemístěním hmot na skládku na vzdálenost do 20 m nebo s naložením na dopravní prostředek z kameniva těženého, o tl. vrstvy přes 100 do 200 mm</t>
  </si>
  <si>
    <t>1140199087</t>
  </si>
  <si>
    <t>Demolice – Kryt TT – Vybourání ložné a podkladní vrstvy v tl. 160mm včetně odvozu a uložení na skládku zhotovitele (likvidace v režii zhotovitele)</t>
  </si>
  <si>
    <t>19,11+22,93</t>
  </si>
  <si>
    <t>6</t>
  </si>
  <si>
    <t>11310723R</t>
  </si>
  <si>
    <t>Odstranění podkladů nebo krytů strojně plochy jednotlivě přes 200 m2 s přemístěním hmot na skládku na vzdálenost do 20 m nebo s naložením na dopravní prostředek z betonu vyztuženého sítěmi, o tl. vrstvy do 100 mm</t>
  </si>
  <si>
    <t>-194095979</t>
  </si>
  <si>
    <t>Demolice – Kryt TT – Vybourání železobetonové desky tl. 100 mm pod dlažbou s dvěma vrstvami KARI-sítí</t>
  </si>
  <si>
    <t>včetně odvozu a uložení na skládku zhotovite (likvidace v režii zhotovitele)</t>
  </si>
  <si>
    <t>(Plocha odečtena z grafického programu AutoCad dle výkresu E.11.01.02)</t>
  </si>
  <si>
    <t>1158,8</t>
  </si>
  <si>
    <t>7</t>
  </si>
  <si>
    <t>11320211R1</t>
  </si>
  <si>
    <t xml:space="preserve">Vytrhání obrub  s vybouráním lože, s přemístěním hmot na skládku na vzdálenost do 3 m nebo s naložením na dopravní prostředek z krajníků nebo obrubníků stojatých</t>
  </si>
  <si>
    <t>m</t>
  </si>
  <si>
    <t>918258599</t>
  </si>
  <si>
    <t xml:space="preserve">Demolice – Obruby – Odstranění betonových chodníkových obrubníků (80x250x1000mm) vč. betonového lože,  odvozu a uložení na skládku zhotovite</t>
  </si>
  <si>
    <t xml:space="preserve"> (likvidace v režii zhotovitele), (Délka odečtena z grafického programu AutoCad dle výkresu E.11.01.02)</t>
  </si>
  <si>
    <t>3,6+5,2</t>
  </si>
  <si>
    <t>Demolice – Obruby – Odvoz a uložení na skládku zhotovitele poškozených bezbariérových zastávkových obrubníků,(předpoklad 30% stávajících obrub)</t>
  </si>
  <si>
    <t xml:space="preserve">vč. betonového lože,  (likvidace v režii zhotovitele), (Délka odečtena z grafického programu AutoCad dle výkresu E.11.01.02)</t>
  </si>
  <si>
    <t>130,0*0,3</t>
  </si>
  <si>
    <t>8</t>
  </si>
  <si>
    <t>11320211R</t>
  </si>
  <si>
    <t>-1687158410</t>
  </si>
  <si>
    <t>Demolice – Obruby – Šetrné demontování a očištění kamenných obrubníků (250x250x1000mm)</t>
  </si>
  <si>
    <t xml:space="preserve">včetně uložení v blízkosti stavby pro opětovné uložení </t>
  </si>
  <si>
    <t>(Délka odečtena z grafického programu AutoCad dle výkresu E.11.01.02)</t>
  </si>
  <si>
    <t>13,3+22,9+75,4+86,8</t>
  </si>
  <si>
    <t>Demolice – Obruby – Šetrné odstranění bezbariérových zastávkových obrubníků</t>
  </si>
  <si>
    <t>včetně uložení v blízkosti stavby pro opětovné uložení</t>
  </si>
  <si>
    <t>65,0+65,0</t>
  </si>
  <si>
    <t>9</t>
  </si>
  <si>
    <t>114203201</t>
  </si>
  <si>
    <t xml:space="preserve">Očištění lomového kamene nebo betonových tvárnic  získaných při rozebrání dlažeb, záhozů, rovnanin a soustřeďovacích staveb od hlíny nebo písku</t>
  </si>
  <si>
    <t>m3</t>
  </si>
  <si>
    <t>CS ÚRS 2018 01</t>
  </si>
  <si>
    <t>1421152490</t>
  </si>
  <si>
    <t>Demolice – Nástupiště zastávky TT – očištění cementobetonové zámkové dlažby tl. 60mm v blízkosti vybouraných obrub,</t>
  </si>
  <si>
    <t>(51,8+61,6)*0,06</t>
  </si>
  <si>
    <t>10</t>
  </si>
  <si>
    <t>12210110R</t>
  </si>
  <si>
    <t xml:space="preserve">Odkopávky a prokopávky nezapažené  s přehozením výkopku na vzdálenost do 3 m nebo s naložením na dopravní prostředek v horninách tř. 1 a 2 přes 100 do 1 000 m3</t>
  </si>
  <si>
    <t>1554119382</t>
  </si>
  <si>
    <t>Rozměry odečteny z grafického programu AutoCad dle výkresu E.11.01.02 a situace OvaK</t>
  </si>
  <si>
    <t>Demolice – Inženýrské sítě – Odstranění zeminy tř. I. dle ČSN 73 6133 pro obnovu kanalizační přípojky</t>
  </si>
  <si>
    <t xml:space="preserve"> včetně odvozu a uložení na skládku zhotovitele (likvidace v režii zhotovitele)</t>
  </si>
  <si>
    <t xml:space="preserve"> plocha v podélném řezu = 135,400m2</t>
  </si>
  <si>
    <t>šířka výkopu = 1,100m</t>
  </si>
  <si>
    <t>135,4*1,1</t>
  </si>
  <si>
    <t>Demolice – Podkladní vrstvy TT – Odstranění zeminy tř. I dle ČSN 73 6133 pro zřízení trativodního žebra a hlavního sběrače</t>
  </si>
  <si>
    <t>- plocha v podélné řezu = 185,500m2</t>
  </si>
  <si>
    <t>- šířka výkopu = 1,100m</t>
  </si>
  <si>
    <t>185,5*1,1</t>
  </si>
  <si>
    <t>Demolice – Podkladní vrstvy TT – Odstranění zeminy tř. I dle ČSN 73 6133 pro případnou sanaci v tl. 500mm</t>
  </si>
  <si>
    <t>((19,11+22,93)+1158,3)*0,5</t>
  </si>
  <si>
    <t>Demolice – Podkladní vrstvy TT – Odstranění zeminy tř. I dle ČSN 73 6133 pro uložení nových UV</t>
  </si>
  <si>
    <t>Jedná se o rozšíření výkopu v místech UV na šířku 1,80m (pro lepší manipulaci ve výkopu)</t>
  </si>
  <si>
    <t>zšíření výkopu v místech UV na šířku 1,80m (pro lepší manipulaci ve výkopu), včetně odvozu a uložení na skládku zhotovitele (likvidace v režii zhot.)</t>
  </si>
  <si>
    <t>- průměrná hloubka výkopu 1,50m (pod sanací)</t>
  </si>
  <si>
    <t>6*(1,8*1,8-1,8*1,1)*1,5</t>
  </si>
  <si>
    <t>Demolice – Podkladní vrstvy TT – Odstranění zeminy tř. I dle ČSN 73 6133 pro uložení nových RŠ.</t>
  </si>
  <si>
    <t>Jedná se o rozšíření výkopu v místech RŠ na šířku 3,00m (pro lepší manipulaci ve výkopu)</t>
  </si>
  <si>
    <t>3*(3*3-3*1,1)*1,5</t>
  </si>
  <si>
    <t>151101101</t>
  </si>
  <si>
    <t xml:space="preserve">Zřízení pažení a rozepření stěn rýh pro podzemní vedení pro všechny šířky rýhy  příložné pro jakoukoliv mezerovitost, hloubky do 2 m</t>
  </si>
  <si>
    <t>-660646249</t>
  </si>
  <si>
    <t>Rozměry odečetyn z grafického prohramu AutoCad dle výkresu E.11.01.02</t>
  </si>
  <si>
    <t>Hlavní sběrač – Zřízení dočasného pažení svislých stěn výkopů pomocí vodorovných pažin s rozpěrami</t>
  </si>
  <si>
    <t>Včetně jejího dovozu</t>
  </si>
  <si>
    <t>délka výkupu 152,00m</t>
  </si>
  <si>
    <t>šířka výkopu 1,10m</t>
  </si>
  <si>
    <t>průměrná hloubka výkupu 1,50m</t>
  </si>
  <si>
    <t>152*1,5*2</t>
  </si>
  <si>
    <t>Inženýrské sítě – Kanalizační přípojka – Zřízení dočasného pažení svislých stěn výkopů pomocí vodorovných pažin s rozpěrami.</t>
  </si>
  <si>
    <t>- délka výkupu 35,50m</t>
  </si>
  <si>
    <t>- šířka výkopu 1,10m</t>
  </si>
  <si>
    <t>- průměrná hloubka výkupu 3,70m</t>
  </si>
  <si>
    <t>35,5*3,7*2</t>
  </si>
  <si>
    <t>12</t>
  </si>
  <si>
    <t>151101111</t>
  </si>
  <si>
    <t xml:space="preserve">Odstranění pažení a rozepření stěn rýh pro podzemní vedení  s uložením materiálu na vzdálenost do 3 m od kraje výkopu příložné, hloubky do 2 m</t>
  </si>
  <si>
    <t>-839338156</t>
  </si>
  <si>
    <t>uložení, odstranění a odvozu zhotovitele (likvidace v režii zhotovitele).</t>
  </si>
  <si>
    <t>uložení, odstranění a odvozu na skládku zhotovitele (likvidace v režii zhotovitele).</t>
  </si>
  <si>
    <t>13</t>
  </si>
  <si>
    <t>171201211</t>
  </si>
  <si>
    <t>Poplatek za uložení stavebního odpadu na skládce (skládkovné) zeminy a kameniva zatříděného do Katalogu odpadů pod kódem 170 504</t>
  </si>
  <si>
    <t>t</t>
  </si>
  <si>
    <t>111314631</t>
  </si>
  <si>
    <t>Demolice – Podkladní vrstvy TT – Poplatek za uložení na skládku odstraněné zeminy, (suť ze sypkých vozovkových vrstev a zeminy 1,9t/m3)</t>
  </si>
  <si>
    <t>(792,2+600,2+186,6+11,3+25,7)*1,9</t>
  </si>
  <si>
    <t>Demolice – Inženýrské sítě – Poplatek za uložení na skládku odstraněné zeminy, (suť ze sypkých vozovkových vrstev a zeminy 1,9t/m3)</t>
  </si>
  <si>
    <t>148,9*1,9</t>
  </si>
  <si>
    <t>Demolice – Nástupiště zastávky TT – Poplatek za uložení podkladních vrstev na skládku, (suť ze sypkých vozovkových vrstev a zeminy 1,9t/m3)</t>
  </si>
  <si>
    <t>26,10*1,9</t>
  </si>
  <si>
    <t>14</t>
  </si>
  <si>
    <t>181102302</t>
  </si>
  <si>
    <t>Úprava pláně v zářezech se zhutněním</t>
  </si>
  <si>
    <t>437875588</t>
  </si>
  <si>
    <t>Podkladní vrstvy TT – Úprava zemní pláně včetně hutnění v zeminách tř. I dle ČSN 73 6133</t>
  </si>
  <si>
    <t>Plochy odečteny z grafického programu AutoCad dle výkresu E.11.01.02</t>
  </si>
  <si>
    <t>1282-(152*1,1)</t>
  </si>
  <si>
    <t>Zastávky TT – Nástupiště - Úprava zemní pláně včetně hutnění v zemině tř. I</t>
  </si>
  <si>
    <t>51,80+61,60</t>
  </si>
  <si>
    <t>Sanace podloží TT – Úprava parapláně včetně hutnění v zeminách tř. I dle ČSN 73 6133</t>
  </si>
  <si>
    <t>M</t>
  </si>
  <si>
    <t>69311014</t>
  </si>
  <si>
    <t>geotextilie tkaná PES 300/50kN/m</t>
  </si>
  <si>
    <t>-840122681</t>
  </si>
  <si>
    <t xml:space="preserve">Podkladní vrstvy TT – Separační tkaná geotextílie 300g/m2 uložená na zhutněnou zemní pláň, včetně  nákupu a dovozu na stavbu, vč. přesahů</t>
  </si>
  <si>
    <t>1114,80*1,1</t>
  </si>
  <si>
    <t>16</t>
  </si>
  <si>
    <t>69311010</t>
  </si>
  <si>
    <t>geotextilie tkaná PP 80kN/m</t>
  </si>
  <si>
    <t>-1725270739</t>
  </si>
  <si>
    <t>Sanace podloží TT – Separační/výztužná tkaná geotextílie uložena na upravenou parapláň</t>
  </si>
  <si>
    <t>Geotestílie bude mít pevnost v tahu pv příčném i podélném směru 80kN/m a odolnost proti přetržení CBR-10kN</t>
  </si>
  <si>
    <t>včetně nákupu a dovozu na stavbu</t>
  </si>
  <si>
    <t>17</t>
  </si>
  <si>
    <t>35823511R</t>
  </si>
  <si>
    <t xml:space="preserve">Kompletní bourání potrubí. </t>
  </si>
  <si>
    <t>-24843055</t>
  </si>
  <si>
    <t>Demolice – Svršek TT – Odstranění kanalizačních přípojek od kolejových odvodňovačů do UV.</t>
  </si>
  <si>
    <t>Předpoklad materiálu přípojky je PP DN 150, včetně odvozu a uložení na skládku zhotovitele (likvidace v režii zhotovitele)</t>
  </si>
  <si>
    <t>10*1,5</t>
  </si>
  <si>
    <t>18</t>
  </si>
  <si>
    <t>35831511R</t>
  </si>
  <si>
    <t xml:space="preserve">Demolice – Svršek TT – Odstranění kolejových odvodňovačů (atyp s velkou mříží), včetně manipulace a uložení v místě stavby (odvoz zajistí na výzvu zhotovitele stavebních prací společnost, která je smluvním partnerem DPO, a.s.; konkrétní údaje o ní budou sděleny zhotoviteli při předání staveniště k zahájení prací)_x000d_
(Počet odeščten z grafického programu AutoCad dle výkresu E.11.01.02)_x000d_
</t>
  </si>
  <si>
    <t>1146954611</t>
  </si>
  <si>
    <t>P</t>
  </si>
  <si>
    <t xml:space="preserve">Poznámka k položce:
Demolice – Svršek TT – Odstranění kolejových odvodňovačů (atyp s velkou mříží), včetně manipulace a uložení v místě stavby (odvoz zajistí na výzvu zhotovitele stavebních prací společnost, která je smluvním partnerem DPO, a.s.; konkrétní údaje o ní budou sděleny zhotoviteli při předání staveniště k zahájení prací)
(Počet odeščten z grafického programu AutoCad dle výkresu E.11.01.02)
</t>
  </si>
  <si>
    <t>Demolice – Svršek TT – Odstranění kolejových odvodňovačů (atyp s velkou mříží), včetně manipulace a uložení v místě stavby</t>
  </si>
  <si>
    <t>(odvoz zajistí na výzvu zhotovitele stavebních prací společnost, která je smluvním partnerem DPO, a.s.</t>
  </si>
  <si>
    <t>konkrétní údaje o ní budou sděleny zhotoviteli při předání staveniště k zahájení prací)</t>
  </si>
  <si>
    <t>(Počet odeščten z grafického programu AutoCad dle výkresu E.11.01.02)</t>
  </si>
  <si>
    <t>19</t>
  </si>
  <si>
    <t>388995214</t>
  </si>
  <si>
    <t xml:space="preserve">Chránička kabelů v římse z trub HDPE  přes DN 140 do DN 160</t>
  </si>
  <si>
    <t>1140395114</t>
  </si>
  <si>
    <t>Inženýrské sítě – Chráničky pro ochranu stávajících inženýrských sítí pod tramvajovou tratí</t>
  </si>
  <si>
    <t xml:space="preserve"> (pouze v případě že budou inž. sítě obnaženy). Budou užity dělené chráničky (předpoklad DN 150 z HDPE)</t>
  </si>
  <si>
    <t xml:space="preserve"> konkrétní typ dle požadavku správce dotčené sítě.</t>
  </si>
  <si>
    <t>(Délky odečteny z grafického programu AutoCAd dle výkresu E.11.01.02)</t>
  </si>
  <si>
    <t>10,7+16,5+9,1+8,8+8,5+8,4+8,1+8,7+8,5+8,7+8,8+10,1+8,2+8</t>
  </si>
  <si>
    <t>20</t>
  </si>
  <si>
    <t>15R</t>
  </si>
  <si>
    <t>geotextilie netkaná PES 300g/m2</t>
  </si>
  <si>
    <t>-1915328564</t>
  </si>
  <si>
    <t>Trativod – Stěny drenážního žebra budou vždy vyloženy separační/filtrační</t>
  </si>
  <si>
    <t>geotextílií min. 300g/m2, včetně nákupu a dovozu na stavbu</t>
  </si>
  <si>
    <t>Rozměry odečteny z grafického programu AutoCad dle výkresů E.11.01.02 a E.11.01.04</t>
  </si>
  <si>
    <t>157,7*(0,8+1,1+0,8)</t>
  </si>
  <si>
    <t>871310330R</t>
  </si>
  <si>
    <t>Montáž kanalizačního potrubí z plastů z polypropylenu PP hladkého plnostěnného SN 16 DN 150</t>
  </si>
  <si>
    <t>-1391530972</t>
  </si>
  <si>
    <t>Kolejové konstrukce – Odvodňovače - Kanalizační přípojka z PP SN 16 s žebrovanou konstrukcí stěny DN150</t>
  </si>
  <si>
    <t>pro odvodnění kolejových odvodňovačů včetně uložení, montáže a napojení do UV a RŠ</t>
  </si>
  <si>
    <t>Délka odečtena z grafického programu AutoCad dle výkresu E.1.1.1.02</t>
  </si>
  <si>
    <t>16*2</t>
  </si>
  <si>
    <t>22</t>
  </si>
  <si>
    <t>87137032R</t>
  </si>
  <si>
    <t>Montáž kanalizačního potrubí z plastů z polypropylenu PP hladkého plnostěnného SN 12 DN 300</t>
  </si>
  <si>
    <t>-2001240111</t>
  </si>
  <si>
    <t>Délka odečtena z grafického programu AutoCad dle výkresu E.11.01.02</t>
  </si>
  <si>
    <t xml:space="preserve">Inženýrské sítě  - Kanalizační přípojka – Uložení potrubí kanalizační přípojky z PP SN12 trouby s žebrovanou konstrukcí stěny DN300 (ČSN EN 13476)</t>
  </si>
  <si>
    <t>35,5</t>
  </si>
  <si>
    <t>Hlavní sběrač – Uložení potrubí hlavního sběrače z PP SN12 trouby s žebrovanou konstrukcí stěny DN300 (ČSN EN 13476)</t>
  </si>
  <si>
    <t xml:space="preserve"> včetně nákupu a dovozu na stavbu</t>
  </si>
  <si>
    <t>152</t>
  </si>
  <si>
    <t>23</t>
  </si>
  <si>
    <t>919791020R</t>
  </si>
  <si>
    <t>Odstranění ochrany stromů dřevěným bedněním</t>
  </si>
  <si>
    <t>kus</t>
  </si>
  <si>
    <t>-579681820</t>
  </si>
  <si>
    <t>24</t>
  </si>
  <si>
    <t>91979102R</t>
  </si>
  <si>
    <t>D+M ochrany stromů dřevěným bedněním do výšky 2 m</t>
  </si>
  <si>
    <t>1554471106</t>
  </si>
  <si>
    <t>D+M ochrany stromů dřevěným bedněním do výšky 2 m - zřízení</t>
  </si>
  <si>
    <t>Komunikace pozemní</t>
  </si>
  <si>
    <t>25</t>
  </si>
  <si>
    <t>54311111R</t>
  </si>
  <si>
    <t xml:space="preserve">Směrové a výškové vyrovnání koleje nebo kolejového rozvětvení ze žlábkových kolejnic  na pražcích dřevěných</t>
  </si>
  <si>
    <t>1031026520</t>
  </si>
  <si>
    <t>Dokončovací práce – Trakční vedení – Směrová a výšková úprava trolejového lana</t>
  </si>
  <si>
    <t>Délky os kolejí odečteny z grafického programu AutoCad dle výkresu E.11.01.02</t>
  </si>
  <si>
    <t>159,85+168,923</t>
  </si>
  <si>
    <t>26</t>
  </si>
  <si>
    <t>546862010R</t>
  </si>
  <si>
    <t xml:space="preserve">Odstranění skříně pro výhybková táhla od koleje ke stanovišti výhybkáře  délka skříně do 1 m</t>
  </si>
  <si>
    <t>-267798574</t>
  </si>
  <si>
    <t>Demolice – Inženýrské sítě – Odstranění skříněk indukčního snímače SSZ v kolejích</t>
  </si>
  <si>
    <t>četně manipulace, odpojení a uložení v blízkosti stavby (odvoz zajistí na výzvu zhotovitele stavebních prací společnost, která je smluvním partnerem</t>
  </si>
  <si>
    <t>DPO, a.s.; konkrétní údaje o ní budou sděleny zhotoviteli při předání staveniště k zahájení prací)</t>
  </si>
  <si>
    <t>Počet odečten z grafického programu AutoCad dle výkresu E.11.01.02</t>
  </si>
  <si>
    <t>27</t>
  </si>
  <si>
    <t>54686201R</t>
  </si>
  <si>
    <t>1372427336</t>
  </si>
  <si>
    <t>Demolice – Inženýrské sítě – Odstranění skříněk pro zapojení zpětných kabelů ke kolejnicím,</t>
  </si>
  <si>
    <t xml:space="preserve">včetně manipulace, odpojení a uložení v blízkosti stavby (odvoz zajistí na výzvu zhotovitele stavebních prací společnost, která je smluvním partnerem </t>
  </si>
  <si>
    <t>28</t>
  </si>
  <si>
    <t>54813312R</t>
  </si>
  <si>
    <t xml:space="preserve">Řez příčný žlábkové kolejnice  plamenem</t>
  </si>
  <si>
    <t>-765235660</t>
  </si>
  <si>
    <t>Svršek TT - Vyfrézování otvorů ve žlábku kolejnice pro napojení na kolejový odvodňovač</t>
  </si>
  <si>
    <t>Počet otvorů odečteno z grafického programu AutoCad dle výkresu E.11.01.02</t>
  </si>
  <si>
    <t>32</t>
  </si>
  <si>
    <t>29</t>
  </si>
  <si>
    <t>54891112R</t>
  </si>
  <si>
    <t>Svařování žlábkových kolejnic elektrickým obloukem</t>
  </si>
  <si>
    <t>375171957</t>
  </si>
  <si>
    <t>Svršek TT – Svařování kolejnice elektrickým obloukem + přebroušení kolejnic - zřízení bezstykové koleje (délka kolejnic 18m)</t>
  </si>
  <si>
    <t>včetně nedestruktivní kontroly svarů</t>
  </si>
  <si>
    <t>40</t>
  </si>
  <si>
    <t>30</t>
  </si>
  <si>
    <t>564671111R</t>
  </si>
  <si>
    <t xml:space="preserve">Podklad z kameniva hrubého drceného  vel. 63-125 mm, s rozprostřením a zhutněním, po zhutnění tl. 250 mm</t>
  </si>
  <si>
    <t>-156436290</t>
  </si>
  <si>
    <t xml:space="preserve">Sanace podloží TT – Kamenitá sypanina z drceného přírodního kameniva fr.0/250mm </t>
  </si>
  <si>
    <t>(příp. 0/125mm) v tl. 0,500m, včetně nákupu, dovozu na stavbu a hutnění</t>
  </si>
  <si>
    <t>Na základě návrhu sanace proveden nejprve zkušební úsek. Rozměr zkušebního úseku určí TDI. Počet zkoušek určí TDI.</t>
  </si>
  <si>
    <t>Pokud by nebyly splněny požadované parametry na zemní pláni - bude přistoupeno k návrhu sanace</t>
  </si>
  <si>
    <t xml:space="preserve">aktivní zóny na základě naměřených výsledků zatěžovacích zkoušek. </t>
  </si>
  <si>
    <t>1114,8*2</t>
  </si>
  <si>
    <t>57</t>
  </si>
  <si>
    <t>Kryty pozemních komunikací letišť a ploch z kameniva nebo živičné</t>
  </si>
  <si>
    <t>31</t>
  </si>
  <si>
    <t>11315511R</t>
  </si>
  <si>
    <t xml:space="preserve">Frézování betonového podkladu nebo krytu  s naložením na dopravní prostředek plochy do 500 m2 bez překážek v trase pruhu šířky do 0,5 m, tloušťky vrstvy do 30 mm</t>
  </si>
  <si>
    <t>-1911023477</t>
  </si>
  <si>
    <t>Kryt TT – Cementobetonový kryt – Profrézování krytu vedle hlavy kolejnic v šířce 70mm a výšce 20mm včetně vyčištění</t>
  </si>
  <si>
    <t>(Délky odečteny z grafického programu AutoCad dle výkresu E.11.01.02)</t>
  </si>
  <si>
    <t>(138,23+137,65+140,64+140,19)*0,07</t>
  </si>
  <si>
    <t>13R</t>
  </si>
  <si>
    <t>Jádrové vrtání do DN 200</t>
  </si>
  <si>
    <t>-411722545</t>
  </si>
  <si>
    <t>Revizní šachty – Zřízení jádrových vývrtů DN170 ve stěnách revizních šachet pro napojení trativodní trouby DN150, včetně zatěsnění</t>
  </si>
  <si>
    <t xml:space="preserve">Uliční vpustě – Zřízení jádrových vývrtů DN170 ve stěnách uličních vpustí pro napojení trativodní trouby DN150 </t>
  </si>
  <si>
    <t>a přípojek odvodňovačů DN150, včetně zatěsnění</t>
  </si>
  <si>
    <t>33</t>
  </si>
  <si>
    <t>Odpojení stávajících zpětných kabelů</t>
  </si>
  <si>
    <t>-1060793284</t>
  </si>
  <si>
    <t xml:space="preserve">Demolice -  Inženýrské sítě - Odpojení stávajících zpětných kabelů jeho demontáž a odstranění kabelového vedení (DPO, a.s.)</t>
  </si>
  <si>
    <t>včetně odvozu a uložení na skládku DPO v Martinově, do vzdálenosti 12 km</t>
  </si>
  <si>
    <t>4+5,5+7,7+9</t>
  </si>
  <si>
    <t>34</t>
  </si>
  <si>
    <t>175102101R</t>
  </si>
  <si>
    <t>Obsypání potrubí při překopech inženýrských sítí objemu do 10 m3 sypaninou z vhodných hornin tř. 1 až 4 nebo materiálem připraveným podél výkopu ve vzdálenosti do 3 m od jeho kraje, pro jakoukoliv hloubku výkopu a míru zhutnění bez prohození sypaniny sítem</t>
  </si>
  <si>
    <t>309607947</t>
  </si>
  <si>
    <t>Uliční vpustě - Obsyp uličních vpustí štěrkodrtí fr. 0/63mm hutněné po vrstvách (0,300mm) na ID=0,85; 100%PS</t>
  </si>
  <si>
    <t>Rozměry odečteny z grafického programu AutoCad dle digitálního výkresu</t>
  </si>
  <si>
    <t>- průměrná hloubka zásypu 1,50m</t>
  </si>
  <si>
    <t>6*((1,8*1,8)-(3,16*0,3*0,3))*1,5</t>
  </si>
  <si>
    <t>Revizní šachty - Obsyp revizních šachet štěrkodrtí fr. 0/63mm hutněné po vrstvách (0,300mm) na ID=0,85; 100%PS</t>
  </si>
  <si>
    <t>3*((3*3)-(3,16*0,62*0,62))*1,5</t>
  </si>
  <si>
    <t>35</t>
  </si>
  <si>
    <t>17510210R</t>
  </si>
  <si>
    <t>1616677033</t>
  </si>
  <si>
    <t>Trativod – Obsyp drenážní trouby trativodu štěrkem fr. 11/22mm, včetně nákupu, dovozu na stavbu a hutnění</t>
  </si>
  <si>
    <t>157,7*0,8*1,1</t>
  </si>
  <si>
    <t>Hlavní sběrač – Obsyp potrubí přípojky štěrkopískem fr. do 20mm, hutněn po vrstvách (300mm) na min. 95%PS, včetně nákupu a dovozu na stavbu</t>
  </si>
  <si>
    <t>152*1,1*0,55</t>
  </si>
  <si>
    <t>Inženýrské sítě – Kanalizační přípojka – Obsyp potrubí přípojky štěrkopískem fr. do 20mm, hutněn po vrstvách (300mm) na min. 95%PS, vč. nákupu a dovoz</t>
  </si>
  <si>
    <t>35,5*1,1*0,5</t>
  </si>
  <si>
    <t>Inženýrské sítě – Kanalizační přípojka – Zásyp štěrkodri fr. 0/63, hutněno po vrstvách (300mm) min. 95%PS včetně nákupu a dovozu na stavbu</t>
  </si>
  <si>
    <t>35,5*1,1*3,7</t>
  </si>
  <si>
    <t>36</t>
  </si>
  <si>
    <t>212752213</t>
  </si>
  <si>
    <t>Trativody z drenážních trubek se zřízením štěrkopískového lože pod trubky a s jejich obsypem v průměrném celkovém množství do 0,15 m3/m v otevřeném výkopu z trubek plastových flexibilních D přes 100 do 160 mm</t>
  </si>
  <si>
    <t>1975687063</t>
  </si>
  <si>
    <t>Trativod - Trativodní žebro o výšce min.800m a šířce 1,100m (dle výkopu pro hlavní sběrač)</t>
  </si>
  <si>
    <t>Drenážní žebro bude vždy tvořeno drenážní troubou DN150 vhodnou do dynamicky zatížených konstrukcí,</t>
  </si>
  <si>
    <t xml:space="preserve">včetně nákupu, dovozu na stavbu, manipulace a případného zavíčkování konců drenážní trouby. </t>
  </si>
  <si>
    <t>Délky odečteny z grafického programu AutoCad dle výkresu E.11.01.02</t>
  </si>
  <si>
    <t>96,9+60,8</t>
  </si>
  <si>
    <t>37</t>
  </si>
  <si>
    <t>59211897</t>
  </si>
  <si>
    <t xml:space="preserve">pražec z předpjatého betonu, vystrojení pružné bezpodkladnicové, svěrka Skl. 14,  260 x 30 x 22</t>
  </si>
  <si>
    <t>650645371</t>
  </si>
  <si>
    <t>Rektifikační pražce ŽPSV R01 s</t>
  </si>
  <si>
    <t>rektifikačními šrouby v každém pátém uzlu upevnění, včetně nákupu a dovozu na stavbu</t>
  </si>
  <si>
    <t>(Počet odečten z grafického programu AutoCad dle výkresu E.11.01.02)</t>
  </si>
  <si>
    <t>- kolej č.1 = 159,850m</t>
  </si>
  <si>
    <t>- kolej č.2 = 168,923m</t>
  </si>
  <si>
    <t>ROZDĚLENÍ PRAŽCŮ (UPEVŇOVADEL) = 600mm</t>
  </si>
  <si>
    <t>112</t>
  </si>
  <si>
    <t>38</t>
  </si>
  <si>
    <t>451541111R</t>
  </si>
  <si>
    <t>Lože pod potrubí, stoky a drobné objekty v otevřeném výkopu ze štěrkodrtě 0-63 mm</t>
  </si>
  <si>
    <t>980489672</t>
  </si>
  <si>
    <t>Uliční vpustě - podsyp pod uliční vpustě, včetně nákupu, dovozu a zhutnění do výkopu</t>
  </si>
  <si>
    <t>6*(1,8*1,8*0,1)</t>
  </si>
  <si>
    <t>Revizní šachty - podsyp pod revizní šachty, včetně nákupu, dovozu a zhutnění do výkopu</t>
  </si>
  <si>
    <t>3*(3*3*0,1)</t>
  </si>
  <si>
    <t>Trativod – Podsyp ze štěrkodrti fr. 0/32mm tl. 0,05m pod drenážní troubu, včetně nákupu, dovozu na stavbu a hutnění</t>
  </si>
  <si>
    <t>157,7*0,05*1,1</t>
  </si>
  <si>
    <t>Inženýrské sítě – Kanalizační přípojka - Zřízení podsypu z písku fr. 0/4 tl. 200mm pro uložení potrubí, vč. nákupu a dovozu</t>
  </si>
  <si>
    <t>35,5*1,1*0,2</t>
  </si>
  <si>
    <t>Hlavní sběrač – Zřízení podsypu z písku fr. 0/4 tl. 200mm pro uložení potrubí, včetně nákupu a dovozu na stavbu</t>
  </si>
  <si>
    <t>152*1,1*0,2</t>
  </si>
  <si>
    <t>39</t>
  </si>
  <si>
    <t>548133111</t>
  </si>
  <si>
    <t xml:space="preserve">Řezání a vrtání  řez příčný žlábkové kolejnice pilou</t>
  </si>
  <si>
    <t>213360561</t>
  </si>
  <si>
    <t>Demolice – Svršek TT – Nařezání stávajících žlábkových kolejnic kotoučovou pilou v místech navařování nových kolejnic (začátek a konec úseku)</t>
  </si>
  <si>
    <t>548930012</t>
  </si>
  <si>
    <t xml:space="preserve">Řezání kolejnic  plamenem</t>
  </si>
  <si>
    <t>664755483</t>
  </si>
  <si>
    <t xml:space="preserve">Demolice – Svršek TT – Nařezání sávajícíh žlábkových kolejnic plamenem pro vytržení kolejnicových pásů po 5 m </t>
  </si>
  <si>
    <t>(předpoklad projektanta, skutečná délka se může být odlišná dle technologie demontáže dodavatele stavby)</t>
  </si>
  <si>
    <t>Délky kolejnic odečteny z grafického programu AutoCad dle výkresu E.11.01.02</t>
  </si>
  <si>
    <t>kolej č.1 = 160,00m</t>
  </si>
  <si>
    <t>kolej č.2 = 170,00m</t>
  </si>
  <si>
    <t>((160+170)/5)*2</t>
  </si>
  <si>
    <t>41</t>
  </si>
  <si>
    <t>564861111</t>
  </si>
  <si>
    <t xml:space="preserve">Podklad ze štěrkodrti ŠD  s rozprostřením a zhutněním, po zhutnění tl. 200 mm</t>
  </si>
  <si>
    <t>-226309695</t>
  </si>
  <si>
    <t>Zastávky TT – Nástupiště - Zřízení podkladní vrstvy ze štěrkodrti fr. 0/32 (ŠD nebude zahliněná) v min. tl. 200mm</t>
  </si>
  <si>
    <t>včetně dodávky, urovnání a hutnění</t>
  </si>
  <si>
    <t>(Plochy odečteny z grafického programu AutoCad dle výkresů E.11.01.02)</t>
  </si>
  <si>
    <t>42</t>
  </si>
  <si>
    <t>564861113</t>
  </si>
  <si>
    <t xml:space="preserve">Podklad ze štěrkodrti ŠD  s rozprostřením a zhutněním, po zhutnění tl. 220 mm</t>
  </si>
  <si>
    <t>909621651</t>
  </si>
  <si>
    <t xml:space="preserve">Podkladní vrstvy TT - Zřízení vrstvy ze štěrkodrti ŠDa 0/32 min. tl. 150mm, (pro výpočet uvažována tl. 220mm z důvodu nadvýšení při rozdílu příčného </t>
  </si>
  <si>
    <t xml:space="preserve">sklonu 4,0), včetně nákupu, dovozu, hutnění a urovnání do požadovaného sklonu (E0=15MPa; ID=0,80) </t>
  </si>
  <si>
    <t>1114,80</t>
  </si>
  <si>
    <t>43</t>
  </si>
  <si>
    <t>565155111</t>
  </si>
  <si>
    <t xml:space="preserve">Asfaltový beton vrstva podkladní ACP 16 (obalované kamenivo střednězrnné - OKS)  s rozprostřením a zhutněním v pruhu šířky do 3 m, po zhutnění tl. 70 mm</t>
  </si>
  <si>
    <t>1883446741</t>
  </si>
  <si>
    <t>Kryt TT – Asfaltový kryt – Asfaltový beton pro ložné vrstvy ACL 16+ modifikovaný tl. 70mm</t>
  </si>
  <si>
    <t>Plochy odečteny z grafického programu AutoCad dle výkresu E.1.1.1.02</t>
  </si>
  <si>
    <t>43,2+150,2</t>
  </si>
  <si>
    <t>44</t>
  </si>
  <si>
    <t>565176111</t>
  </si>
  <si>
    <t xml:space="preserve">Asfaltový beton vrstva podkladní ACP 22 (obalované kamenivo hrubozrnné - OKH)  s rozprostřením a zhutněním v pruhu šířky do 3 m, po zhutnění tl. 100 mm</t>
  </si>
  <si>
    <t>208005768</t>
  </si>
  <si>
    <t>Kryt TT – Asfaltový kryt – Asfaltový beton pro podkladní vrstvy ACP 22+ tl. 100mm</t>
  </si>
  <si>
    <t>45</t>
  </si>
  <si>
    <t>573111111</t>
  </si>
  <si>
    <t>Postřik infiltrační PI z asfaltu silničního s posypem kamenivem, v množství 0,60 kg/m2</t>
  </si>
  <si>
    <t>-2121704503</t>
  </si>
  <si>
    <t>Kryt TT – Asfaltový kryt – Infiltrační postřik kationaktivní emulzí PI-E (0,60kg/m2)</t>
  </si>
  <si>
    <t>46</t>
  </si>
  <si>
    <t>573231107</t>
  </si>
  <si>
    <t>Postřik spojovací PS bez posypu kamenivem ze silniční emulze, v množství 0,40 kg/m2</t>
  </si>
  <si>
    <t>-1211446643</t>
  </si>
  <si>
    <t>Kryt TT – Asfaltový kryt – Spojovací postřik kationaktivní emulzí PS-E (0,40kg/m2)</t>
  </si>
  <si>
    <t>2*(43,2+150,2)</t>
  </si>
  <si>
    <t>47</t>
  </si>
  <si>
    <t>577134131</t>
  </si>
  <si>
    <t xml:space="preserve">Asfaltový beton vrstva obrusná ACO 11 (ABS)  s rozprostřením a se zhutněním z modifikovaného asfaltu v pruhu šířky do 3 m, po zhutnění tl. 40 mm</t>
  </si>
  <si>
    <t>-50058504</t>
  </si>
  <si>
    <t xml:space="preserve">Kryt TT – Asfaltový kryt – Asfaltový beton pro obrusné vrstvy ACO 11+ modifikovaný tl. 40mm </t>
  </si>
  <si>
    <t>48</t>
  </si>
  <si>
    <t>581141213</t>
  </si>
  <si>
    <t xml:space="preserve">Kryt cementobetonový silničních komunikací  skupiny CB II tl. 220 mm</t>
  </si>
  <si>
    <t>1031011425</t>
  </si>
  <si>
    <t xml:space="preserve">Kryt TT – Cementobetonový kryt – Zřízení cemetobetonového krytu CBII v tl. 220mm </t>
  </si>
  <si>
    <t>jednovrstvý bez zřízení pracovních spár, příčné smršťovací spáry budou zřízeny po 4-6m</t>
  </si>
  <si>
    <t>ve spárách budou osazeny kluzné trny po vzdálenosti 250mm</t>
  </si>
  <si>
    <t>Počet kluzných trnů 810, včetně plastových podložek. V položce zahrnut nákup, dodávka,</t>
  </si>
  <si>
    <t>pokládka krytu a povrchová úprava tažením jutou, metličkování</t>
  </si>
  <si>
    <t>966,9</t>
  </si>
  <si>
    <t>49</t>
  </si>
  <si>
    <t>74181200R</t>
  </si>
  <si>
    <t>Zkoušky vodičů a kabelů izolační vodiče do 1 kV, průřezu žily 300 až 800 mm2</t>
  </si>
  <si>
    <t>1211799283</t>
  </si>
  <si>
    <t>Inženýrské sítě – Proměření optických kabelových tras před stavbou a po stavbě (v případě pokud budou obnaženy)</t>
  </si>
  <si>
    <t>dle požadavku správce dotčené sítě (CETIN, T-Mobile)</t>
  </si>
  <si>
    <t>Předpoklad počtu optických vláken v kabelové trase 120ks. Měření zajistí na výzvu zhotovitele správci dotčené optické kabelové trasy.</t>
  </si>
  <si>
    <t>2*120</t>
  </si>
  <si>
    <t>59</t>
  </si>
  <si>
    <t>Kryty pozemních komunikací, letišť a ploch dlážděné</t>
  </si>
  <si>
    <t>50</t>
  </si>
  <si>
    <t>592451100</t>
  </si>
  <si>
    <t>dlažba skladebná 20x10x6 cm přírodní</t>
  </si>
  <si>
    <t>-1514466813</t>
  </si>
  <si>
    <t>Poznámka k položce:
spotřeba: 50 kus/m2</t>
  </si>
  <si>
    <t>Zastávky TT – Nástupiště – Nákup nové cementobetonové dlažby z betonu C35/45-XF4 v tl. 60mm (předpoklad 30% ze stávajících)</t>
  </si>
  <si>
    <t>která bude stejné barvy a tvaru jako stávající (šedá, cihla 100x200mm), včetně dodávky</t>
  </si>
  <si>
    <t>(Plochy odečteny z grafického porgramu AutoCad dle výkresu E.11.01.02)</t>
  </si>
  <si>
    <t>((51,8+61,6)*0,3)*1,1</t>
  </si>
  <si>
    <t>51</t>
  </si>
  <si>
    <t>59245008</t>
  </si>
  <si>
    <t>dlažba skladebná betonová 20 x 10 x 6 cm barevná</t>
  </si>
  <si>
    <t>-1763306923</t>
  </si>
  <si>
    <t xml:space="preserve">Zastávky TT – Nástupiště – Nákup nové cementobetonové dlažby z betonu C35/45-XF4 v tl. 60mm, pro zřízení konstrastního pásu </t>
  </si>
  <si>
    <t>(červená, cihla 100x200mm), včetně dodávky</t>
  </si>
  <si>
    <t>(13,4+13,4)*1,1</t>
  </si>
  <si>
    <t>52</t>
  </si>
  <si>
    <t>59245006</t>
  </si>
  <si>
    <t>dlažba skladebná betonová základní pro nevidomé 20 x 10 x 6 cm barevná</t>
  </si>
  <si>
    <t>-212169969</t>
  </si>
  <si>
    <t>Zastávky TT – Nástupiště – Nákup nové cementobetonové dlažby z betonu C35/45-XF4 v tl. 60mm, pro zřízeníé signálních pásů</t>
  </si>
  <si>
    <t>(červená, cihla 100x200mm, povrch s výstupky)</t>
  </si>
  <si>
    <t>(2,0+2,0)*1,1</t>
  </si>
  <si>
    <t>53</t>
  </si>
  <si>
    <t>514471111</t>
  </si>
  <si>
    <t>Prolití kolejového lože pryskyřicí</t>
  </si>
  <si>
    <t>-1584641505</t>
  </si>
  <si>
    <t>Svršek TT – Přechodová oblast – Prolití štěrkového lože pryskyřicí v množství 5l/m2, včetně dodávky a manipulace</t>
  </si>
  <si>
    <t>((43,6+76,6)*5)/1000</t>
  </si>
  <si>
    <t>54</t>
  </si>
  <si>
    <t>523821014</t>
  </si>
  <si>
    <t>Zřízení koleje stykované ze žlábkových kolejnic na nových pražcích dřevěných rozdělení C675 mm</t>
  </si>
  <si>
    <t>-1722083062</t>
  </si>
  <si>
    <t>Svršek TT – Přechodová oblast - Uložení a upevnění koleje na dřevěné pražce, včetně dodávky, vnitrostaveništní dopravy a montáže</t>
  </si>
  <si>
    <t>(Položka zahrnuje: kolejnice 57R1; polyethylenovou podložku 2mm; dvojité</t>
  </si>
  <si>
    <t>pružné kroužky Fe6; vrtule R2; podkladnice R4pl; pryžová podložka R65;</t>
  </si>
  <si>
    <t>Podložka Fe6; svěrkové šrouby RS 1 M24; matice M24; tuhé svěrky ŽS4; rozchodnice včetně montážního materíálu)</t>
  </si>
  <si>
    <t>5,8+4,82+16,1+23,7</t>
  </si>
  <si>
    <t>55</t>
  </si>
  <si>
    <t>523851014</t>
  </si>
  <si>
    <t xml:space="preserve">Zřízení koleje stykované ze žlábkových kolejnic na nových pražcích z betonu  předpjatého, rozdělení pražců 600 mm</t>
  </si>
  <si>
    <t>1799491229</t>
  </si>
  <si>
    <t>Svršek TT – Konstrukce PJD – Pokládka žlábkových kolejnic 57R1, včetně nákupu, dodávky a manipulace</t>
  </si>
  <si>
    <t>Definitivní dotažení vrtulí tak, aby bylo dosaženo požadované polohy pružných svěrek a tím požadované síly.</t>
  </si>
  <si>
    <t>Použití běžných zatáčeček momentem v rozmezí 180-220Nm.</t>
  </si>
  <si>
    <t>160,164+159,534+169,271+168,576</t>
  </si>
  <si>
    <t>56</t>
  </si>
  <si>
    <t>60811810</t>
  </si>
  <si>
    <t>pražec dřevěný příčný impregnovaný olejem BK dl 2,6m I</t>
  </si>
  <si>
    <t>1743856709</t>
  </si>
  <si>
    <t>Dřevěné pražce</t>
  </si>
  <si>
    <t xml:space="preserve">ROZDĚLENÍ PRAŽCŮ  C = 675 mm</t>
  </si>
  <si>
    <t>10+8+9+14</t>
  </si>
  <si>
    <t>59217041</t>
  </si>
  <si>
    <t>obrubník bezbariérový betonový přímý</t>
  </si>
  <si>
    <t>1742685101</t>
  </si>
  <si>
    <t>Obruby – Zastávkové obrubníky – Nákup a osazení nových bezbariérových zastávkových obrubníků přímých (Pos. 1.18) s výškou nástupní hrany 180mm</t>
  </si>
  <si>
    <t>58</t>
  </si>
  <si>
    <t>59217040</t>
  </si>
  <si>
    <t>obrubník bezbariérový betonový náběhový</t>
  </si>
  <si>
    <t>490199582</t>
  </si>
  <si>
    <t>Obruby – Zastávkové obrubníky – Nákup a osazení nových bezbariérových zastávkových obrubníků koncových levých (KLS. 18) s výškou nástupní hrany 180mm</t>
  </si>
  <si>
    <t>2+2</t>
  </si>
  <si>
    <t>11315412R</t>
  </si>
  <si>
    <t xml:space="preserve">Frézování živičného podkladu nebo krytu  s naložením na dopravní prostředek plochy do 500 m2 bez překážek v trase pruhu šířky přes 0,5 m do 1 m, tloušťky vrstvy 40 mm</t>
  </si>
  <si>
    <t>1408797818</t>
  </si>
  <si>
    <t>Demolice – Kryt TT – Frézování zpevněných ploch v tl. 40mm, včetně odvozu a uložení na skládku zhotovitele (likvidace v režii zhotovitele)</t>
  </si>
  <si>
    <t>60</t>
  </si>
  <si>
    <t>511321021</t>
  </si>
  <si>
    <t xml:space="preserve">Práh nebo deska pro uložení koleje ze žlábkových kolejnic  z betonu železového C 12/15</t>
  </si>
  <si>
    <t>-927061083</t>
  </si>
  <si>
    <t>Svršek TT – Konstrukce PJD – Zřízení podkladního betonu PB C12/15-X0 v tl. 100mm, včetně nákupu, dovozu na stavbu a hutnění</t>
  </si>
  <si>
    <t>1028*0,1</t>
  </si>
  <si>
    <t>61</t>
  </si>
  <si>
    <t>596211112</t>
  </si>
  <si>
    <t>Kladení zámkové dlažby komunikací pro pěší tl 60 mm skupiny A pl do 300 m2</t>
  </si>
  <si>
    <t>1226453317</t>
  </si>
  <si>
    <t>Zastávky TT – Nástupiště - Pokládka cementobetonové zámkové dlažby tl. 60mm, vč. zřízení ložné vrtsvy ze štěrk. 0/8 v tl. 30 mm</t>
  </si>
  <si>
    <t>včetně vyplnění spar jemným křemičitým pískem, včetně hutnění, řezání (předpoklad využití 70% stávající dlažby z demolice stavby)</t>
  </si>
  <si>
    <t>(Plochy odečteny z grafického programu AutoCad dle výkresu E.11.01.02)</t>
  </si>
  <si>
    <t>61,80+61,60</t>
  </si>
  <si>
    <t>62</t>
  </si>
  <si>
    <t>916241112</t>
  </si>
  <si>
    <t>Osazení obrubníku kamenného se zřízením lože, s vyplněním a zatřením spár cementovou maltou ležatého bez boční opěry, do lože z betonu prostého</t>
  </si>
  <si>
    <t>-1306355159</t>
  </si>
  <si>
    <t>Obruby – Opětovné osazení kamenných obrubníků do betonového lože z demolice stavby včetně řezání obrub a úpravy styčných spár.</t>
  </si>
  <si>
    <t>Svislé spáry budou vyplněny cementovou maltou MC 25-XF4 v tl. 5-10mm</t>
  </si>
  <si>
    <t>63</t>
  </si>
  <si>
    <t>5838000R</t>
  </si>
  <si>
    <t>obrubník kamenný přímý, žula, 30x20</t>
  </si>
  <si>
    <t>1063428649</t>
  </si>
  <si>
    <t>Poznámka k položce:
Hmotnost: 150 kg/bm</t>
  </si>
  <si>
    <t>Obruby – Nákup a osazení nových kamenných obrubníků 1000x250x250mm</t>
  </si>
  <si>
    <t>Do výpočtu připočteno 10ks kamenných obrubníků pro případný odpad při řezání a poškození při demolici</t>
  </si>
  <si>
    <t>(12+24,4+76,2+87)-(13,3+22,9+75,4+86,8)+10</t>
  </si>
  <si>
    <t>64</t>
  </si>
  <si>
    <t>919735111</t>
  </si>
  <si>
    <t xml:space="preserve">Řezání stávajícího živičného krytu nebo podkladu  hloubky do 50 mm</t>
  </si>
  <si>
    <t>-1664688479</t>
  </si>
  <si>
    <t>Demolice – Kryt TT – Nařezání obrusné vrstvy asfaltového krytu(začátek a konec úseku) kotoučovou pilou do hloubky 40 mm</t>
  </si>
  <si>
    <t>24,5+11,7</t>
  </si>
  <si>
    <t>65</t>
  </si>
  <si>
    <t>922111523</t>
  </si>
  <si>
    <t xml:space="preserve">Pražcové podloží  konstrukční vrstva z antivibrační rohože</t>
  </si>
  <si>
    <t>1128382533</t>
  </si>
  <si>
    <t>Svršek TT – Konstrukce PJD – Uložení pryžové antivibrační rohože tl. 24mm se svislými přesahy 340mm u prefabrikátů tvaru L</t>
  </si>
  <si>
    <t xml:space="preserve"> včetně nákupu a dovozu na stavbu </t>
  </si>
  <si>
    <t>1028+(147,8+147,2+4)*0,34</t>
  </si>
  <si>
    <t>Trubní vedení</t>
  </si>
  <si>
    <t>66</t>
  </si>
  <si>
    <t>12R</t>
  </si>
  <si>
    <t xml:space="preserve">Nátěr mostních betonových konstrukcí  epoxidový 2x ochranný nepružný OS-B</t>
  </si>
  <si>
    <t>1522283517</t>
  </si>
  <si>
    <t>Plocha odečtena z grafického programu AutoCad dle digitálního výkresu</t>
  </si>
  <si>
    <t xml:space="preserve">Revizní šachty - Nátěr ploch na styku se zeminou Np+2xNa </t>
  </si>
  <si>
    <t>průměrná hloubka RŠ 2,75m</t>
  </si>
  <si>
    <t>3*(2,75*3,16*1,24)</t>
  </si>
  <si>
    <t xml:space="preserve">Uliční vpustě - Nátěr ploch na styku se zeminou Np+2xNa </t>
  </si>
  <si>
    <t>průměrná hloubka UV 2,50m</t>
  </si>
  <si>
    <t>6*(2,5*3,16*0,6)</t>
  </si>
  <si>
    <t>67</t>
  </si>
  <si>
    <t>452311131</t>
  </si>
  <si>
    <t>Podkladní a zajišťovací konstrukce z betonu prostého v otevřeném výkopu desky pod potrubí, stoky a drobné objekty z betonu tř. C 12/15</t>
  </si>
  <si>
    <t>277479755</t>
  </si>
  <si>
    <t>Uliční vpustě - Podkladní beton C12/15 tl. 100 mm pro uložení uličních vpustí, včetně nákupu, dovozu a zhutnění do výkopu</t>
  </si>
  <si>
    <t>Revizní šachty - Podkladní beton C12/15 tl. 100 mm pro uložení revizních šachet, včetně nákupu, dovozu a zhutnění do výkopu</t>
  </si>
  <si>
    <t>68</t>
  </si>
  <si>
    <t>OD</t>
  </si>
  <si>
    <t>D+M Odvodňovače</t>
  </si>
  <si>
    <t>-1029629486</t>
  </si>
  <si>
    <t>Kolejové konstrukce – Odvodňovače – Zabudování a dodávka kolejových odvodňovačů rozchodu včetně napojení na kanalizační přípojku</t>
  </si>
  <si>
    <t>lejových odvodňovačů rozchodu včetně napojení na kanalizační přípojku. Kolejové odvodňovače budou atypické dle DPO, a.s. s velkými vtokovými mřížemi</t>
  </si>
  <si>
    <t>(1250x200mm)</t>
  </si>
  <si>
    <t>Počty odečteny z grafického programu AutoCad dle výkresu E.11.01.02</t>
  </si>
  <si>
    <t>69</t>
  </si>
  <si>
    <t>RŠ</t>
  </si>
  <si>
    <t>D+M Uliční vpusti</t>
  </si>
  <si>
    <t>1934845956</t>
  </si>
  <si>
    <t>Revizní šachty – Zřízení nových betonových revizních šachet – Revizní šachty budou o vnitřním průměru DN1000</t>
  </si>
  <si>
    <t>Revizní šachty budou ukončeny litinovými poklopy s betonovým středem a odvětráváním s třídou zatížení D400, včetně nákupu, dovozu na stavbu a osazení</t>
  </si>
  <si>
    <t>počet odečten z grafického programu AutoCad dle výkresu E.11.01.0</t>
  </si>
  <si>
    <t>1+1+1</t>
  </si>
  <si>
    <t>70</t>
  </si>
  <si>
    <t>UV</t>
  </si>
  <si>
    <t>-117237918</t>
  </si>
  <si>
    <t>Uliční vpustě - Zřízení nových betonových uličních vpustí - Uliční vpusti budou o vnitřním průměru DN 500mm s kalníkem</t>
  </si>
  <si>
    <t>Uliční vpustě budou ukončeny mříží z kompozitu s rámem o rozměru 500/500mm a zatěžovací třídy D400 s kruh. kalovým košem</t>
  </si>
  <si>
    <t>Včetně nákupu, dovozu na stvabu a manipulace</t>
  </si>
  <si>
    <t>1+1+1+1+1+1</t>
  </si>
  <si>
    <t>Ostatní konstrukce a práce, bourání</t>
  </si>
  <si>
    <t>71</t>
  </si>
  <si>
    <t>16R</t>
  </si>
  <si>
    <t>Indukční smyčky SSZ</t>
  </si>
  <si>
    <t>soubor</t>
  </si>
  <si>
    <t>1734495563</t>
  </si>
  <si>
    <t>Kolejové konstrukce – Indukční smyčky SSZ – Zřízení nových ocelových skříněk (320x185mm)</t>
  </si>
  <si>
    <t>včetně montáže a napojení stávajících kabelů a elektrovýzbroje SSZ</t>
  </si>
  <si>
    <t>72</t>
  </si>
  <si>
    <t>17R</t>
  </si>
  <si>
    <t>-1102986284</t>
  </si>
  <si>
    <t>Kolejové konstrukce – Vodivé propojení kolejnic v příčném směru bude tvořeno z dvou ocelových pásovin o rozměrech 80/10mm</t>
  </si>
  <si>
    <t>procházející pod patou kolejnic, včetně navaření na patu kolejnic</t>
  </si>
  <si>
    <t>Výrobu a instalaci zajistí na výzvu zhotovitele DPO, a.s.</t>
  </si>
  <si>
    <t>2*6</t>
  </si>
  <si>
    <t>73</t>
  </si>
  <si>
    <t>52600101R</t>
  </si>
  <si>
    <t>Vytrhání a odvoz kolejových roštů na skládku zhotovitele</t>
  </si>
  <si>
    <t>-980118972</t>
  </si>
  <si>
    <t>Rozebrání a odvoz kolejových roštů na skládku zhotovitele</t>
  </si>
  <si>
    <t>celkem 66 polí o hmotnosti 2,5 tun</t>
  </si>
  <si>
    <t>74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</si>
  <si>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</si>
  <si>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</si>
  <si>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1735693987</t>
  </si>
  <si>
    <t>Obruby – Zastávkové obrubníky – Opětovné osazení bezbariérových zastávkových obrubníků přímých</t>
  </si>
  <si>
    <t xml:space="preserve">(Pos. 1.18) z demolice stavby do betonového lože (předpoklad 70% využití stávajících obrubníků). </t>
  </si>
  <si>
    <t>86</t>
  </si>
  <si>
    <t>zastávkové obrubníky nové</t>
  </si>
  <si>
    <t>46+2+2</t>
  </si>
  <si>
    <t>75</t>
  </si>
  <si>
    <t>919111112</t>
  </si>
  <si>
    <t xml:space="preserve">Řezání dilatačních spár v čerstvém cementobetonovém krytu  příčných nebo podélných, šířky 4 mm, hloubky přes 60 do 80 mm</t>
  </si>
  <si>
    <t>1685319780</t>
  </si>
  <si>
    <t>Kryt TT – Cementobetonový kryt - Zřízení příčných smršťovacích spár – Řezání spár do hloubky 80mm</t>
  </si>
  <si>
    <t>Délky odečteny z grafického programu AutoCad dle výkresu E.11.01.0</t>
  </si>
  <si>
    <t>208</t>
  </si>
  <si>
    <t>76</t>
  </si>
  <si>
    <t>919111212</t>
  </si>
  <si>
    <t xml:space="preserve">Řezání dilatačních spár v čerstvém cementobetonovém krytu  vytvoření komůrky pro těsnící zálivku šířky 10 mm, hloubky 20 mm</t>
  </si>
  <si>
    <t>1592526220</t>
  </si>
  <si>
    <t>Kryt TT – Cementobetonový kryt – Proříznutí krytu vedle žlábků kolejnic a na styku krytu</t>
  </si>
  <si>
    <t>a nástupištními obrubami v šířce 10mm a výšce 20mm včetně vyčištění</t>
  </si>
  <si>
    <t>138,23+137,65+140,64+140,19+68+68</t>
  </si>
  <si>
    <t>77</t>
  </si>
  <si>
    <t>919111213</t>
  </si>
  <si>
    <t xml:space="preserve">Řezání dilatačních spár v čerstvém cementobetonovém krytu  vytvoření komůrky pro těsnící zálivku šířky 10 mm, hloubky 25 mm</t>
  </si>
  <si>
    <t>329370612</t>
  </si>
  <si>
    <t>Kryt TT – Cementobetonový kryt – Zřízení příčných smršťovacích spár –</t>
  </si>
  <si>
    <t>Rozšíření spáry řezáním na 8-10mm do hloubky min. 25mm včetně vyčištění</t>
  </si>
  <si>
    <t>78</t>
  </si>
  <si>
    <t>919112212</t>
  </si>
  <si>
    <t>Frézování drážky asfaltového krytu v šířce 10mm a výšce 20mm vedle hlavy/žlábku kolejnic včetně vyčištění</t>
  </si>
  <si>
    <t>821040429</t>
  </si>
  <si>
    <t>Kryt TT – Asfaltový kryt – Frézování drážky asfaltového krytu v šířce 10mm a výšce 20mm vedle hlavy/žlábku kolejnic včetně vyčištění</t>
  </si>
  <si>
    <t>21,93+21,88+28,63+28,39</t>
  </si>
  <si>
    <t>79</t>
  </si>
  <si>
    <t>919112233</t>
  </si>
  <si>
    <t xml:space="preserve">Řezání dilatačních spár v živičném krytu  vytvoření komůrky pro těsnící zálivku šířky 20 mm, hloubky 40 mm</t>
  </si>
  <si>
    <t>-1369867299</t>
  </si>
  <si>
    <t>Kryt TT – Asfaltový kryt – Frézování drážky asfaltového krytu 40x20mm (spáry na styku nově zřizovaného asfaltového krytu a stávající vozovky)</t>
  </si>
  <si>
    <t>včetně vyčištění</t>
  </si>
  <si>
    <t>11,7+24,7</t>
  </si>
  <si>
    <t>80</t>
  </si>
  <si>
    <t>91912123R</t>
  </si>
  <si>
    <t xml:space="preserve">Utěsnění dilatačních spár zálivkou za studena  v cementobetonovém nebo živičném krytu včetně adhezního nátěru bez těsnicího profilu pod zálivkou, pro komůrky šířky 20 mm, hloubky 40 mm</t>
  </si>
  <si>
    <t>-1837378728</t>
  </si>
  <si>
    <t>Kryt TT – Cementobetonový kryt – Těsnění zálivkou z polyuretanů nebo polymerů proříznuté spáry vedle žlábků kolejnic 70x20mm</t>
  </si>
  <si>
    <t xml:space="preserve"> včetně dodávky</t>
  </si>
  <si>
    <t>138,23+137,65+140,64+140,19</t>
  </si>
  <si>
    <t>81</t>
  </si>
  <si>
    <t>919122111</t>
  </si>
  <si>
    <t xml:space="preserve">Utěsnění dilatačních spár zálivkou za tepla  v cementobetonovém nebo živičném krytu včetně adhezního nátěru s těsnicím profilem pod zálivkou, pro komůrky šířky 10 mm, hloubky 20 mm</t>
  </si>
  <si>
    <t>-751088115</t>
  </si>
  <si>
    <t>Kryt TT – Cementobetonový kryt – Těsnění zálivkou z polyuretanů nebo polymerů proříznuté spáry vedle žlábků kolejnic 10x20mm</t>
  </si>
  <si>
    <t>včetně dodávky</t>
  </si>
  <si>
    <t>82</t>
  </si>
  <si>
    <t>919122112</t>
  </si>
  <si>
    <t xml:space="preserve">Utěsnění dilatačních spár zálivkou za tepla  v cementobetonovém nebo živičném krytu včetně adhezního nátěru s těsnicím profilem pod zálivkou, pro komůrky šířky 10 mm, hloubky 25 mm</t>
  </si>
  <si>
    <t>1210341600</t>
  </si>
  <si>
    <t>Kryt TT – Cementobetonový kryt – Zřízení přičných smršťovacích spár – Vyfoukání spár a vložení vymezovací vložky (provazec z mikroporézní pryže)</t>
  </si>
  <si>
    <t>83</t>
  </si>
  <si>
    <t>919124121</t>
  </si>
  <si>
    <t xml:space="preserve">Dilatační spáry vkládané v cementobetonovém krytu  s odstraněním vložek, s vyčištěním a vyplněním spár asfaltovou zálivkou</t>
  </si>
  <si>
    <t>1020156871</t>
  </si>
  <si>
    <t>Kryt TT – Cementobetonový kryt – Zřízení příčných smršťovacích spár – těsnění zálivkou z polyuretanů nebo polymerů</t>
  </si>
  <si>
    <t>84</t>
  </si>
  <si>
    <t>91974811R</t>
  </si>
  <si>
    <t xml:space="preserve">Provedení postřiku, popř. zdrsnění povrchu cementobetonového krytu nebo podkladu  ochrannou emulzí</t>
  </si>
  <si>
    <t>-1180536506</t>
  </si>
  <si>
    <t>Kryt TT – Cementobetonový kryt – Zřízení příčných smšťovacích spár – Penetrační postřik</t>
  </si>
  <si>
    <t>85</t>
  </si>
  <si>
    <t>966006132</t>
  </si>
  <si>
    <t xml:space="preserve">Odstranění dopravních nebo orientačních značek se sloupkem  s uložením hmot na vzdálenost do 20 m nebo s naložením na dopravní prostředek, se zásypem jam a jeho zhutněním s betonovou patkou</t>
  </si>
  <si>
    <t>481997878</t>
  </si>
  <si>
    <t>Demolice – Označník – Demontáž stávajích označníků včetně sloupků a uložení v blízkosti stavby pro opětovné zabudování po dokončení stavby</t>
  </si>
  <si>
    <t>Počet značení odečten z grafického programu AutoCad dle výkresu</t>
  </si>
  <si>
    <t>1+1</t>
  </si>
  <si>
    <t>99722180R</t>
  </si>
  <si>
    <t>Poplatek za uložení stavebního odpadu na skládce (skládkovné) asfaltového bez obsahu dehtu zatříděného do Katalogu odpadů pod kódem 170 302</t>
  </si>
  <si>
    <t>-1499077645</t>
  </si>
  <si>
    <t>Hlavní sběrač – Poplatek za uložení použitých dřevěných pažin na skládku, (dřevěný odpad 0,68t/m3)</t>
  </si>
  <si>
    <t>456*0,05*0,68</t>
  </si>
  <si>
    <t>Inženýrské sítě – Kanalizační přípojka – Poplatek za uložení použitých dřevěných pažin na skládku, (dřevěný odpad 0,68t/m3)</t>
  </si>
  <si>
    <t>262,7*0,05*0,68</t>
  </si>
  <si>
    <t>Ochrana stromů - dřevěné bednění kolem stromů</t>
  </si>
  <si>
    <t>17*0,1</t>
  </si>
  <si>
    <t>87</t>
  </si>
  <si>
    <t>997221815</t>
  </si>
  <si>
    <t>Poplatek za uložení betonového odpadu na skládce (skládkovné)</t>
  </si>
  <si>
    <t>-405590674</t>
  </si>
  <si>
    <t>Demolice – Označník – Poplatek za uložení vybouraného betonu na skládku, (suť z prostého betonu 2,0t/m3)</t>
  </si>
  <si>
    <t>0,3*2</t>
  </si>
  <si>
    <t>Demolice – Kryt TT -Poplatek za uložení betonové suti na skládku, (suť z dlažby betonových dlaždic 2,0t/m3)</t>
  </si>
  <si>
    <t>92,7*2</t>
  </si>
  <si>
    <t>Demolice – Kryt TT – Poplatek za uložení malty na skládku, (suť z vrstev z cementovým pojivem 2,2t/m3)</t>
  </si>
  <si>
    <t>34,7*2,2</t>
  </si>
  <si>
    <t>Demolice – Obruby – Poplatek za uložení betonového lože na skládku, (suť z betonových konstrukcí 2,3t/m3)</t>
  </si>
  <si>
    <t>0,9*2,3</t>
  </si>
  <si>
    <t>29,8*2,3</t>
  </si>
  <si>
    <t>Demolice – Obruby – Poplatek za uložení chodníkových obrubníků na skládku, (suť z betonových konstrukcí 2,3t/m3)</t>
  </si>
  <si>
    <t>8,8*(0,08*0,5)*2,3</t>
  </si>
  <si>
    <t>Demolice – Nástupiště zastávky TT – Poplatek za uložení cementobetonové dlažby na skládku (30% stávající dlažby), (suť z dlažby bet. dlaždic 2,0t/m3)</t>
  </si>
  <si>
    <t>6,8*0,3*2,0</t>
  </si>
  <si>
    <t>1,7*2,3</t>
  </si>
  <si>
    <t>Demolice – Obruby – Poplatek za uložení bezbariérových obrubníků, které budou při manipulaci poničeny</t>
  </si>
  <si>
    <t>Předpoklad 30% stávajícíh obrub poškozených, (suť z betonových konstrukcí 2,3t/m3; plocha řezu 0,15m2)</t>
  </si>
  <si>
    <t>(130*0,3)*0,15*2,3</t>
  </si>
  <si>
    <t>88</t>
  </si>
  <si>
    <t>99722181R</t>
  </si>
  <si>
    <t>488796390</t>
  </si>
  <si>
    <t>Demolice – Svršek TT – Poplatek za uložení přípojky z PP na skádku, (hmotnost 1m trouby = 3kg)</t>
  </si>
  <si>
    <t>(15,0*3)/1000</t>
  </si>
  <si>
    <t>Demolice – Svršek TT – Poplatek za uložení pryžových bokovnic na skládku, (odpad ze pryže 1,5t/m3)</t>
  </si>
  <si>
    <t>19,8*1,5</t>
  </si>
  <si>
    <t>89</t>
  </si>
  <si>
    <t>997221825</t>
  </si>
  <si>
    <t>Poplatek za uložení stavebního odpadu na skládce (skládkovné) z armovaného betonu zatříděného do Katalogu odpadů pod kódem 170 101</t>
  </si>
  <si>
    <t>1817173569</t>
  </si>
  <si>
    <t>Poznámka k položce:
Demolice – Kryt TT – Poplatek za uložení železobetonové desky na skládku, (suť z železobetonových konstrukcí 2,5t/m3)</t>
  </si>
  <si>
    <t>Demolice – Kryt TT – Poplatek za uložení železobetonové desky na skládku, (suť z železobetonových konstrukcí 2,5t/m3)</t>
  </si>
  <si>
    <t>115,8*2,5</t>
  </si>
  <si>
    <t>90</t>
  </si>
  <si>
    <t>997221845</t>
  </si>
  <si>
    <t>-1983278242</t>
  </si>
  <si>
    <t>Demolice – Kryt TT – Poplatek za uložení odstraněných asfaltových vrstev na skládku, (suť z asfaltových vozovkových vrstev 2,4t/m3)</t>
  </si>
  <si>
    <t>(1,7+6,7)*2,4</t>
  </si>
  <si>
    <t>91</t>
  </si>
  <si>
    <t>Doplňující konstrukce a práce pozemních komunikací, letišť a ploch</t>
  </si>
  <si>
    <t>273361116</t>
  </si>
  <si>
    <t>Výztuž základových konstrukcí desek z betonářské oceli 10 505 (R) nebo BSt 500</t>
  </si>
  <si>
    <t>792426778</t>
  </si>
  <si>
    <t>Svršek TT – Konstrukce PJD – ŽB deska – Distanční podložky pro uložení</t>
  </si>
  <si>
    <t>horní vrstvy KARI sítě. Budou tvořeny z betonářské výztuže B500B průměru 12mm a budou tvořit stoličky.</t>
  </si>
  <si>
    <t xml:space="preserve">Celková délka jednoho distančníku bude min.1100mm a předpoklad je umístění 1ks na 0,5m2. </t>
  </si>
  <si>
    <t>Položka zahrnuje nákup, dodávku, ohýbání a manipulaci.</t>
  </si>
  <si>
    <t>HMOTNOST 0,89kg/m</t>
  </si>
  <si>
    <t>1028*0,5*(0,00089*1,1)</t>
  </si>
  <si>
    <t>92</t>
  </si>
  <si>
    <t>511321025</t>
  </si>
  <si>
    <t xml:space="preserve">Práh nebo deska pro uložení koleje ze žlábkových kolejnic  z betonu železového C 30/37</t>
  </si>
  <si>
    <t>-176191784</t>
  </si>
  <si>
    <t>Svršek TT – Konstrukce PJD – Zalití podkladnic a hmoždinek (včetně rektifikačních pražců) nosnou betonovou deskou C30/37-XF3</t>
  </si>
  <si>
    <t xml:space="preserve">Zalití bude 5mm nad ložnou plochou podkladnice. Tloušťka betonové desky je min. 280mm </t>
  </si>
  <si>
    <t>(z důvodu výškových rozdílů mezi jednotlivými kolejemi bude pro výpočet použita tl. 310mm), včetně nákupu, dovozu a hutnění</t>
  </si>
  <si>
    <t>Plocha odečteny z grafického programu AutoCad dle výkresů E.11.01.02 a E.11.01.04</t>
  </si>
  <si>
    <t>1080,6*0,31</t>
  </si>
  <si>
    <t>93</t>
  </si>
  <si>
    <t>511532111</t>
  </si>
  <si>
    <t xml:space="preserve">Kolejové lože se zhutněním  z kameniva hrubého drceného</t>
  </si>
  <si>
    <t>-1324127840</t>
  </si>
  <si>
    <t>Svršek TT – Přechodová oblast – Pokládka štěrkového lože fr. 32/63mm v min. tl. 300mm pod ložnou plochou pražce</t>
  </si>
  <si>
    <t xml:space="preserve">(pro výpočet bude užita tl. 470mm z důvodu vyplnění mezipražcových prostor a rozdílných výšek kolejí), </t>
  </si>
  <si>
    <t>(43,6+76,6)*0,47</t>
  </si>
  <si>
    <t>94</t>
  </si>
  <si>
    <t>543141112</t>
  </si>
  <si>
    <t xml:space="preserve">Směrové a výškové vyrovnání koleje nebo kolejového rozvětvení ze žlábkových kolejnic  na pražcích z betonu předpjatého nebo železového</t>
  </si>
  <si>
    <t>1222752545</t>
  </si>
  <si>
    <t>Svršek TT – Konstrukce PJD – Vyrovnání kolejnicových pásů do GPK pomocí rozchodnic a rektifikačních šroubů na pražcích</t>
  </si>
  <si>
    <t xml:space="preserve">včetně potřebného vybavení a spojkování kolejnic.  </t>
  </si>
  <si>
    <t>Postup výstavby bude upřesněn dodavatelem stavby.</t>
  </si>
  <si>
    <t>Délky koleje odečteny z grafického programu AutoCad dle výkresu E.11.01.02</t>
  </si>
  <si>
    <t>95</t>
  </si>
  <si>
    <t>914111111</t>
  </si>
  <si>
    <t>Montáž svislé dopravní značky do velikosti 1 m2 objímkami na sloupek nebo konzolu</t>
  </si>
  <si>
    <t>1955351577</t>
  </si>
  <si>
    <t xml:space="preserve">Zastávky TT – Nástupiště – Označník -  Opětovné osazení zastávkových označníků</t>
  </si>
  <si>
    <t>Počet značení odečten z grafického programu AutoCad dle výkresu E.11.01.02 a fotodokumentace</t>
  </si>
  <si>
    <t>96</t>
  </si>
  <si>
    <t>91451111R</t>
  </si>
  <si>
    <t>Montáž sloupku dopravních značek délky do 3,5 m s betonovým základem a patkou</t>
  </si>
  <si>
    <t>-151706590</t>
  </si>
  <si>
    <t>Zastávky TT – Nástupiště – Označník – Zřízení základových patek z betonu C25/30-XF4 600x300x800mm, včetně dodávky betonu a hutněn</t>
  </si>
  <si>
    <t>Součástí je i výkop pro betonáž základových patek.</t>
  </si>
  <si>
    <t>Rozměry odečeny z zaměření na místě stavyb stávajících patek</t>
  </si>
  <si>
    <t>97</t>
  </si>
  <si>
    <t>62999211R</t>
  </si>
  <si>
    <t>Zatmelení styčných spar mezi mostními prefabrikáty a konstrukcemi trvale pružným polyuretanovým tmelem včetně vyčištění spar, provedení penetračního nátěru a vyplnění spar pěnou pro spáry šířky do 10 mm</t>
  </si>
  <si>
    <t>839699505</t>
  </si>
  <si>
    <t xml:space="preserve">Kryt TT – Asfaltový kryt – Těsnění zálivkou z polyuretanů nebo polymerů proříznuté spáry vedle žlábků kolejnic 10x20mm  </t>
  </si>
  <si>
    <t xml:space="preserve"> (styk kolejnice/ asfaltový kryt) včetně povápnění)</t>
  </si>
  <si>
    <t>98</t>
  </si>
  <si>
    <t>91973221R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</si>
  <si>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</si>
  <si>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-590330385</t>
  </si>
  <si>
    <t>Kyrt TT – Asfaltový kryt – Modifikovaná asfaltová zálivka pro vyplnění vyfrézovaných spár 40x20mm, včetně prořezání</t>
  </si>
  <si>
    <t>(styk nově zřizovaný asfaltový kryt a stávající vozovka) včetně povápnění</t>
  </si>
  <si>
    <t>11,7+24,61</t>
  </si>
  <si>
    <t>99</t>
  </si>
  <si>
    <t>31316008</t>
  </si>
  <si>
    <t>síť výztužná svařovaná 100x100mm drát D 8mm</t>
  </si>
  <si>
    <t>-1394990607</t>
  </si>
  <si>
    <t xml:space="preserve">Svršek TT – Konstrukce PJD – ŽB deska – Uložení dvou vrstev KARI sítí pro zřízení ŽB desky systému W-Tram. </t>
  </si>
  <si>
    <t>Budou užity KARI sítě 8mm a velikosti ok 10x10cm (3x2m), včetně distančních podložek, nákupu, dovozu na stavbu a</t>
  </si>
  <si>
    <t>zpracování (stříhání) pro vyplnění celé nutné plochy. Uvažováno s 10% navýšením z důvodu přesahů)</t>
  </si>
  <si>
    <t>HMOTNOST KUSU 47,40kg</t>
  </si>
  <si>
    <t>2*(1028/(3*2))*1,1</t>
  </si>
  <si>
    <t>100</t>
  </si>
  <si>
    <t>92392111R</t>
  </si>
  <si>
    <t xml:space="preserve">Hrázky, nástupištní zídky,  nástupiště  krajnicová (banketová) hrázka podél kolejového lože z prefabrikátů osazených do písku betonových</t>
  </si>
  <si>
    <t>-1877195000</t>
  </si>
  <si>
    <t>Svršek TT – Konstrukce PJD – Prefabrikáty tvaru L 350x300x100mm z betonu C25/30-XF1, včetně nákupu, dovozu na stavbu,</t>
  </si>
  <si>
    <t xml:space="preserve"> osazení do betonového lože, řezání a případných úprav styčných spár</t>
  </si>
  <si>
    <t>147,8+147,2+4</t>
  </si>
  <si>
    <t>998</t>
  </si>
  <si>
    <t>Přesun hmot</t>
  </si>
  <si>
    <t>101</t>
  </si>
  <si>
    <t>18R</t>
  </si>
  <si>
    <t>-1164017153</t>
  </si>
  <si>
    <t>Svršek TT – Konstrukce PJD – Betonové lože z betonu C20/25-XF3 tl. min. 150mm pro uložení prefabrikátů tavru L</t>
  </si>
  <si>
    <t>299*0,15</t>
  </si>
  <si>
    <t>102</t>
  </si>
  <si>
    <t>19R</t>
  </si>
  <si>
    <t>D+M Plastové krytky</t>
  </si>
  <si>
    <t>1559784774</t>
  </si>
  <si>
    <t>Svršek TT – Konstrukce PJD – Montáž ochranné plastové krytky svěrky, včetně dodávky</t>
  </si>
  <si>
    <t>1100</t>
  </si>
  <si>
    <t>103</t>
  </si>
  <si>
    <t>20R</t>
  </si>
  <si>
    <t>-594481274</t>
  </si>
  <si>
    <t>Svršek TT – Konstrukce PJD – Ochrana payt kolejnce systémových pružným návlekem systému W-Tram včetně nákupu, dodávky a manipulace</t>
  </si>
  <si>
    <t>104</t>
  </si>
  <si>
    <t>21R</t>
  </si>
  <si>
    <t>-796433916</t>
  </si>
  <si>
    <t>Svršek TT – Konstrukce PJD – Lepení systémových oboustraných pryžových bokovnic W-Tram, včetně nákupu, dovozu, manipulace a lepícího prostředku</t>
  </si>
  <si>
    <t>105</t>
  </si>
  <si>
    <t>22R</t>
  </si>
  <si>
    <t>1136764710</t>
  </si>
  <si>
    <t>Svršek TT – Konstrukce PJD – Uložení a montáž uzlů upevnění konstrukce W-Tram</t>
  </si>
  <si>
    <t>(Položka zahrnuje: plastové hmoždinky Sdu 26, plastové podkladnice Ulp 150/120 AT 35mm</t>
  </si>
  <si>
    <t>pryžová podložka ZW 700/148/125 7mm, úhlová vodící vložka Wfk 14K, podložka Uls 7, vrtule R1, pružná svěrka Skl14</t>
  </si>
  <si>
    <t>včetně nákupu, dodávky a manipulace</t>
  </si>
  <si>
    <t>552</t>
  </si>
  <si>
    <t>106</t>
  </si>
  <si>
    <t>23R</t>
  </si>
  <si>
    <t>188281821</t>
  </si>
  <si>
    <t>Inženýrské sítě – Zpětné kabely – Zřízení nových ocelových skříněk (800x200mm)</t>
  </si>
  <si>
    <t xml:space="preserve"> včetně jejich montáže a napojení kabelů a elektrovýzbroje</t>
  </si>
  <si>
    <t>107</t>
  </si>
  <si>
    <t>24R</t>
  </si>
  <si>
    <t>580053944</t>
  </si>
  <si>
    <t>Inženýrské sítě – Zpětné kabely – Výměna dotčených zpětných kabelů mezi rozvodnou skříní a ocelovými skříňkami u kolejnic.</t>
  </si>
  <si>
    <t xml:space="preserve">Celkem budou užity 4 kabely YY1x240mm (DPO, a.s.) </t>
  </si>
  <si>
    <t>zapojené do ocelových skříněk zpětných kabelů, včetně příslušenstí, uložení, manipulace a napojení.</t>
  </si>
  <si>
    <t>Délka odečtena pomocí grafického programu AutoCad dle výkresu E.11.01.02</t>
  </si>
  <si>
    <t>108</t>
  </si>
  <si>
    <t>02R</t>
  </si>
  <si>
    <t>Kamerový průzkum kanalizace</t>
  </si>
  <si>
    <t>-459833282</t>
  </si>
  <si>
    <t>Poznámka k položce:
Kamerový průzkum kanalizace</t>
  </si>
  <si>
    <t>Dokončovací práce - Kamerový průzkum kanalizace 2x</t>
  </si>
  <si>
    <t>109</t>
  </si>
  <si>
    <t>05R</t>
  </si>
  <si>
    <t>Proměření vodičů zpětného vedení a indukčních smyček SSZ (zkoušky UTZ)</t>
  </si>
  <si>
    <t>1724120289</t>
  </si>
  <si>
    <t>Poznámka k položce:
Proměření vodičů zpětného vedení a indukčních smyček SSZ (zkoušky UTZ)</t>
  </si>
  <si>
    <t>Dokončovací práce - Proměření vodičů zpětného vedení a indukčních smyček SSZ (zkoušky UTZ)</t>
  </si>
  <si>
    <t>110</t>
  </si>
  <si>
    <t>08R</t>
  </si>
  <si>
    <t xml:space="preserve">SSZ -  Úprava signálního plánu do stavu před začátkem stavby. Jená se o SSZ křižovatky č.1006 Mariánskohorská x Nádražní a přechodu pro chodce Sokolská třída x Orebitská, která je navázána na křižovatku č. 1007 Muglinovská x Sokolská třída</t>
  </si>
  <si>
    <t>-1326911922</t>
  </si>
  <si>
    <t xml:space="preserve">Poznámka k položce:
SSZ -  Úprava signálního plánu do stavu před začátkem stavby. Jená se o SSZ křižovatky č.1006 Mariánskohorská x Nádražní a přechodu pro chodce Sokolská třída x Orebitská, která je navázána na křižovatku č. 1007 Muglinovská x Sokolská třída</t>
  </si>
  <si>
    <t xml:space="preserve">SSZ -  Úprava signálního plánu do stavu před začátkem stavby</t>
  </si>
  <si>
    <t>Jená se o SSZ křižovatky č.1006 Mariánskohorská x Nádražní a přechodu pro chodce Sokolská třída x Orebitská</t>
  </si>
  <si>
    <t>která je navázána na křižovatku č. 1007 Muglinovská x Sokolská třída</t>
  </si>
  <si>
    <t>111</t>
  </si>
  <si>
    <t>11R</t>
  </si>
  <si>
    <t xml:space="preserve">SSZ -  Úprava signálního plánu pro plynulejší dopravu, bez provozu hromadné dopravy v sadu B. Němcové. Jená se o SSZ křižovatky č.1006 Mariánskohorská x Nádražní a přechodu pro chodce Sokolská třída x Orebitská, která je navázána na křižovatku č. 1007 Muglinovská x Sokolská třída</t>
  </si>
  <si>
    <t>1828834849</t>
  </si>
  <si>
    <t xml:space="preserve">Poznámka k položce:
SSZ -  Úprava signálního plánu pro plynulejší dopravu, bez provozu hromadné dopravy v sadu B. Němcové. Jená se o SSZ křižovatky č.1006 Mariánskohorská x Nádražní a přechodu pro chodce Sokolská třída x Orebitská, která je navázána na křižovatku č. 1007 Muglinovská x Sokolská třída</t>
  </si>
  <si>
    <t xml:space="preserve">SSZ -  Úprava signálního plánu pro plynulejší dopravu, bez provozu hromadné dopravy v sadu B. Němcové</t>
  </si>
  <si>
    <t>915121111</t>
  </si>
  <si>
    <t xml:space="preserve">Vodorovné dopravní značení stříkané barvou  vodící čára bílá šířky 250 mm souvislá základní</t>
  </si>
  <si>
    <t>1044821557</t>
  </si>
  <si>
    <t>Vodorovné dopravní značení – 1. fáze jednosložková barva</t>
  </si>
  <si>
    <t>(Plochy odečetan z grafického programu AutoCad dle výkresu E.11.01.02)</t>
  </si>
  <si>
    <t>V1a (š. 0,25m)</t>
  </si>
  <si>
    <t>130,00</t>
  </si>
  <si>
    <t>113</t>
  </si>
  <si>
    <t>915131111</t>
  </si>
  <si>
    <t xml:space="preserve">Vodorovné dopravní značení stříkané barvou  přechody pro chodce, šipky, symboly bílé základní</t>
  </si>
  <si>
    <t>783660477</t>
  </si>
  <si>
    <t>V5 (1,80m2)</t>
  </si>
  <si>
    <t>6*1,8</t>
  </si>
  <si>
    <t>POZOR TRAM“ (1,50m2)</t>
  </si>
  <si>
    <t>6*1,5</t>
  </si>
  <si>
    <t>114</t>
  </si>
  <si>
    <t>915221111</t>
  </si>
  <si>
    <t xml:space="preserve">Vodorovné dopravní značení stříkaným plastem  vodící čára bílá šířky 250 mm souvislá základní</t>
  </si>
  <si>
    <t>2040870145</t>
  </si>
  <si>
    <t>Vodorovné dopravní značení – 2.fáze plast</t>
  </si>
  <si>
    <t>130</t>
  </si>
  <si>
    <t>115</t>
  </si>
  <si>
    <t>915231111</t>
  </si>
  <si>
    <t xml:space="preserve">Vodorovné dopravní značení stříkaným plastem  přechody pro chodce, šipky, symboly nápisy bílé základní</t>
  </si>
  <si>
    <t>-355181813</t>
  </si>
  <si>
    <t>SO 18.01 - Chodníky a cyklostezky</t>
  </si>
  <si>
    <t>01</t>
  </si>
  <si>
    <t>Zeleň – Kosení, odplevelení a zálivka trávniku po dobu dle požadavků investora a smlouvy o dílo</t>
  </si>
  <si>
    <t>kpl</t>
  </si>
  <si>
    <t>1498124028</t>
  </si>
  <si>
    <t>Poznámka k položce:
Zeleň – Kosení, odplevelení a zálivka trávniku po dobu dle požadavků investora a smlouvy o dílo</t>
  </si>
  <si>
    <t>Následná péče o zeleň – pokosení, vyplevelení a zálivka trávniku po dobu dle požadavků investora a smlouvy o dílo</t>
  </si>
  <si>
    <t>10364101</t>
  </si>
  <si>
    <t>zemina pro terénní úpravy - ornice</t>
  </si>
  <si>
    <t>2057330138</t>
  </si>
  <si>
    <t>Zeleň – Nákup a dovoz humózní zeminy, 1,8t/m3</t>
  </si>
  <si>
    <t>(Plochy odečteny z grafického programu AutoCad dle výkresu E.18.01.02)</t>
  </si>
  <si>
    <t>((37,15+4,65+98,95)*0,15)*1,8</t>
  </si>
  <si>
    <t>113106171</t>
  </si>
  <si>
    <t>1937518282</t>
  </si>
  <si>
    <t>Demolice – Chodníky a cyklostezka – Šetrné odstranění cementobetonové zámkové dlažby tl. 60mm v blízkosti vybouraných obrub, vč. odstranění lože</t>
  </si>
  <si>
    <t>včetně uložení v blízkosti stavby (předpoklad využití 70% stávající dlažby pro opětovné uložení)</t>
  </si>
  <si>
    <t>30% bude odvezen a uložen na skládku zhotovite (likvidace v režii zhotovitele)</t>
  </si>
  <si>
    <t>5,32+24,84+49,47+5,10+8,75</t>
  </si>
  <si>
    <t>113202111</t>
  </si>
  <si>
    <t>2105811522</t>
  </si>
  <si>
    <t>Demolice – Obruby - Odstranění betonových chodníkových obrubníků (80x250x1000mm), vč. betonového lože</t>
  </si>
  <si>
    <t>(Délka odečtena z grafického programu AutoCad dle výkresu E.18.01.02)</t>
  </si>
  <si>
    <t>1,50+1,00+4,20+4,20+5,40+1,40+1,20</t>
  </si>
  <si>
    <t>-1088015281</t>
  </si>
  <si>
    <t>Chodníky a cyklostezka – Šetrné očištění cementobetonové zámkové dlažby tl. 60mm v blízkosti vybouraných obrub</t>
  </si>
  <si>
    <t>četně uložení v blízkosti stavby (předpoklad využití 70% stávající dlažby pro opětovné uložení)</t>
  </si>
  <si>
    <t>((5,32+24,84+49,47+5,10+8,75)*0,7)*0,06</t>
  </si>
  <si>
    <t>122201101</t>
  </si>
  <si>
    <t xml:space="preserve">Odkopávky a prokopávky nezapažené  s přehozením výkopku na vzdálenost do 3 m nebo s naložením na dopravní prostředek v hornině tř. 3 do 100 m3</t>
  </si>
  <si>
    <t>1970367866</t>
  </si>
  <si>
    <t>Demolice – Odstranění zeminy v tloušťce 150mm v blízkosti vybouraných obrubníků a nad vedením hlavního sběrače</t>
  </si>
  <si>
    <t>pro opětovné ohumusování, včetně odvozu a uložení na skládku zhotovite (likvidace v režii zhotovitele)</t>
  </si>
  <si>
    <t>(37,15+4,65+98,95)*0,150</t>
  </si>
  <si>
    <t>-1354707348</t>
  </si>
  <si>
    <t>Demolice – Chodníky a cyklostezka – Poplatek za uložení podkladních vrstev na skládku</t>
  </si>
  <si>
    <t>(suť ze sypkých vozovkových vrstev a zeminy 1,9t/m3)</t>
  </si>
  <si>
    <t>21,5*1,9</t>
  </si>
  <si>
    <t>Demolice – Poplatek za uložení zeminy na skládku</t>
  </si>
  <si>
    <t>(zemina 1,9t/m3)</t>
  </si>
  <si>
    <t>21,10*1,9</t>
  </si>
  <si>
    <t>-824797885</t>
  </si>
  <si>
    <t>Chodníky a cyklostezka – Úprava zemní pláně včetně hutnění v zeminách tř. I dle ČSN 73 6133</t>
  </si>
  <si>
    <t>181301102</t>
  </si>
  <si>
    <t>Rozprostření a urovnání ornice v rovině nebo ve svahu sklonu do 1:5 při souvislé ploše do 500 m2, tl. vrstvy přes 100 do 150 mm</t>
  </si>
  <si>
    <t>1284794413</t>
  </si>
  <si>
    <t xml:space="preserve">Zeleň – Rozprostření humózní zeminy v tl. 150mm včetně urovnání </t>
  </si>
  <si>
    <t>37,15+4,65+98,95</t>
  </si>
  <si>
    <t>181411131</t>
  </si>
  <si>
    <t>Založení parkového trávníku výsevem plochy do 1000 m2 v rovině a ve svahu do 1:5</t>
  </si>
  <si>
    <t>1862509451</t>
  </si>
  <si>
    <t>Zeleň – Založení trávníku ručním výsevem protierozní směsi, včetně válcování a 1 pokosení</t>
  </si>
  <si>
    <t>182201101</t>
  </si>
  <si>
    <t xml:space="preserve">Svahování trvalých svahů do projektovaných profilů  s potřebným přemístěním výkopku při svahování násypů v jakékoliv hornině</t>
  </si>
  <si>
    <t>-1033715335</t>
  </si>
  <si>
    <t>Zeleň – Svahování a urovnání přilehlého terénu dotčeného stavbou</t>
  </si>
  <si>
    <t>00572410</t>
  </si>
  <si>
    <t>osivo směs travní parková</t>
  </si>
  <si>
    <t>kg</t>
  </si>
  <si>
    <t>-289548179</t>
  </si>
  <si>
    <t>osivo směs travní parková, 3kg=100m2</t>
  </si>
  <si>
    <t>(37,15+4,65+98,95)/100*3</t>
  </si>
  <si>
    <t>620366026</t>
  </si>
  <si>
    <t>Demolice – Chodníky a cyklostezka – Poplatek za uložení cementobetonové dlažby na skládku (30% stávající dlažby), (suť z dlažby bet. dlaždic 2,0t/m3)</t>
  </si>
  <si>
    <t>5,60m3*0,3*2,0t/m3</t>
  </si>
  <si>
    <t>5,60*0,3*2,0</t>
  </si>
  <si>
    <t>18,90m*(0,08m*0,25m)*2,3t/m3</t>
  </si>
  <si>
    <t>18,90*(0,08*0,25)*2,3</t>
  </si>
  <si>
    <t>1,90m3*2,3t/m3</t>
  </si>
  <si>
    <t>1,90*2,3</t>
  </si>
  <si>
    <t>564871111</t>
  </si>
  <si>
    <t xml:space="preserve">Podklad ze štěrkodrti ŠD  s rozprostřením a zhutněním, po zhutnění tl. 250 mm</t>
  </si>
  <si>
    <t>703032449</t>
  </si>
  <si>
    <t>Chodníky a cyklostezka - Zřízení podkladní vrstvy ze štěrkodrti ŠDa 0/32 min. tl. 200mm</t>
  </si>
  <si>
    <t>(pro výpočet uvažována tl. 250mm pro navýšení ve výkopu při ukládání obrubíků)</t>
  </si>
  <si>
    <t>včetně nákupu, dovozu, hutnění a urovnání do požadovaného sklonu</t>
  </si>
  <si>
    <t>(Plocha odečtena z grafického programu AutoCad dle výkresu E.18.01.02)</t>
  </si>
  <si>
    <t>-661295569</t>
  </si>
  <si>
    <t>Chodníky - Nákup nové cementobetonové dlažby z betonu C35/45-XF4 v tl. 60mm (předpoklad 30% ze stávajících)</t>
  </si>
  <si>
    <t>(Plochy odečteny z grafického porgramu AutoCad dle výkresu E.18.01.02)</t>
  </si>
  <si>
    <t>((2,55+23,10+45,52+10,00)*0,3)*1,1</t>
  </si>
  <si>
    <t>1454602405</t>
  </si>
  <si>
    <t>Chodníky a cyklostezka - cementobetonová zámková dlažba tl. 60mm</t>
  </si>
  <si>
    <t>((8,75+10,00)*0,3)*1,1</t>
  </si>
  <si>
    <t>-454798853</t>
  </si>
  <si>
    <t>Chodníky - Nákup nové cementobetonové dlažby z betonu C35/45-XF4 v tl. 60mm</t>
  </si>
  <si>
    <t>pro zřízení varovných a signálních pásů (červená, cihla 200x100mm, povrch s výstupky), včetně dodávky</t>
  </si>
  <si>
    <t>12,62*1,1</t>
  </si>
  <si>
    <t>-1178498364</t>
  </si>
  <si>
    <t>Chodníky a cyklostezka - Pokládka cementobetonové zámkové dlažby tl. 60mm, vč. lože z kameniva</t>
  </si>
  <si>
    <t xml:space="preserve">včetně vyplnění spar jemným křemičitým pískem, včetně hutnění a řezání (předpoklad využití 70% stávající dlažby z demolice stavby) </t>
  </si>
  <si>
    <t>916231213</t>
  </si>
  <si>
    <t>Osazení chodníkového obrubníku betonového stojatého s boční opěrou do lože z betonu prostého</t>
  </si>
  <si>
    <t>-78848344</t>
  </si>
  <si>
    <t>Chodníky a cyklostezka – Obruby - Osazení chodníkových obrubníků (1000x250x80mm) do bet. lože, vč. nákupu, dovozu, řezání obrub a úpravy styč. spar</t>
  </si>
  <si>
    <t>vč. betonového lože, (Délky odečteny z grafického programu AutoCad dle výkresu E.18.01.02)</t>
  </si>
  <si>
    <t>4,20+4,20+5,40+1,40+1,20</t>
  </si>
  <si>
    <t>59217016</t>
  </si>
  <si>
    <t>obrubník betonový chodníkový 100x8x25 cm</t>
  </si>
  <si>
    <t>33798070</t>
  </si>
  <si>
    <t>899431111</t>
  </si>
  <si>
    <t>Výšková úprava uličního vstupu nebo vpusti do 200 mm zvýšením krycího hrnce, šoupěte nebo hydrantu</t>
  </si>
  <si>
    <t>-451683677</t>
  </si>
  <si>
    <t>Inženýrské sítě – Výšková úprava krycích hrnců a povrchových znaků inženýrských sítí</t>
  </si>
  <si>
    <t>(Počet odečten z grafického programu AutoCad z digitálního podkladu zaměření)</t>
  </si>
  <si>
    <t xml:space="preserve">    VRN2 - Příprava staveniště</t>
  </si>
  <si>
    <t>VRN2</t>
  </si>
  <si>
    <t>Příprava staveniště</t>
  </si>
  <si>
    <t>012203000</t>
  </si>
  <si>
    <t>Příprava výstavby - Geodetická činnost v průběhu provádění stavebních prací (geodet zhotovitele stavby pro celou stavbu) včetně vytyčení hranic pozemků a vytyčení obvodu stavby. Součástí je vybudování potřebné vytyčovací sítě pro celou stavbu._x000d_
Pevná cena</t>
  </si>
  <si>
    <t>1024</t>
  </si>
  <si>
    <t>-1407254589</t>
  </si>
  <si>
    <t>Poznámka k položce:
Příprava výstavby - Geodetická činnost v průběhu provádění stavebních prací (geodet zhotovitele stavby pro celou stavbu) včetně vytyčení hranic pozemků a vytyčení obvodu stavby. Součástí je vybudování potřebné vytyčovací sítě pro celou stavbu.
Pevná cena</t>
  </si>
  <si>
    <t>Geodetické práce, zajištění geometrického plánu</t>
  </si>
  <si>
    <t>01310300R</t>
  </si>
  <si>
    <t>Příprava výstavby - Zdokumentování technického stavu nemovitostí situovaných v okolí stavby - pasport. Provedeno před stavbou a po dokončení stavby _x000d_
Pevná cena</t>
  </si>
  <si>
    <t>-242884267</t>
  </si>
  <si>
    <t>Poznámka k položce:
Příprava výstavby - Zdokumentování technického stavu nemovitostí situovaných v okolí stavby - pasport. Provedeno před stavbou a po dokončení stavby 
Pevná cena</t>
  </si>
  <si>
    <t>Příprava výstavby - Zdokumentování technického stavu nemovitostí situovaných v okolí stavby - pasport.</t>
  </si>
  <si>
    <t>013254000</t>
  </si>
  <si>
    <t>Dokončení výstavby - Dokumentace skutečného provedení stavby v rozsahu dle přílohy č. 14 k vyhlášce č. 499/2006 Sb. ve smyslu § 125 odst. 6 stavebního zákona a dle vyhlášky 146/2008 Sb. Výkresy a související písemnosti zhotovené stavbou, potřebné pro evidenci pozemní komunikace. Výkresy odchylek a změn stavby oproti DSP, PDPS. Ověřené podpisem odpovědného zástupce zhotovitele a správce stavby._x000d_
Součástí je předání dokumentace v tištěné podobě v požadovaném počtu paré dle SoD a předání v elektonické podobě (rozsah a uspořádání odpovídající podobě tištěné) v uzavřeném (PDF) a otevřeném formátu (DWG, XLS, DOC, apod.) _x000d_
Pevná cena</t>
  </si>
  <si>
    <t>2006380539</t>
  </si>
  <si>
    <t>Poznámka k položce:
Dokončení výstavby - Dokumentace skutečného provedení stavby v rozsahu dle přílohy č. 14 k vyhlášce č. 499/2006 Sb. ve smyslu § 125 odst. 6 stavebního zákona a dle vyhlášky 146/2008 Sb. Výkresy a související písemnosti zhotovené stavbou, potřebné pro evidenci pozemní komunikace. Výkresy odchylek a změn stavby oproti DSP, PDPS. Ověřené podpisem odpovědného zástupce zhotovitele a správce stavby.
Součástí je předání dokumentace v tištěné podobě v požadovaném počtu paré dle SoD a předání v elektonické podobě (rozsah a uspořádání odpovídající podobě tištěné) v uzavřeném (PDF) a otevřeném formátu (DWG, XLS, DOC, apod.) 
Pevná cena</t>
  </si>
  <si>
    <t>Dokončení výstavby - Dokumentace skutečného provedení stavby</t>
  </si>
  <si>
    <t>013294000</t>
  </si>
  <si>
    <t>Příprava výstavby -Výrobně technická dokumentace VTD (pro kolejový svršek – kolejové odvodňovače, skříňky SSZ a skříňky zpětných kabelů). Součástí je předání dokumentace v tištěné podobě v požadovaném počtu paré dle SoD a předání v elektonické podobě (rozsah a uspořádání odpovídající podobě tištěné) v uzavřeném (PDF) a otevřeném formátu (DWG, XLS, DOC, apod.) ._x000d_
Pevná cena</t>
  </si>
  <si>
    <t>352295787</t>
  </si>
  <si>
    <t>Poznámka k položce:
Příprava výstavby -Výrobně technická dokumentace VTD (pro kolejový svršek – kolejové odvodňovače, skříňky SSZ a skříňky zpětných kabelů). Součástí je předání dokumentace v tištěné podobě v požadovaném počtu paré dle SoD a předání v elektonické podobě (rozsah a uspořádání odpovídající podobě tištěné) v uzavřeném (PDF) a otevřeném formátu (DWG, XLS, DOC, apod.) .
Pevná cena</t>
  </si>
  <si>
    <t>Příprava stavby - výrobně technická dokumentace VTD</t>
  </si>
  <si>
    <t>030001000</t>
  </si>
  <si>
    <t xml:space="preserve">Zařízení staveniště - Kompletní zařízení staveniště pro celou stavbu včetně zajištění potřebných povolení a rozhodnutí._x000d_
Položka zahrnuje náklady spojené se staveništními komunikacemi, oplocením staveniště, zřízením pěších koridorů i s případnými lávkami pro pěší, osvětlením staveniště a pěších koridorů,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 Poplatky a náklady za spotřebované energie, plyn, vodu, odvoz fekálií atd. v době výstavby až do předání díla. Zajištění údržby veřejných komunikací a komunikací pro pěší v průběhu celé stavby, včetně případné zimní údržby. Úhrnná částka musí obsahovat též náklady na dočasné úpravy a regulaci dopravy (i pěší) na staveništi a nezbytné značení a opatření vyplývající z požadavků BOZP na staveništi. Trasy pro pěší v souladu s vyhl. č. 398/2009 Sb., o obecných technických požadavcích zabezpečujících bezbariérové užívání staveb. Po dobu realizace stavby zajištěn přístup k objektům pro požární techniku, policie, záchranné služby._x000d_
Pevná cena </t>
  </si>
  <si>
    <t>-1016007739</t>
  </si>
  <si>
    <t xml:space="preserve">Poznámka k položce:
Zařízení staveniště - Kompletní zařízení staveniště pro celou stavbu včetně zajištění potřebných povolení a rozhodnutí.
Položka zahrnuje náklady spojené se staveništními komunikacemi, oplocením staveniště, zřízením pěších koridorů i s případnými lávkami pro pěší, osvětlením staveniště a pěších koridorů,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 Poplatky a náklady za spotřebované energie, plyn, vodu, odvoz fekálií atd. v době výstavby až do předání díla. Zajištění údržby veřejných komunikací a komunikací pro pěší v průběhu celé stavby, včetně případné zimní údržby. Úhrnná částka musí obsahovat též náklady na dočasné úpravy a regulaci dopravy (i pěší) na staveništi a nezbytné značení a opatření vyplývající z požadavků BOZP na staveništi. Trasy pro pěší v souladu s vyhl. č. 398/2009 Sb., o obecných technických požadavcích zabezpečujících bezbariérové užívání staveb. Po dobu realizace stavby zajištěn přístup k objektům pro požární techniku, policie, záchranné služby.
Pevná cena </t>
  </si>
  <si>
    <t>Zařízení staveniště - Kompletní zařízení staveniště pro celou stavbu včetně zajištění potřebných povolení a rozhodnutí</t>
  </si>
  <si>
    <t>034503000</t>
  </si>
  <si>
    <t>Průběh výstavby - Tabule se základními informacemi o stavbě s textem dle vzoru objednatele (Billboard) (dodávka, montáž, demontáž)_x000d_
Pevná cena</t>
  </si>
  <si>
    <t>-1397582785</t>
  </si>
  <si>
    <t>Poznámka k položce:
Průběh výstavby - Tabule se základními informacemi o stavbě s textem dle vzoru objednatele (Billboard) (dodávka, montáž, demontáž)
Pevná cena</t>
  </si>
  <si>
    <t>Průběh výstavby - Tabule se základními informacemi o stavbě s textem dle vzoru objednatele (Billboard) (dodávka, montáž, demontáž)</t>
  </si>
  <si>
    <t>043002000</t>
  </si>
  <si>
    <t xml:space="preserve">Průběh výstavby - Náklady na průzkumy v rámci realizace stavby - Zkoušení konstrukcí a prací (nad rámec TKP, KZP). Např. zkoušky únosnosti sanací._x000d_
Pevná cena </t>
  </si>
  <si>
    <t>-1458318606</t>
  </si>
  <si>
    <t xml:space="preserve">Poznámka k položce:
Průběh výstavby - Náklady na průzkumy v rámci realizace stavby - Zkoušení konstrukcí a prací (nad rámec TKP, KZP). Např. zkoušky únosnosti sanací.
Pevná cena </t>
  </si>
  <si>
    <t>Průběh výstavby - náklady na průzkumy v rámci realizace stavby</t>
  </si>
  <si>
    <t>04500200R</t>
  </si>
  <si>
    <t xml:space="preserve">Dokončení výstavby - Fotodokumentace stavby – v požadovaných dobách dle SoD zpráva o průběhu výstavby s fotodokumentací v tištěné i elektronické formě +  závěrečná dokumentace po dokončení stavby v albu s popisem v tištěné i elektronické formě v počtu dle SoD_x000d_
Pevná cena </t>
  </si>
  <si>
    <t>-1988403815</t>
  </si>
  <si>
    <t xml:space="preserve">Poznámka k položce:
Dokončení výstavby - Fotodokumentace stavby – v požadovaných dobách dle SoD zpráva o průběhu výstavby s fotodokumentací v tištěné i elektronické formě +  závěrečná dokumentace po dokončení stavby v albu s popisem v tištěné i elektronické formě v počtu dle SoD
Pevná cena </t>
  </si>
  <si>
    <t>Dokončení výstavby - Fotodokumentace</t>
  </si>
  <si>
    <t>071103000</t>
  </si>
  <si>
    <t xml:space="preserve">Průběh výstavby - Po dobu stavby bude zajištěna regulace silniční a pěší dopravy. Úhrnná částka musí obsahovat veškeré náklady na dočasné úpravy a regulaci dopravy (i pěší) na staveništi a nezbytné značení a opatření vyplývající z požadavků BOZP na staveništi.Např. oplocení staveniště, zřízení pěších koridorů i s případnými lávkami pro pěší, osvětlení pěších koridorů, atd.  Trasy pro pěší v souladu s vyhl. č. 398/2009 Sb., o obecných technických požadavcích zabezpečujících bezbariérové užívání staveb. Po dobu realizace stavby zajištěn přístup k objektům pro požární techniku, policie, záchranné služby._x000d_
Pevná cena </t>
  </si>
  <si>
    <t>1508616795</t>
  </si>
  <si>
    <t xml:space="preserve">Poznámka k položce:
Průběh výstavby - Po dobu stavby bude zajištěna regulace silniční a pěší dopravy. Úhrnná částka musí obsahovat veškeré náklady na dočasné úpravy a regulaci dopravy (i pěší) na staveništi a nezbytné značení a opatření vyplývající z požadavků BOZP na staveništi.Např. oplocení staveniště, zřízení pěších koridorů i s případnými lávkami pro pěší, osvětlení pěších koridorů, atd.  Trasy pro pěší v souladu s vyhl. č. 398/2009 Sb., o obecných technických požadavcích zabezpečujících bezbariérové užívání staveb. Po dobu realizace stavby zajištěn přístup k objektům pro požární techniku, policie, záchranné služby.
Pevná cena </t>
  </si>
  <si>
    <t>Průběh výstavby - Po dobu stavby bude zajištěna regulace silniční a pěší dopravy.</t>
  </si>
  <si>
    <t>07110300R</t>
  </si>
  <si>
    <t>Poplatky správcům za výluky a odborný dozor při provádění inž.sítí a zábory</t>
  </si>
  <si>
    <t>300896896</t>
  </si>
  <si>
    <t>Poznámka k položce:
Průběh výstavby - Poplatky správcům za výluky a odborný dozor při provádění inž.sítí a zábory
Pevná cena</t>
  </si>
  <si>
    <t>Průběh výstavby - Poplatky správcům za výluky a odborný dozor při provádění inž.sítí a zábory</t>
  </si>
  <si>
    <t>460010025</t>
  </si>
  <si>
    <t>Příprava výstavby - Vytyčení podzemních inženýrských sítí jejich správci, popřípadě provedení kopaných sond pro ověření polohy a jejich hloubky pod terénem_x000d_
Realizovaná stavba se dotkne 12 jednotlivých inženýrských sítí (9 správců)_x000d_
Pevná cena</t>
  </si>
  <si>
    <t>498015131</t>
  </si>
  <si>
    <t>Poznámka k položce:
Příprava výstavby - Vytyčení podzemních inženýrských sítí jejich správci, popřípadě provedení kopaných sond pro ověření polohy a jejich hloubky pod terénem
Realizovaná stavba se dotkne 12 jednotlivých inženýrských sítí (9 správců)
Pevná cena</t>
  </si>
  <si>
    <t>Příprava výstavby - Vytyčení podzemních inženýrských sítí jejich správci, popřípadě provedení kopaných sond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</si>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</sst>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name val="Trebuchet MS"/>
      <family val="0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  <top style="hair">
        <color rgb="FF969696"/>
      </top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36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  <protection locked="0"/>
    </xf>
    <xf numFmtId="0" fontId="12" fillId="2" borderId="0" xfId="0" applyFont="1" applyFill="1" applyAlignment="1" applyProtection="1">
      <alignment horizontal="left" vertical="center"/>
    </xf>
    <xf numFmtId="0" fontId="13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left" vertical="center"/>
    </xf>
    <xf numFmtId="0" fontId="15" fillId="2" borderId="0" xfId="1" applyFont="1" applyFill="1" applyAlignment="1" applyProtection="1">
      <alignment vertical="center"/>
    </xf>
    <xf numFmtId="0" fontId="45" fillId="2" borderId="0" xfId="1" applyFill="1"/>
    <xf numFmtId="0" fontId="0" fillId="2" borderId="0" xfId="0" applyFill="1"/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6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20" fillId="0" borderId="0" xfId="0" applyFont="1" applyAlignment="1">
      <alignment horizontal="left" vertical="top" wrapText="1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 wrapText="1"/>
    </xf>
    <xf numFmtId="0" fontId="20" fillId="0" borderId="0" xfId="0" applyFont="1" applyAlignment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1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4" fontId="21" fillId="0" borderId="8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center" vertical="center"/>
    </xf>
    <xf numFmtId="4" fontId="20" fillId="0" borderId="0" xfId="0" applyNumberFormat="1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left" vertical="center"/>
    </xf>
    <xf numFmtId="4" fontId="3" fillId="4" borderId="10" xfId="0" applyNumberFormat="1" applyFont="1" applyFill="1" applyBorder="1" applyAlignment="1" applyProtection="1">
      <alignment vertical="center"/>
    </xf>
    <xf numFmtId="0" fontId="0" fillId="4" borderId="11" xfId="0" applyFont="1" applyFill="1" applyBorder="1" applyAlignment="1" applyProtection="1">
      <alignment vertical="center"/>
    </xf>
    <xf numFmtId="0" fontId="0" fillId="4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5" xfId="0" applyFont="1" applyBorder="1" applyAlignment="1">
      <alignment vertical="center"/>
    </xf>
    <xf numFmtId="0" fontId="2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1" fillId="0" borderId="18" xfId="0" applyFont="1" applyBorder="1" applyAlignment="1" applyProtection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right" vertical="center"/>
    </xf>
    <xf numFmtId="0" fontId="2" fillId="5" borderId="11" xfId="0" applyFont="1" applyFill="1" applyBorder="1" applyAlignment="1" applyProtection="1">
      <alignment horizontal="center" vertical="center"/>
    </xf>
    <xf numFmtId="0" fontId="19" fillId="0" borderId="20" xfId="0" applyFont="1" applyBorder="1" applyAlignment="1" applyProtection="1">
      <alignment horizontal="center" vertical="center" wrapText="1"/>
    </xf>
    <xf numFmtId="0" fontId="19" fillId="0" borderId="21" xfId="0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3" fillId="0" borderId="18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30" fillId="0" borderId="18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30" fillId="0" borderId="23" xfId="0" applyNumberFormat="1" applyFont="1" applyBorder="1" applyAlignment="1" applyProtection="1">
      <alignment vertical="center"/>
    </xf>
    <xf numFmtId="4" fontId="30" fillId="0" borderId="24" xfId="0" applyNumberFormat="1" applyFont="1" applyBorder="1" applyAlignment="1" applyProtection="1">
      <alignment vertical="center"/>
    </xf>
    <xf numFmtId="166" fontId="30" fillId="0" borderId="24" xfId="0" applyNumberFormat="1" applyFont="1" applyBorder="1" applyAlignment="1" applyProtection="1">
      <alignment vertical="center"/>
    </xf>
    <xf numFmtId="4" fontId="30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31" fillId="2" borderId="0" xfId="1" applyFont="1" applyFill="1" applyAlignment="1">
      <alignment vertical="center"/>
    </xf>
    <xf numFmtId="0" fontId="13" fillId="2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19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left" vertical="center"/>
    </xf>
    <xf numFmtId="4" fontId="24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3" fillId="5" borderId="10" xfId="0" applyFont="1" applyFill="1" applyBorder="1" applyAlignment="1" applyProtection="1">
      <alignment horizontal="right"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10" xfId="0" applyFont="1" applyFill="1" applyBorder="1" applyAlignment="1" applyProtection="1">
      <alignment vertical="center"/>
      <protection locked="0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6" xfId="0" applyFont="1" applyFill="1" applyBorder="1" applyAlignment="1" applyProtection="1">
      <alignment vertical="center"/>
    </xf>
    <xf numFmtId="0" fontId="32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4" fillId="0" borderId="0" xfId="0" applyNumberFormat="1" applyFont="1" applyAlignment="1" applyProtection="1"/>
    <xf numFmtId="166" fontId="33" fillId="0" borderId="16" xfId="0" applyNumberFormat="1" applyFont="1" applyBorder="1" applyAlignment="1" applyProtection="1"/>
    <xf numFmtId="166" fontId="33" fillId="0" borderId="17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3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3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23" xfId="0" applyFont="1" applyBorder="1" applyAlignment="1" applyProtection="1">
      <alignment vertical="center"/>
    </xf>
    <xf numFmtId="0" fontId="10" fillId="0" borderId="24" xfId="0" applyFont="1" applyBorder="1" applyAlignment="1" applyProtection="1">
      <alignment vertical="center"/>
    </xf>
    <xf numFmtId="0" fontId="10" fillId="0" borderId="25" xfId="0" applyFont="1" applyBorder="1" applyAlignment="1" applyProtection="1">
      <alignment vertical="center"/>
    </xf>
    <xf numFmtId="0" fontId="36" fillId="0" borderId="28" xfId="0" applyFont="1" applyBorder="1" applyAlignment="1" applyProtection="1">
      <alignment horizontal="center" vertical="center"/>
    </xf>
    <xf numFmtId="49" fontId="36" fillId="0" borderId="28" xfId="0" applyNumberFormat="1" applyFont="1" applyBorder="1" applyAlignment="1" applyProtection="1">
      <alignment horizontal="left" vertical="center" wrapText="1"/>
    </xf>
    <xf numFmtId="0" fontId="36" fillId="0" borderId="28" xfId="0" applyFont="1" applyBorder="1" applyAlignment="1" applyProtection="1">
      <alignment horizontal="left" vertical="center" wrapText="1"/>
    </xf>
    <xf numFmtId="0" fontId="36" fillId="0" borderId="28" xfId="0" applyFont="1" applyBorder="1" applyAlignment="1" applyProtection="1">
      <alignment horizontal="center" vertical="center" wrapText="1"/>
    </xf>
    <xf numFmtId="167" fontId="36" fillId="0" borderId="28" xfId="0" applyNumberFormat="1" applyFont="1" applyBorder="1" applyAlignment="1" applyProtection="1">
      <alignment vertical="center"/>
    </xf>
    <xf numFmtId="4" fontId="36" fillId="3" borderId="28" xfId="0" applyNumberFormat="1" applyFont="1" applyFill="1" applyBorder="1" applyAlignment="1" applyProtection="1">
      <alignment vertical="center"/>
      <protection locked="0"/>
    </xf>
    <xf numFmtId="4" fontId="36" fillId="0" borderId="28" xfId="0" applyNumberFormat="1" applyFont="1" applyBorder="1" applyAlignment="1" applyProtection="1">
      <alignment vertical="center"/>
    </xf>
    <xf numFmtId="0" fontId="36" fillId="0" borderId="5" xfId="0" applyFont="1" applyBorder="1" applyAlignment="1">
      <alignment vertical="center"/>
    </xf>
    <xf numFmtId="0" fontId="36" fillId="3" borderId="28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0" fillId="0" borderId="18" xfId="0" applyFont="1" applyBorder="1" applyAlignment="1" applyProtection="1">
      <alignment vertical="center"/>
    </xf>
    <xf numFmtId="0" fontId="7" fillId="0" borderId="23" xfId="0" applyFont="1" applyBorder="1" applyAlignment="1" applyProtection="1"/>
    <xf numFmtId="0" fontId="7" fillId="0" borderId="24" xfId="0" applyFont="1" applyBorder="1" applyAlignment="1" applyProtection="1"/>
    <xf numFmtId="166" fontId="7" fillId="0" borderId="24" xfId="0" applyNumberFormat="1" applyFont="1" applyBorder="1" applyAlignment="1" applyProtection="1"/>
    <xf numFmtId="166" fontId="7" fillId="0" borderId="25" xfId="0" applyNumberFormat="1" applyFont="1" applyBorder="1" applyAlignment="1" applyProtection="1"/>
    <xf numFmtId="0" fontId="0" fillId="0" borderId="0" xfId="0" applyAlignment="1">
      <alignment vertical="top"/>
      <protection locked="0"/>
    </xf>
    <xf numFmtId="0" fontId="38" fillId="0" borderId="29" xfId="0" applyFont="1" applyBorder="1" applyAlignment="1">
      <alignment vertical="center" wrapText="1"/>
      <protection locked="0"/>
    </xf>
    <xf numFmtId="0" fontId="38" fillId="0" borderId="30" xfId="0" applyFont="1" applyBorder="1" applyAlignment="1">
      <alignment vertical="center" wrapText="1"/>
      <protection locked="0"/>
    </xf>
    <xf numFmtId="0" fontId="38" fillId="0" borderId="31" xfId="0" applyFont="1" applyBorder="1" applyAlignment="1">
      <alignment vertical="center" wrapText="1"/>
      <protection locked="0"/>
    </xf>
    <xf numFmtId="0" fontId="38" fillId="0" borderId="32" xfId="0" applyFont="1" applyBorder="1" applyAlignment="1">
      <alignment horizontal="center" vertical="center" wrapText="1"/>
      <protection locked="0"/>
    </xf>
    <xf numFmtId="0" fontId="39" fillId="0" borderId="1" xfId="0" applyFont="1" applyBorder="1" applyAlignment="1">
      <alignment horizontal="center" vertical="center" wrapText="1"/>
      <protection locked="0"/>
    </xf>
    <xf numFmtId="0" fontId="38" fillId="0" borderId="33" xfId="0" applyFont="1" applyBorder="1" applyAlignment="1">
      <alignment horizontal="center" vertical="center" wrapText="1"/>
      <protection locked="0"/>
    </xf>
    <xf numFmtId="0" fontId="38" fillId="0" borderId="32" xfId="0" applyFont="1" applyBorder="1" applyAlignment="1">
      <alignment vertical="center" wrapText="1"/>
      <protection locked="0"/>
    </xf>
    <xf numFmtId="0" fontId="40" fillId="0" borderId="34" xfId="0" applyFont="1" applyBorder="1" applyAlignment="1">
      <alignment horizontal="left" wrapText="1"/>
      <protection locked="0"/>
    </xf>
    <xf numFmtId="0" fontId="38" fillId="0" borderId="33" xfId="0" applyFont="1" applyBorder="1" applyAlignment="1">
      <alignment vertical="center" wrapText="1"/>
      <protection locked="0"/>
    </xf>
    <xf numFmtId="0" fontId="40" fillId="0" borderId="1" xfId="0" applyFont="1" applyBorder="1" applyAlignment="1">
      <alignment horizontal="left" vertical="center" wrapText="1"/>
      <protection locked="0"/>
    </xf>
    <xf numFmtId="0" fontId="41" fillId="0" borderId="1" xfId="0" applyFont="1" applyBorder="1" applyAlignment="1">
      <alignment horizontal="left" vertical="center" wrapText="1"/>
      <protection locked="0"/>
    </xf>
    <xf numFmtId="0" fontId="41" fillId="0" borderId="32" xfId="0" applyFont="1" applyBorder="1" applyAlignment="1">
      <alignment vertical="center" wrapText="1"/>
      <protection locked="0"/>
    </xf>
    <xf numFmtId="0" fontId="41" fillId="0" borderId="1" xfId="0" applyFont="1" applyBorder="1" applyAlignment="1">
      <alignment vertical="center" wrapText="1"/>
      <protection locked="0"/>
    </xf>
    <xf numFmtId="0" fontId="41" fillId="0" borderId="1" xfId="0" applyFont="1" applyBorder="1" applyAlignment="1">
      <alignment vertical="center"/>
      <protection locked="0"/>
    </xf>
    <xf numFmtId="0" fontId="41" fillId="0" borderId="1" xfId="0" applyFont="1" applyBorder="1" applyAlignment="1">
      <alignment horizontal="left" vertical="center"/>
      <protection locked="0"/>
    </xf>
    <xf numFmtId="49" fontId="41" fillId="0" borderId="1" xfId="0" applyNumberFormat="1" applyFont="1" applyBorder="1" applyAlignment="1">
      <alignment horizontal="left" vertical="center" wrapText="1"/>
      <protection locked="0"/>
    </xf>
    <xf numFmtId="49" fontId="41" fillId="0" borderId="1" xfId="0" applyNumberFormat="1" applyFont="1" applyBorder="1" applyAlignment="1">
      <alignment vertical="center" wrapText="1"/>
      <protection locked="0"/>
    </xf>
    <xf numFmtId="0" fontId="38" fillId="0" borderId="35" xfId="0" applyFont="1" applyBorder="1" applyAlignment="1">
      <alignment vertical="center" wrapText="1"/>
      <protection locked="0"/>
    </xf>
    <xf numFmtId="0" fontId="42" fillId="0" borderId="34" xfId="0" applyFont="1" applyBorder="1" applyAlignment="1">
      <alignment vertical="center" wrapText="1"/>
      <protection locked="0"/>
    </xf>
    <xf numFmtId="0" fontId="38" fillId="0" borderId="36" xfId="0" applyFont="1" applyBorder="1" applyAlignment="1">
      <alignment vertical="center" wrapText="1"/>
      <protection locked="0"/>
    </xf>
    <xf numFmtId="0" fontId="38" fillId="0" borderId="1" xfId="0" applyFont="1" applyBorder="1" applyAlignment="1">
      <alignment vertical="top"/>
      <protection locked="0"/>
    </xf>
    <xf numFmtId="0" fontId="38" fillId="0" borderId="0" xfId="0" applyFont="1" applyAlignment="1">
      <alignment vertical="top"/>
      <protection locked="0"/>
    </xf>
    <xf numFmtId="0" fontId="38" fillId="0" borderId="29" xfId="0" applyFont="1" applyBorder="1" applyAlignment="1">
      <alignment horizontal="left" vertical="center"/>
      <protection locked="0"/>
    </xf>
    <xf numFmtId="0" fontId="38" fillId="0" borderId="30" xfId="0" applyFont="1" applyBorder="1" applyAlignment="1">
      <alignment horizontal="left" vertical="center"/>
      <protection locked="0"/>
    </xf>
    <xf numFmtId="0" fontId="38" fillId="0" borderId="31" xfId="0" applyFont="1" applyBorder="1" applyAlignment="1">
      <alignment horizontal="left" vertical="center"/>
      <protection locked="0"/>
    </xf>
    <xf numFmtId="0" fontId="38" fillId="0" borderId="32" xfId="0" applyFont="1" applyBorder="1" applyAlignment="1">
      <alignment horizontal="left" vertical="center"/>
      <protection locked="0"/>
    </xf>
    <xf numFmtId="0" fontId="39" fillId="0" borderId="1" xfId="0" applyFont="1" applyBorder="1" applyAlignment="1">
      <alignment horizontal="center" vertical="center"/>
      <protection locked="0"/>
    </xf>
    <xf numFmtId="0" fontId="38" fillId="0" borderId="33" xfId="0" applyFont="1" applyBorder="1" applyAlignment="1">
      <alignment horizontal="left" vertical="center"/>
      <protection locked="0"/>
    </xf>
    <xf numFmtId="0" fontId="40" fillId="0" borderId="1" xfId="0" applyFont="1" applyBorder="1" applyAlignment="1">
      <alignment horizontal="left" vertical="center"/>
      <protection locked="0"/>
    </xf>
    <xf numFmtId="0" fontId="43" fillId="0" borderId="0" xfId="0" applyFont="1" applyAlignment="1">
      <alignment horizontal="left" vertical="center"/>
      <protection locked="0"/>
    </xf>
    <xf numFmtId="0" fontId="40" fillId="0" borderId="34" xfId="0" applyFont="1" applyBorder="1" applyAlignment="1">
      <alignment horizontal="left" vertical="center"/>
      <protection locked="0"/>
    </xf>
    <xf numFmtId="0" fontId="40" fillId="0" borderId="34" xfId="0" applyFont="1" applyBorder="1" applyAlignment="1">
      <alignment horizontal="center" vertical="center"/>
      <protection locked="0"/>
    </xf>
    <xf numFmtId="0" fontId="43" fillId="0" borderId="34" xfId="0" applyFont="1" applyBorder="1" applyAlignment="1">
      <alignment horizontal="left" vertical="center"/>
      <protection locked="0"/>
    </xf>
    <xf numFmtId="0" fontId="44" fillId="0" borderId="1" xfId="0" applyFont="1" applyBorder="1" applyAlignment="1">
      <alignment horizontal="left" vertical="center"/>
      <protection locked="0"/>
    </xf>
    <xf numFmtId="0" fontId="41" fillId="0" borderId="0" xfId="0" applyFont="1" applyAlignment="1">
      <alignment horizontal="left" vertical="center"/>
      <protection locked="0"/>
    </xf>
    <xf numFmtId="0" fontId="41" fillId="0" borderId="1" xfId="0" applyFont="1" applyBorder="1" applyAlignment="1">
      <alignment horizontal="center" vertical="center"/>
      <protection locked="0"/>
    </xf>
    <xf numFmtId="0" fontId="41" fillId="0" borderId="32" xfId="0" applyFont="1" applyBorder="1" applyAlignment="1">
      <alignment horizontal="left" vertical="center"/>
      <protection locked="0"/>
    </xf>
    <xf numFmtId="0" fontId="41" fillId="0" borderId="1" xfId="0" applyFont="1" applyFill="1" applyBorder="1" applyAlignment="1">
      <alignment horizontal="left" vertical="center"/>
      <protection locked="0"/>
    </xf>
    <xf numFmtId="0" fontId="41" fillId="0" borderId="1" xfId="0" applyFont="1" applyFill="1" applyBorder="1" applyAlignment="1">
      <alignment horizontal="center" vertical="center"/>
      <protection locked="0"/>
    </xf>
    <xf numFmtId="0" fontId="38" fillId="0" borderId="35" xfId="0" applyFont="1" applyBorder="1" applyAlignment="1">
      <alignment horizontal="left" vertical="center"/>
      <protection locked="0"/>
    </xf>
    <xf numFmtId="0" fontId="42" fillId="0" borderId="34" xfId="0" applyFont="1" applyBorder="1" applyAlignment="1">
      <alignment horizontal="left" vertical="center"/>
      <protection locked="0"/>
    </xf>
    <xf numFmtId="0" fontId="38" fillId="0" borderId="36" xfId="0" applyFont="1" applyBorder="1" applyAlignment="1">
      <alignment horizontal="left" vertical="center"/>
      <protection locked="0"/>
    </xf>
    <xf numFmtId="0" fontId="38" fillId="0" borderId="1" xfId="0" applyFont="1" applyBorder="1" applyAlignment="1">
      <alignment horizontal="left" vertical="center"/>
      <protection locked="0"/>
    </xf>
    <xf numFmtId="0" fontId="42" fillId="0" borderId="1" xfId="0" applyFont="1" applyBorder="1" applyAlignment="1">
      <alignment horizontal="left" vertical="center"/>
      <protection locked="0"/>
    </xf>
    <xf numFmtId="0" fontId="43" fillId="0" borderId="1" xfId="0" applyFont="1" applyBorder="1" applyAlignment="1">
      <alignment horizontal="left" vertical="center"/>
      <protection locked="0"/>
    </xf>
    <xf numFmtId="0" fontId="41" fillId="0" borderId="34" xfId="0" applyFont="1" applyBorder="1" applyAlignment="1">
      <alignment horizontal="left" vertical="center"/>
      <protection locked="0"/>
    </xf>
    <xf numFmtId="0" fontId="38" fillId="0" borderId="1" xfId="0" applyFont="1" applyBorder="1" applyAlignment="1">
      <alignment horizontal="left" vertical="center" wrapText="1"/>
      <protection locked="0"/>
    </xf>
    <xf numFmtId="0" fontId="41" fillId="0" borderId="1" xfId="0" applyFont="1" applyBorder="1" applyAlignment="1">
      <alignment horizontal="center" vertical="center" wrapText="1"/>
      <protection locked="0"/>
    </xf>
    <xf numFmtId="0" fontId="38" fillId="0" borderId="29" xfId="0" applyFont="1" applyBorder="1" applyAlignment="1">
      <alignment horizontal="left" vertical="center" wrapText="1"/>
      <protection locked="0"/>
    </xf>
    <xf numFmtId="0" fontId="38" fillId="0" borderId="30" xfId="0" applyFont="1" applyBorder="1" applyAlignment="1">
      <alignment horizontal="left" vertical="center" wrapText="1"/>
      <protection locked="0"/>
    </xf>
    <xf numFmtId="0" fontId="38" fillId="0" borderId="31" xfId="0" applyFont="1" applyBorder="1" applyAlignment="1">
      <alignment horizontal="left" vertical="center" wrapText="1"/>
      <protection locked="0"/>
    </xf>
    <xf numFmtId="0" fontId="38" fillId="0" borderId="32" xfId="0" applyFont="1" applyBorder="1" applyAlignment="1">
      <alignment horizontal="left" vertical="center" wrapText="1"/>
      <protection locked="0"/>
    </xf>
    <xf numFmtId="0" fontId="38" fillId="0" borderId="33" xfId="0" applyFont="1" applyBorder="1" applyAlignment="1">
      <alignment horizontal="left" vertical="center" wrapText="1"/>
      <protection locked="0"/>
    </xf>
    <xf numFmtId="0" fontId="43" fillId="0" borderId="32" xfId="0" applyFont="1" applyBorder="1" applyAlignment="1">
      <alignment horizontal="left" vertical="center" wrapText="1"/>
      <protection locked="0"/>
    </xf>
    <xf numFmtId="0" fontId="43" fillId="0" borderId="33" xfId="0" applyFont="1" applyBorder="1" applyAlignment="1">
      <alignment horizontal="left" vertical="center" wrapText="1"/>
      <protection locked="0"/>
    </xf>
    <xf numFmtId="0" fontId="41" fillId="0" borderId="32" xfId="0" applyFont="1" applyBorder="1" applyAlignment="1">
      <alignment horizontal="left" vertical="center" wrapText="1"/>
      <protection locked="0"/>
    </xf>
    <xf numFmtId="0" fontId="41" fillId="0" borderId="33" xfId="0" applyFont="1" applyBorder="1" applyAlignment="1">
      <alignment horizontal="left" vertical="center" wrapText="1"/>
      <protection locked="0"/>
    </xf>
    <xf numFmtId="0" fontId="41" fillId="0" borderId="33" xfId="0" applyFont="1" applyBorder="1" applyAlignment="1">
      <alignment horizontal="left" vertical="center"/>
      <protection locked="0"/>
    </xf>
    <xf numFmtId="0" fontId="41" fillId="0" borderId="35" xfId="0" applyFont="1" applyBorder="1" applyAlignment="1">
      <alignment horizontal="left" vertical="center" wrapText="1"/>
      <protection locked="0"/>
    </xf>
    <xf numFmtId="0" fontId="41" fillId="0" borderId="34" xfId="0" applyFont="1" applyBorder="1" applyAlignment="1">
      <alignment horizontal="left" vertical="center" wrapText="1"/>
      <protection locked="0"/>
    </xf>
    <xf numFmtId="0" fontId="41" fillId="0" borderId="36" xfId="0" applyFont="1" applyBorder="1" applyAlignment="1">
      <alignment horizontal="left" vertical="center" wrapText="1"/>
      <protection locked="0"/>
    </xf>
    <xf numFmtId="0" fontId="41" fillId="0" borderId="1" xfId="0" applyFont="1" applyBorder="1" applyAlignment="1">
      <alignment horizontal="left" vertical="top"/>
      <protection locked="0"/>
    </xf>
    <xf numFmtId="0" fontId="41" fillId="0" borderId="1" xfId="0" applyFont="1" applyBorder="1" applyAlignment="1">
      <alignment horizontal="center" vertical="top"/>
      <protection locked="0"/>
    </xf>
    <xf numFmtId="0" fontId="41" fillId="0" borderId="35" xfId="0" applyFont="1" applyBorder="1" applyAlignment="1">
      <alignment horizontal="left" vertical="center"/>
      <protection locked="0"/>
    </xf>
    <xf numFmtId="0" fontId="41" fillId="0" borderId="36" xfId="0" applyFont="1" applyBorder="1" applyAlignment="1">
      <alignment horizontal="left" vertical="center"/>
      <protection locked="0"/>
    </xf>
    <xf numFmtId="0" fontId="43" fillId="0" borderId="0" xfId="0" applyFont="1" applyAlignment="1">
      <alignment vertical="center"/>
      <protection locked="0"/>
    </xf>
    <xf numFmtId="0" fontId="40" fillId="0" borderId="1" xfId="0" applyFont="1" applyBorder="1" applyAlignment="1">
      <alignment vertical="center"/>
      <protection locked="0"/>
    </xf>
    <xf numFmtId="0" fontId="43" fillId="0" borderId="34" xfId="0" applyFont="1" applyBorder="1" applyAlignment="1">
      <alignment vertical="center"/>
      <protection locked="0"/>
    </xf>
    <xf numFmtId="0" fontId="40" fillId="0" borderId="34" xfId="0" applyFont="1" applyBorder="1" applyAlignment="1">
      <alignment vertical="center"/>
      <protection locked="0"/>
    </xf>
    <xf numFmtId="0" fontId="0" fillId="0" borderId="1" xfId="0" applyBorder="1" applyAlignment="1">
      <alignment vertical="top"/>
      <protection locked="0"/>
    </xf>
    <xf numFmtId="49" fontId="41" fillId="0" borderId="1" xfId="0" applyNumberFormat="1" applyFont="1" applyBorder="1" applyAlignment="1">
      <alignment horizontal="left" vertical="center"/>
      <protection locked="0"/>
    </xf>
    <xf numFmtId="0" fontId="0" fillId="0" borderId="34" xfId="0" applyBorder="1" applyAlignment="1">
      <alignment vertical="top"/>
      <protection locked="0"/>
    </xf>
    <xf numFmtId="0" fontId="40" fillId="0" borderId="34" xfId="0" applyFont="1" applyBorder="1" applyAlignment="1">
      <alignment horizontal="left"/>
      <protection locked="0"/>
    </xf>
    <xf numFmtId="0" fontId="43" fillId="0" borderId="34" xfId="0" applyFont="1" applyBorder="1" applyAlignment="1">
      <protection locked="0"/>
    </xf>
    <xf numFmtId="0" fontId="38" fillId="0" borderId="32" xfId="0" applyFont="1" applyBorder="1" applyAlignment="1">
      <alignment vertical="top"/>
      <protection locked="0"/>
    </xf>
    <xf numFmtId="0" fontId="38" fillId="0" borderId="33" xfId="0" applyFont="1" applyBorder="1" applyAlignment="1">
      <alignment vertical="top"/>
      <protection locked="0"/>
    </xf>
    <xf numFmtId="0" fontId="38" fillId="0" borderId="1" xfId="0" applyFont="1" applyBorder="1" applyAlignment="1">
      <alignment horizontal="center" vertical="center"/>
      <protection locked="0"/>
    </xf>
    <xf numFmtId="0" fontId="38" fillId="0" borderId="1" xfId="0" applyFont="1" applyBorder="1" applyAlignment="1">
      <alignment horizontal="left" vertical="top"/>
      <protection locked="0"/>
    </xf>
    <xf numFmtId="0" fontId="38" fillId="0" borderId="35" xfId="0" applyFont="1" applyBorder="1" applyAlignment="1">
      <alignment vertical="top"/>
      <protection locked="0"/>
    </xf>
    <xf numFmtId="0" fontId="38" fillId="0" borderId="34" xfId="0" applyFont="1" applyBorder="1" applyAlignment="1">
      <alignment vertical="top"/>
      <protection locked="0"/>
    </xf>
    <xf numFmtId="0" fontId="38" fillId="0" borderId="36" xfId="0" applyFont="1" applyBorder="1" applyAlignment="1">
      <alignment vertical="top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1.67" hidden="1" customWidth="1"/>
    <col min="51" max="51" width="21.67" hidden="1" customWidth="1"/>
    <col min="52" max="52" width="21.67" hidden="1" customWidth="1"/>
    <col min="53" max="53" width="19.17" hidden="1" customWidth="1"/>
    <col min="54" max="54" width="25" hidden="1" customWidth="1"/>
    <col min="55" max="55" width="19.1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 ht="21.36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1" t="s">
        <v>4</v>
      </c>
      <c r="BB1" s="21" t="s">
        <v>5</v>
      </c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T1" s="22" t="s">
        <v>6</v>
      </c>
      <c r="BU1" s="22" t="s">
        <v>6</v>
      </c>
      <c r="BV1" s="22" t="s">
        <v>7</v>
      </c>
    </row>
    <row r="2" ht="36.96" customHeight="1">
      <c r="AR2"/>
      <c r="BS2" s="23" t="s">
        <v>8</v>
      </c>
      <c r="BT2" s="23" t="s">
        <v>9</v>
      </c>
    </row>
    <row r="3" ht="6.96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BS3" s="23" t="s">
        <v>8</v>
      </c>
      <c r="BT3" s="23" t="s">
        <v>10</v>
      </c>
    </row>
    <row r="4" ht="36.96" customHeight="1">
      <c r="B4" s="27"/>
      <c r="C4" s="28"/>
      <c r="D4" s="29" t="s">
        <v>11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30"/>
      <c r="AS4" s="31" t="s">
        <v>12</v>
      </c>
      <c r="BE4" s="32" t="s">
        <v>13</v>
      </c>
      <c r="BS4" s="23" t="s">
        <v>14</v>
      </c>
    </row>
    <row r="5" ht="14.4" customHeight="1">
      <c r="B5" s="27"/>
      <c r="C5" s="28"/>
      <c r="D5" s="33" t="s">
        <v>15</v>
      </c>
      <c r="E5" s="28"/>
      <c r="F5" s="28"/>
      <c r="G5" s="28"/>
      <c r="H5" s="28"/>
      <c r="I5" s="28"/>
      <c r="J5" s="28"/>
      <c r="K5" s="34" t="s">
        <v>16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30"/>
      <c r="BE5" s="35" t="s">
        <v>17</v>
      </c>
      <c r="BS5" s="23" t="s">
        <v>8</v>
      </c>
    </row>
    <row r="6" ht="36.96" customHeight="1">
      <c r="B6" s="27"/>
      <c r="C6" s="28"/>
      <c r="D6" s="36" t="s">
        <v>18</v>
      </c>
      <c r="E6" s="28"/>
      <c r="F6" s="28"/>
      <c r="G6" s="28"/>
      <c r="H6" s="28"/>
      <c r="I6" s="28"/>
      <c r="J6" s="28"/>
      <c r="K6" s="37" t="s">
        <v>19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30"/>
      <c r="BE6" s="38"/>
      <c r="BS6" s="23" t="s">
        <v>8</v>
      </c>
    </row>
    <row r="7" ht="14.4" customHeight="1">
      <c r="B7" s="27"/>
      <c r="C7" s="28"/>
      <c r="D7" s="39" t="s">
        <v>20</v>
      </c>
      <c r="E7" s="28"/>
      <c r="F7" s="28"/>
      <c r="G7" s="28"/>
      <c r="H7" s="28"/>
      <c r="I7" s="28"/>
      <c r="J7" s="28"/>
      <c r="K7" s="34" t="s">
        <v>21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9" t="s">
        <v>22</v>
      </c>
      <c r="AL7" s="28"/>
      <c r="AM7" s="28"/>
      <c r="AN7" s="34" t="s">
        <v>21</v>
      </c>
      <c r="AO7" s="28"/>
      <c r="AP7" s="28"/>
      <c r="AQ7" s="30"/>
      <c r="BE7" s="38"/>
      <c r="BS7" s="23" t="s">
        <v>8</v>
      </c>
    </row>
    <row r="8" ht="14.4" customHeight="1">
      <c r="B8" s="27"/>
      <c r="C8" s="28"/>
      <c r="D8" s="39" t="s">
        <v>23</v>
      </c>
      <c r="E8" s="28"/>
      <c r="F8" s="28"/>
      <c r="G8" s="28"/>
      <c r="H8" s="28"/>
      <c r="I8" s="28"/>
      <c r="J8" s="28"/>
      <c r="K8" s="34" t="s">
        <v>24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9" t="s">
        <v>25</v>
      </c>
      <c r="AL8" s="28"/>
      <c r="AM8" s="28"/>
      <c r="AN8" s="40" t="s">
        <v>26</v>
      </c>
      <c r="AO8" s="28"/>
      <c r="AP8" s="28"/>
      <c r="AQ8" s="30"/>
      <c r="BE8" s="38"/>
      <c r="BS8" s="23" t="s">
        <v>8</v>
      </c>
    </row>
    <row r="9" ht="14.4" customHeight="1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30"/>
      <c r="BE9" s="38"/>
      <c r="BS9" s="23" t="s">
        <v>8</v>
      </c>
    </row>
    <row r="10" ht="14.4" customHeight="1">
      <c r="B10" s="27"/>
      <c r="C10" s="28"/>
      <c r="D10" s="39" t="s">
        <v>27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9" t="s">
        <v>28</v>
      </c>
      <c r="AL10" s="28"/>
      <c r="AM10" s="28"/>
      <c r="AN10" s="34" t="s">
        <v>21</v>
      </c>
      <c r="AO10" s="28"/>
      <c r="AP10" s="28"/>
      <c r="AQ10" s="30"/>
      <c r="BE10" s="38"/>
      <c r="BS10" s="23" t="s">
        <v>8</v>
      </c>
    </row>
    <row r="11" ht="18.48" customHeight="1">
      <c r="B11" s="27"/>
      <c r="C11" s="28"/>
      <c r="D11" s="28"/>
      <c r="E11" s="34" t="s">
        <v>29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9" t="s">
        <v>30</v>
      </c>
      <c r="AL11" s="28"/>
      <c r="AM11" s="28"/>
      <c r="AN11" s="34" t="s">
        <v>21</v>
      </c>
      <c r="AO11" s="28"/>
      <c r="AP11" s="28"/>
      <c r="AQ11" s="30"/>
      <c r="BE11" s="38"/>
      <c r="BS11" s="23" t="s">
        <v>8</v>
      </c>
    </row>
    <row r="12" ht="6.96" customHeight="1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30"/>
      <c r="BE12" s="38"/>
      <c r="BS12" s="23" t="s">
        <v>8</v>
      </c>
    </row>
    <row r="13" ht="14.4" customHeight="1">
      <c r="B13" s="27"/>
      <c r="C13" s="28"/>
      <c r="D13" s="39" t="s">
        <v>31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9" t="s">
        <v>28</v>
      </c>
      <c r="AL13" s="28"/>
      <c r="AM13" s="28"/>
      <c r="AN13" s="41" t="s">
        <v>32</v>
      </c>
      <c r="AO13" s="28"/>
      <c r="AP13" s="28"/>
      <c r="AQ13" s="30"/>
      <c r="BE13" s="38"/>
      <c r="BS13" s="23" t="s">
        <v>8</v>
      </c>
    </row>
    <row r="14">
      <c r="B14" s="27"/>
      <c r="C14" s="28"/>
      <c r="D14" s="28"/>
      <c r="E14" s="41" t="s">
        <v>32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39" t="s">
        <v>30</v>
      </c>
      <c r="AL14" s="28"/>
      <c r="AM14" s="28"/>
      <c r="AN14" s="41" t="s">
        <v>32</v>
      </c>
      <c r="AO14" s="28"/>
      <c r="AP14" s="28"/>
      <c r="AQ14" s="30"/>
      <c r="BE14" s="38"/>
      <c r="BS14" s="23" t="s">
        <v>8</v>
      </c>
    </row>
    <row r="15" ht="6.96" customHeight="1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30"/>
      <c r="BE15" s="38"/>
      <c r="BS15" s="23" t="s">
        <v>6</v>
      </c>
    </row>
    <row r="16" ht="14.4" customHeight="1">
      <c r="B16" s="27"/>
      <c r="C16" s="28"/>
      <c r="D16" s="39" t="s">
        <v>33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9" t="s">
        <v>28</v>
      </c>
      <c r="AL16" s="28"/>
      <c r="AM16" s="28"/>
      <c r="AN16" s="34" t="s">
        <v>21</v>
      </c>
      <c r="AO16" s="28"/>
      <c r="AP16" s="28"/>
      <c r="AQ16" s="30"/>
      <c r="BE16" s="38"/>
      <c r="BS16" s="23" t="s">
        <v>6</v>
      </c>
    </row>
    <row r="17" ht="18.48" customHeight="1">
      <c r="B17" s="27"/>
      <c r="C17" s="28"/>
      <c r="D17" s="28"/>
      <c r="E17" s="34" t="s">
        <v>34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9" t="s">
        <v>30</v>
      </c>
      <c r="AL17" s="28"/>
      <c r="AM17" s="28"/>
      <c r="AN17" s="34" t="s">
        <v>21</v>
      </c>
      <c r="AO17" s="28"/>
      <c r="AP17" s="28"/>
      <c r="AQ17" s="30"/>
      <c r="BE17" s="38"/>
      <c r="BS17" s="23" t="s">
        <v>35</v>
      </c>
    </row>
    <row r="18" ht="6.96" customHeight="1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30"/>
      <c r="BE18" s="38"/>
      <c r="BS18" s="23" t="s">
        <v>8</v>
      </c>
    </row>
    <row r="19" ht="14.4" customHeight="1">
      <c r="B19" s="27"/>
      <c r="C19" s="28"/>
      <c r="D19" s="39" t="s">
        <v>36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30"/>
      <c r="BE19" s="38"/>
      <c r="BS19" s="23" t="s">
        <v>8</v>
      </c>
    </row>
    <row r="20" ht="16.5" customHeight="1">
      <c r="B20" s="27"/>
      <c r="C20" s="28"/>
      <c r="D20" s="28"/>
      <c r="E20" s="43" t="s">
        <v>21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28"/>
      <c r="AP20" s="28"/>
      <c r="AQ20" s="30"/>
      <c r="BE20" s="38"/>
      <c r="BS20" s="23" t="s">
        <v>6</v>
      </c>
    </row>
    <row r="21" ht="6.96" customHeight="1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30"/>
      <c r="BE21" s="38"/>
    </row>
    <row r="22" ht="6.96" customHeight="1">
      <c r="B22" s="27"/>
      <c r="C22" s="28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28"/>
      <c r="AQ22" s="30"/>
      <c r="BE22" s="38"/>
    </row>
    <row r="23" s="1" customFormat="1" ht="25.92" customHeight="1">
      <c r="B23" s="45"/>
      <c r="C23" s="46"/>
      <c r="D23" s="47" t="s">
        <v>37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9">
        <f>ROUND(AG51,2)</f>
        <v>0</v>
      </c>
      <c r="AL23" s="48"/>
      <c r="AM23" s="48"/>
      <c r="AN23" s="48"/>
      <c r="AO23" s="48"/>
      <c r="AP23" s="46"/>
      <c r="AQ23" s="50"/>
      <c r="BE23" s="38"/>
    </row>
    <row r="24" s="1" customFormat="1" ht="6.96" customHeight="1"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50"/>
      <c r="BE24" s="38"/>
    </row>
    <row r="25" s="1" customFormat="1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51" t="s">
        <v>38</v>
      </c>
      <c r="M25" s="51"/>
      <c r="N25" s="51"/>
      <c r="O25" s="51"/>
      <c r="P25" s="46"/>
      <c r="Q25" s="46"/>
      <c r="R25" s="46"/>
      <c r="S25" s="46"/>
      <c r="T25" s="46"/>
      <c r="U25" s="46"/>
      <c r="V25" s="46"/>
      <c r="W25" s="51" t="s">
        <v>39</v>
      </c>
      <c r="X25" s="51"/>
      <c r="Y25" s="51"/>
      <c r="Z25" s="51"/>
      <c r="AA25" s="51"/>
      <c r="AB25" s="51"/>
      <c r="AC25" s="51"/>
      <c r="AD25" s="51"/>
      <c r="AE25" s="51"/>
      <c r="AF25" s="46"/>
      <c r="AG25" s="46"/>
      <c r="AH25" s="46"/>
      <c r="AI25" s="46"/>
      <c r="AJ25" s="46"/>
      <c r="AK25" s="51" t="s">
        <v>40</v>
      </c>
      <c r="AL25" s="51"/>
      <c r="AM25" s="51"/>
      <c r="AN25" s="51"/>
      <c r="AO25" s="51"/>
      <c r="AP25" s="46"/>
      <c r="AQ25" s="50"/>
      <c r="BE25" s="38"/>
    </row>
    <row r="26" s="2" customFormat="1" ht="14.4" customHeight="1">
      <c r="B26" s="52"/>
      <c r="C26" s="53"/>
      <c r="D26" s="54" t="s">
        <v>41</v>
      </c>
      <c r="E26" s="53"/>
      <c r="F26" s="54" t="s">
        <v>42</v>
      </c>
      <c r="G26" s="53"/>
      <c r="H26" s="53"/>
      <c r="I26" s="53"/>
      <c r="J26" s="53"/>
      <c r="K26" s="53"/>
      <c r="L26" s="55">
        <v>0.20999999999999999</v>
      </c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6">
        <f>ROUND(AZ51,2)</f>
        <v>0</v>
      </c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6">
        <f>ROUND(AV51,2)</f>
        <v>0</v>
      </c>
      <c r="AL26" s="53"/>
      <c r="AM26" s="53"/>
      <c r="AN26" s="53"/>
      <c r="AO26" s="53"/>
      <c r="AP26" s="53"/>
      <c r="AQ26" s="57"/>
      <c r="BE26" s="38"/>
    </row>
    <row r="27" s="2" customFormat="1" ht="14.4" customHeight="1">
      <c r="B27" s="52"/>
      <c r="C27" s="53"/>
      <c r="D27" s="53"/>
      <c r="E27" s="53"/>
      <c r="F27" s="54" t="s">
        <v>43</v>
      </c>
      <c r="G27" s="53"/>
      <c r="H27" s="53"/>
      <c r="I27" s="53"/>
      <c r="J27" s="53"/>
      <c r="K27" s="53"/>
      <c r="L27" s="55">
        <v>0.14999999999999999</v>
      </c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6">
        <f>ROUND(BA51,2)</f>
        <v>0</v>
      </c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6">
        <f>ROUND(AW51,2)</f>
        <v>0</v>
      </c>
      <c r="AL27" s="53"/>
      <c r="AM27" s="53"/>
      <c r="AN27" s="53"/>
      <c r="AO27" s="53"/>
      <c r="AP27" s="53"/>
      <c r="AQ27" s="57"/>
      <c r="BE27" s="38"/>
    </row>
    <row r="28" hidden="1" s="2" customFormat="1" ht="14.4" customHeight="1">
      <c r="B28" s="52"/>
      <c r="C28" s="53"/>
      <c r="D28" s="53"/>
      <c r="E28" s="53"/>
      <c r="F28" s="54" t="s">
        <v>44</v>
      </c>
      <c r="G28" s="53"/>
      <c r="H28" s="53"/>
      <c r="I28" s="53"/>
      <c r="J28" s="53"/>
      <c r="K28" s="53"/>
      <c r="L28" s="55">
        <v>0.20999999999999999</v>
      </c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6">
        <f>ROUND(BB51,2)</f>
        <v>0</v>
      </c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6">
        <v>0</v>
      </c>
      <c r="AL28" s="53"/>
      <c r="AM28" s="53"/>
      <c r="AN28" s="53"/>
      <c r="AO28" s="53"/>
      <c r="AP28" s="53"/>
      <c r="AQ28" s="57"/>
      <c r="BE28" s="38"/>
    </row>
    <row r="29" hidden="1" s="2" customFormat="1" ht="14.4" customHeight="1">
      <c r="B29" s="52"/>
      <c r="C29" s="53"/>
      <c r="D29" s="53"/>
      <c r="E29" s="53"/>
      <c r="F29" s="54" t="s">
        <v>45</v>
      </c>
      <c r="G29" s="53"/>
      <c r="H29" s="53"/>
      <c r="I29" s="53"/>
      <c r="J29" s="53"/>
      <c r="K29" s="53"/>
      <c r="L29" s="55">
        <v>0.14999999999999999</v>
      </c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6">
        <f>ROUND(BC51,2)</f>
        <v>0</v>
      </c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6">
        <v>0</v>
      </c>
      <c r="AL29" s="53"/>
      <c r="AM29" s="53"/>
      <c r="AN29" s="53"/>
      <c r="AO29" s="53"/>
      <c r="AP29" s="53"/>
      <c r="AQ29" s="57"/>
      <c r="BE29" s="38"/>
    </row>
    <row r="30" hidden="1" s="2" customFormat="1" ht="14.4" customHeight="1">
      <c r="B30" s="52"/>
      <c r="C30" s="53"/>
      <c r="D30" s="53"/>
      <c r="E30" s="53"/>
      <c r="F30" s="54" t="s">
        <v>46</v>
      </c>
      <c r="G30" s="53"/>
      <c r="H30" s="53"/>
      <c r="I30" s="53"/>
      <c r="J30" s="53"/>
      <c r="K30" s="53"/>
      <c r="L30" s="55">
        <v>0</v>
      </c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6">
        <f>ROUND(BD51,2)</f>
        <v>0</v>
      </c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6">
        <v>0</v>
      </c>
      <c r="AL30" s="53"/>
      <c r="AM30" s="53"/>
      <c r="AN30" s="53"/>
      <c r="AO30" s="53"/>
      <c r="AP30" s="53"/>
      <c r="AQ30" s="57"/>
      <c r="BE30" s="38"/>
    </row>
    <row r="31" s="1" customFormat="1" ht="6.96" customHeight="1"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50"/>
      <c r="BE31" s="38"/>
    </row>
    <row r="32" s="1" customFormat="1" ht="25.92" customHeight="1">
      <c r="B32" s="45"/>
      <c r="C32" s="58"/>
      <c r="D32" s="59" t="s">
        <v>47</v>
      </c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1" t="s">
        <v>48</v>
      </c>
      <c r="U32" s="60"/>
      <c r="V32" s="60"/>
      <c r="W32" s="60"/>
      <c r="X32" s="62" t="s">
        <v>49</v>
      </c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3">
        <f>SUM(AK23:AK30)</f>
        <v>0</v>
      </c>
      <c r="AL32" s="60"/>
      <c r="AM32" s="60"/>
      <c r="AN32" s="60"/>
      <c r="AO32" s="64"/>
      <c r="AP32" s="58"/>
      <c r="AQ32" s="65"/>
      <c r="BE32" s="38"/>
    </row>
    <row r="33" s="1" customFormat="1" ht="6.96" customHeight="1"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50"/>
    </row>
    <row r="34" s="1" customFormat="1" ht="6.96" customHeight="1">
      <c r="B34" s="66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8"/>
    </row>
    <row r="38" s="1" customFormat="1" ht="6.96" customHeight="1">
      <c r="B38" s="69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1"/>
    </row>
    <row r="39" s="1" customFormat="1" ht="36.96" customHeight="1">
      <c r="B39" s="45"/>
      <c r="C39" s="72" t="s">
        <v>50</v>
      </c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1"/>
    </row>
    <row r="40" s="1" customFormat="1" ht="6.96" customHeight="1">
      <c r="B40" s="4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1"/>
    </row>
    <row r="41" s="3" customFormat="1" ht="14.4" customHeight="1">
      <c r="B41" s="74"/>
      <c r="C41" s="75" t="s">
        <v>15</v>
      </c>
      <c r="D41" s="76"/>
      <c r="E41" s="76"/>
      <c r="F41" s="76"/>
      <c r="G41" s="76"/>
      <c r="H41" s="76"/>
      <c r="I41" s="76"/>
      <c r="J41" s="76"/>
      <c r="K41" s="76"/>
      <c r="L41" s="76" t="str">
        <f>K5</f>
        <v>24/18</v>
      </c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7"/>
    </row>
    <row r="42" s="4" customFormat="1" ht="36.96" customHeight="1">
      <c r="B42" s="78"/>
      <c r="C42" s="79" t="s">
        <v>18</v>
      </c>
      <c r="D42" s="80"/>
      <c r="E42" s="80"/>
      <c r="F42" s="80"/>
      <c r="G42" s="80"/>
      <c r="H42" s="80"/>
      <c r="I42" s="80"/>
      <c r="J42" s="80"/>
      <c r="K42" s="80"/>
      <c r="L42" s="81" t="str">
        <f>K6</f>
        <v>Rekonstrukce tramvajové tratě v sadu Boženy Němcové</v>
      </c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2"/>
    </row>
    <row r="43" s="1" customFormat="1" ht="6.96" customHeight="1">
      <c r="B43" s="45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1"/>
    </row>
    <row r="44" s="1" customFormat="1">
      <c r="B44" s="45"/>
      <c r="C44" s="75" t="s">
        <v>23</v>
      </c>
      <c r="D44" s="73"/>
      <c r="E44" s="73"/>
      <c r="F44" s="73"/>
      <c r="G44" s="73"/>
      <c r="H44" s="73"/>
      <c r="I44" s="73"/>
      <c r="J44" s="73"/>
      <c r="K44" s="73"/>
      <c r="L44" s="83" t="str">
        <f>IF(K8="","",K8)</f>
        <v>Ostrava</v>
      </c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5" t="s">
        <v>25</v>
      </c>
      <c r="AJ44" s="73"/>
      <c r="AK44" s="73"/>
      <c r="AL44" s="73"/>
      <c r="AM44" s="84" t="str">
        <f>IF(AN8= "","",AN8)</f>
        <v>3. 6. 2018</v>
      </c>
      <c r="AN44" s="84"/>
      <c r="AO44" s="73"/>
      <c r="AP44" s="73"/>
      <c r="AQ44" s="73"/>
      <c r="AR44" s="71"/>
    </row>
    <row r="45" s="1" customFormat="1" ht="6.96" customHeight="1">
      <c r="B45" s="45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1"/>
    </row>
    <row r="46" s="1" customFormat="1">
      <c r="B46" s="45"/>
      <c r="C46" s="75" t="s">
        <v>27</v>
      </c>
      <c r="D46" s="73"/>
      <c r="E46" s="73"/>
      <c r="F46" s="73"/>
      <c r="G46" s="73"/>
      <c r="H46" s="73"/>
      <c r="I46" s="73"/>
      <c r="J46" s="73"/>
      <c r="K46" s="73"/>
      <c r="L46" s="76" t="str">
        <f>IF(E11= "","",E11)</f>
        <v xml:space="preserve"> </v>
      </c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5" t="s">
        <v>33</v>
      </c>
      <c r="AJ46" s="73"/>
      <c r="AK46" s="73"/>
      <c r="AL46" s="73"/>
      <c r="AM46" s="76" t="str">
        <f>IF(E17="","",E17)</f>
        <v>IM-PROEJKT, inženýrské a mostní konstrukce, s.r.o.</v>
      </c>
      <c r="AN46" s="76"/>
      <c r="AO46" s="76"/>
      <c r="AP46" s="76"/>
      <c r="AQ46" s="73"/>
      <c r="AR46" s="71"/>
      <c r="AS46" s="85" t="s">
        <v>51</v>
      </c>
      <c r="AT46" s="86"/>
      <c r="AU46" s="87"/>
      <c r="AV46" s="87"/>
      <c r="AW46" s="87"/>
      <c r="AX46" s="87"/>
      <c r="AY46" s="87"/>
      <c r="AZ46" s="87"/>
      <c r="BA46" s="87"/>
      <c r="BB46" s="87"/>
      <c r="BC46" s="87"/>
      <c r="BD46" s="88"/>
    </row>
    <row r="47" s="1" customFormat="1">
      <c r="B47" s="45"/>
      <c r="C47" s="75" t="s">
        <v>31</v>
      </c>
      <c r="D47" s="73"/>
      <c r="E47" s="73"/>
      <c r="F47" s="73"/>
      <c r="G47" s="73"/>
      <c r="H47" s="73"/>
      <c r="I47" s="73"/>
      <c r="J47" s="73"/>
      <c r="K47" s="73"/>
      <c r="L47" s="76" t="str">
        <f>IF(E14= "Vyplň údaj","",E14)</f>
        <v/>
      </c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1"/>
      <c r="AS47" s="89"/>
      <c r="AT47" s="90"/>
      <c r="AU47" s="91"/>
      <c r="AV47" s="91"/>
      <c r="AW47" s="91"/>
      <c r="AX47" s="91"/>
      <c r="AY47" s="91"/>
      <c r="AZ47" s="91"/>
      <c r="BA47" s="91"/>
      <c r="BB47" s="91"/>
      <c r="BC47" s="91"/>
      <c r="BD47" s="92"/>
    </row>
    <row r="48" s="1" customFormat="1" ht="10.8" customHeight="1">
      <c r="B48" s="45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1"/>
      <c r="AS48" s="93"/>
      <c r="AT48" s="54"/>
      <c r="AU48" s="46"/>
      <c r="AV48" s="46"/>
      <c r="AW48" s="46"/>
      <c r="AX48" s="46"/>
      <c r="AY48" s="46"/>
      <c r="AZ48" s="46"/>
      <c r="BA48" s="46"/>
      <c r="BB48" s="46"/>
      <c r="BC48" s="46"/>
      <c r="BD48" s="94"/>
    </row>
    <row r="49" s="1" customFormat="1" ht="29.28" customHeight="1">
      <c r="B49" s="45"/>
      <c r="C49" s="95" t="s">
        <v>52</v>
      </c>
      <c r="D49" s="96"/>
      <c r="E49" s="96"/>
      <c r="F49" s="96"/>
      <c r="G49" s="96"/>
      <c r="H49" s="97"/>
      <c r="I49" s="98" t="s">
        <v>53</v>
      </c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9" t="s">
        <v>54</v>
      </c>
      <c r="AH49" s="96"/>
      <c r="AI49" s="96"/>
      <c r="AJ49" s="96"/>
      <c r="AK49" s="96"/>
      <c r="AL49" s="96"/>
      <c r="AM49" s="96"/>
      <c r="AN49" s="98" t="s">
        <v>55</v>
      </c>
      <c r="AO49" s="96"/>
      <c r="AP49" s="96"/>
      <c r="AQ49" s="100" t="s">
        <v>56</v>
      </c>
      <c r="AR49" s="71"/>
      <c r="AS49" s="101" t="s">
        <v>57</v>
      </c>
      <c r="AT49" s="102" t="s">
        <v>58</v>
      </c>
      <c r="AU49" s="102" t="s">
        <v>59</v>
      </c>
      <c r="AV49" s="102" t="s">
        <v>60</v>
      </c>
      <c r="AW49" s="102" t="s">
        <v>61</v>
      </c>
      <c r="AX49" s="102" t="s">
        <v>62</v>
      </c>
      <c r="AY49" s="102" t="s">
        <v>63</v>
      </c>
      <c r="AZ49" s="102" t="s">
        <v>64</v>
      </c>
      <c r="BA49" s="102" t="s">
        <v>65</v>
      </c>
      <c r="BB49" s="102" t="s">
        <v>66</v>
      </c>
      <c r="BC49" s="102" t="s">
        <v>67</v>
      </c>
      <c r="BD49" s="103" t="s">
        <v>68</v>
      </c>
    </row>
    <row r="50" s="1" customFormat="1" ht="10.8" customHeight="1">
      <c r="B50" s="45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1"/>
      <c r="AS50" s="104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6"/>
    </row>
    <row r="51" s="4" customFormat="1" ht="32.4" customHeight="1">
      <c r="B51" s="78"/>
      <c r="C51" s="107" t="s">
        <v>69</v>
      </c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9">
        <f>ROUND(SUM(AG52:AG55),2)</f>
        <v>0</v>
      </c>
      <c r="AH51" s="109"/>
      <c r="AI51" s="109"/>
      <c r="AJ51" s="109"/>
      <c r="AK51" s="109"/>
      <c r="AL51" s="109"/>
      <c r="AM51" s="109"/>
      <c r="AN51" s="110">
        <f>SUM(AG51,AT51)</f>
        <v>0</v>
      </c>
      <c r="AO51" s="110"/>
      <c r="AP51" s="110"/>
      <c r="AQ51" s="111" t="s">
        <v>21</v>
      </c>
      <c r="AR51" s="82"/>
      <c r="AS51" s="112">
        <f>ROUND(SUM(AS52:AS55),2)</f>
        <v>0</v>
      </c>
      <c r="AT51" s="113">
        <f>ROUND(SUM(AV51:AW51),2)</f>
        <v>0</v>
      </c>
      <c r="AU51" s="114">
        <f>ROUND(SUM(AU52:AU55),5)</f>
        <v>0</v>
      </c>
      <c r="AV51" s="113">
        <f>ROUND(AZ51*L26,2)</f>
        <v>0</v>
      </c>
      <c r="AW51" s="113">
        <f>ROUND(BA51*L27,2)</f>
        <v>0</v>
      </c>
      <c r="AX51" s="113">
        <f>ROUND(BB51*L26,2)</f>
        <v>0</v>
      </c>
      <c r="AY51" s="113">
        <f>ROUND(BC51*L27,2)</f>
        <v>0</v>
      </c>
      <c r="AZ51" s="113">
        <f>ROUND(SUM(AZ52:AZ55),2)</f>
        <v>0</v>
      </c>
      <c r="BA51" s="113">
        <f>ROUND(SUM(BA52:BA55),2)</f>
        <v>0</v>
      </c>
      <c r="BB51" s="113">
        <f>ROUND(SUM(BB52:BB55),2)</f>
        <v>0</v>
      </c>
      <c r="BC51" s="113">
        <f>ROUND(SUM(BC52:BC55),2)</f>
        <v>0</v>
      </c>
      <c r="BD51" s="115">
        <f>ROUND(SUM(BD52:BD55),2)</f>
        <v>0</v>
      </c>
      <c r="BS51" s="116" t="s">
        <v>70</v>
      </c>
      <c r="BT51" s="116" t="s">
        <v>71</v>
      </c>
      <c r="BU51" s="117" t="s">
        <v>72</v>
      </c>
      <c r="BV51" s="116" t="s">
        <v>73</v>
      </c>
      <c r="BW51" s="116" t="s">
        <v>7</v>
      </c>
      <c r="BX51" s="116" t="s">
        <v>74</v>
      </c>
      <c r="CL51" s="116" t="s">
        <v>21</v>
      </c>
    </row>
    <row r="52" s="5" customFormat="1" ht="16.5" customHeight="1">
      <c r="A52" s="118" t="s">
        <v>75</v>
      </c>
      <c r="B52" s="119"/>
      <c r="C52" s="120"/>
      <c r="D52" s="121" t="s">
        <v>76</v>
      </c>
      <c r="E52" s="121"/>
      <c r="F52" s="121"/>
      <c r="G52" s="121"/>
      <c r="H52" s="121"/>
      <c r="I52" s="122"/>
      <c r="J52" s="121" t="s">
        <v>77</v>
      </c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3">
        <f>'DIO - Dopravně inženýrské...'!J27</f>
        <v>0</v>
      </c>
      <c r="AH52" s="122"/>
      <c r="AI52" s="122"/>
      <c r="AJ52" s="122"/>
      <c r="AK52" s="122"/>
      <c r="AL52" s="122"/>
      <c r="AM52" s="122"/>
      <c r="AN52" s="123">
        <f>SUM(AG52,AT52)</f>
        <v>0</v>
      </c>
      <c r="AO52" s="122"/>
      <c r="AP52" s="122"/>
      <c r="AQ52" s="124" t="s">
        <v>78</v>
      </c>
      <c r="AR52" s="125"/>
      <c r="AS52" s="126">
        <v>0</v>
      </c>
      <c r="AT52" s="127">
        <f>ROUND(SUM(AV52:AW52),2)</f>
        <v>0</v>
      </c>
      <c r="AU52" s="128">
        <f>'DIO - Dopravně inženýrské...'!P78</f>
        <v>0</v>
      </c>
      <c r="AV52" s="127">
        <f>'DIO - Dopravně inženýrské...'!J30</f>
        <v>0</v>
      </c>
      <c r="AW52" s="127">
        <f>'DIO - Dopravně inženýrské...'!J31</f>
        <v>0</v>
      </c>
      <c r="AX52" s="127">
        <f>'DIO - Dopravně inženýrské...'!J32</f>
        <v>0</v>
      </c>
      <c r="AY52" s="127">
        <f>'DIO - Dopravně inženýrské...'!J33</f>
        <v>0</v>
      </c>
      <c r="AZ52" s="127">
        <f>'DIO - Dopravně inženýrské...'!F30</f>
        <v>0</v>
      </c>
      <c r="BA52" s="127">
        <f>'DIO - Dopravně inženýrské...'!F31</f>
        <v>0</v>
      </c>
      <c r="BB52" s="127">
        <f>'DIO - Dopravně inženýrské...'!F32</f>
        <v>0</v>
      </c>
      <c r="BC52" s="127">
        <f>'DIO - Dopravně inženýrské...'!F33</f>
        <v>0</v>
      </c>
      <c r="BD52" s="129">
        <f>'DIO - Dopravně inženýrské...'!F34</f>
        <v>0</v>
      </c>
      <c r="BT52" s="130" t="s">
        <v>79</v>
      </c>
      <c r="BV52" s="130" t="s">
        <v>73</v>
      </c>
      <c r="BW52" s="130" t="s">
        <v>80</v>
      </c>
      <c r="BX52" s="130" t="s">
        <v>7</v>
      </c>
      <c r="CL52" s="130" t="s">
        <v>21</v>
      </c>
      <c r="CM52" s="130" t="s">
        <v>81</v>
      </c>
    </row>
    <row r="53" s="5" customFormat="1" ht="31.5" customHeight="1">
      <c r="A53" s="118" t="s">
        <v>75</v>
      </c>
      <c r="B53" s="119"/>
      <c r="C53" s="120"/>
      <c r="D53" s="121" t="s">
        <v>82</v>
      </c>
      <c r="E53" s="121"/>
      <c r="F53" s="121"/>
      <c r="G53" s="121"/>
      <c r="H53" s="121"/>
      <c r="I53" s="122"/>
      <c r="J53" s="121" t="s">
        <v>83</v>
      </c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3">
        <f>'SO 11.01 - Tramvajový svr...'!J27</f>
        <v>0</v>
      </c>
      <c r="AH53" s="122"/>
      <c r="AI53" s="122"/>
      <c r="AJ53" s="122"/>
      <c r="AK53" s="122"/>
      <c r="AL53" s="122"/>
      <c r="AM53" s="122"/>
      <c r="AN53" s="123">
        <f>SUM(AG53,AT53)</f>
        <v>0</v>
      </c>
      <c r="AO53" s="122"/>
      <c r="AP53" s="122"/>
      <c r="AQ53" s="124" t="s">
        <v>78</v>
      </c>
      <c r="AR53" s="125"/>
      <c r="AS53" s="126">
        <v>0</v>
      </c>
      <c r="AT53" s="127">
        <f>ROUND(SUM(AV53:AW53),2)</f>
        <v>0</v>
      </c>
      <c r="AU53" s="128">
        <f>'SO 11.01 - Tramvajový svr...'!P89</f>
        <v>0</v>
      </c>
      <c r="AV53" s="127">
        <f>'SO 11.01 - Tramvajový svr...'!J30</f>
        <v>0</v>
      </c>
      <c r="AW53" s="127">
        <f>'SO 11.01 - Tramvajový svr...'!J31</f>
        <v>0</v>
      </c>
      <c r="AX53" s="127">
        <f>'SO 11.01 - Tramvajový svr...'!J32</f>
        <v>0</v>
      </c>
      <c r="AY53" s="127">
        <f>'SO 11.01 - Tramvajový svr...'!J33</f>
        <v>0</v>
      </c>
      <c r="AZ53" s="127">
        <f>'SO 11.01 - Tramvajový svr...'!F30</f>
        <v>0</v>
      </c>
      <c r="BA53" s="127">
        <f>'SO 11.01 - Tramvajový svr...'!F31</f>
        <v>0</v>
      </c>
      <c r="BB53" s="127">
        <f>'SO 11.01 - Tramvajový svr...'!F32</f>
        <v>0</v>
      </c>
      <c r="BC53" s="127">
        <f>'SO 11.01 - Tramvajový svr...'!F33</f>
        <v>0</v>
      </c>
      <c r="BD53" s="129">
        <f>'SO 11.01 - Tramvajový svr...'!F34</f>
        <v>0</v>
      </c>
      <c r="BT53" s="130" t="s">
        <v>79</v>
      </c>
      <c r="BV53" s="130" t="s">
        <v>73</v>
      </c>
      <c r="BW53" s="130" t="s">
        <v>84</v>
      </c>
      <c r="BX53" s="130" t="s">
        <v>7</v>
      </c>
      <c r="CL53" s="130" t="s">
        <v>21</v>
      </c>
      <c r="CM53" s="130" t="s">
        <v>81</v>
      </c>
    </row>
    <row r="54" s="5" customFormat="1" ht="31.5" customHeight="1">
      <c r="A54" s="118" t="s">
        <v>75</v>
      </c>
      <c r="B54" s="119"/>
      <c r="C54" s="120"/>
      <c r="D54" s="121" t="s">
        <v>85</v>
      </c>
      <c r="E54" s="121"/>
      <c r="F54" s="121"/>
      <c r="G54" s="121"/>
      <c r="H54" s="121"/>
      <c r="I54" s="122"/>
      <c r="J54" s="121" t="s">
        <v>86</v>
      </c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3">
        <f>'SO 18.01 - Chodníky a cyk...'!J27</f>
        <v>0</v>
      </c>
      <c r="AH54" s="122"/>
      <c r="AI54" s="122"/>
      <c r="AJ54" s="122"/>
      <c r="AK54" s="122"/>
      <c r="AL54" s="122"/>
      <c r="AM54" s="122"/>
      <c r="AN54" s="123">
        <f>SUM(AG54,AT54)</f>
        <v>0</v>
      </c>
      <c r="AO54" s="122"/>
      <c r="AP54" s="122"/>
      <c r="AQ54" s="124" t="s">
        <v>78</v>
      </c>
      <c r="AR54" s="125"/>
      <c r="AS54" s="126">
        <v>0</v>
      </c>
      <c r="AT54" s="127">
        <f>ROUND(SUM(AV54:AW54),2)</f>
        <v>0</v>
      </c>
      <c r="AU54" s="128">
        <f>'SO 18.01 - Chodníky a cyk...'!P84</f>
        <v>0</v>
      </c>
      <c r="AV54" s="127">
        <f>'SO 18.01 - Chodníky a cyk...'!J30</f>
        <v>0</v>
      </c>
      <c r="AW54" s="127">
        <f>'SO 18.01 - Chodníky a cyk...'!J31</f>
        <v>0</v>
      </c>
      <c r="AX54" s="127">
        <f>'SO 18.01 - Chodníky a cyk...'!J32</f>
        <v>0</v>
      </c>
      <c r="AY54" s="127">
        <f>'SO 18.01 - Chodníky a cyk...'!J33</f>
        <v>0</v>
      </c>
      <c r="AZ54" s="127">
        <f>'SO 18.01 - Chodníky a cyk...'!F30</f>
        <v>0</v>
      </c>
      <c r="BA54" s="127">
        <f>'SO 18.01 - Chodníky a cyk...'!F31</f>
        <v>0</v>
      </c>
      <c r="BB54" s="127">
        <f>'SO 18.01 - Chodníky a cyk...'!F32</f>
        <v>0</v>
      </c>
      <c r="BC54" s="127">
        <f>'SO 18.01 - Chodníky a cyk...'!F33</f>
        <v>0</v>
      </c>
      <c r="BD54" s="129">
        <f>'SO 18.01 - Chodníky a cyk...'!F34</f>
        <v>0</v>
      </c>
      <c r="BT54" s="130" t="s">
        <v>79</v>
      </c>
      <c r="BV54" s="130" t="s">
        <v>73</v>
      </c>
      <c r="BW54" s="130" t="s">
        <v>87</v>
      </c>
      <c r="BX54" s="130" t="s">
        <v>7</v>
      </c>
      <c r="CL54" s="130" t="s">
        <v>21</v>
      </c>
      <c r="CM54" s="130" t="s">
        <v>81</v>
      </c>
    </row>
    <row r="55" s="5" customFormat="1" ht="16.5" customHeight="1">
      <c r="A55" s="118" t="s">
        <v>75</v>
      </c>
      <c r="B55" s="119"/>
      <c r="C55" s="120"/>
      <c r="D55" s="121" t="s">
        <v>88</v>
      </c>
      <c r="E55" s="121"/>
      <c r="F55" s="121"/>
      <c r="G55" s="121"/>
      <c r="H55" s="121"/>
      <c r="I55" s="122"/>
      <c r="J55" s="121" t="s">
        <v>89</v>
      </c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3">
        <f>'VRN - Vedlejší rozpočtové...'!J27</f>
        <v>0</v>
      </c>
      <c r="AH55" s="122"/>
      <c r="AI55" s="122"/>
      <c r="AJ55" s="122"/>
      <c r="AK55" s="122"/>
      <c r="AL55" s="122"/>
      <c r="AM55" s="122"/>
      <c r="AN55" s="123">
        <f>SUM(AG55,AT55)</f>
        <v>0</v>
      </c>
      <c r="AO55" s="122"/>
      <c r="AP55" s="122"/>
      <c r="AQ55" s="124" t="s">
        <v>78</v>
      </c>
      <c r="AR55" s="125"/>
      <c r="AS55" s="131">
        <v>0</v>
      </c>
      <c r="AT55" s="132">
        <f>ROUND(SUM(AV55:AW55),2)</f>
        <v>0</v>
      </c>
      <c r="AU55" s="133">
        <f>'VRN - Vedlejší rozpočtové...'!P78</f>
        <v>0</v>
      </c>
      <c r="AV55" s="132">
        <f>'VRN - Vedlejší rozpočtové...'!J30</f>
        <v>0</v>
      </c>
      <c r="AW55" s="132">
        <f>'VRN - Vedlejší rozpočtové...'!J31</f>
        <v>0</v>
      </c>
      <c r="AX55" s="132">
        <f>'VRN - Vedlejší rozpočtové...'!J32</f>
        <v>0</v>
      </c>
      <c r="AY55" s="132">
        <f>'VRN - Vedlejší rozpočtové...'!J33</f>
        <v>0</v>
      </c>
      <c r="AZ55" s="132">
        <f>'VRN - Vedlejší rozpočtové...'!F30</f>
        <v>0</v>
      </c>
      <c r="BA55" s="132">
        <f>'VRN - Vedlejší rozpočtové...'!F31</f>
        <v>0</v>
      </c>
      <c r="BB55" s="132">
        <f>'VRN - Vedlejší rozpočtové...'!F32</f>
        <v>0</v>
      </c>
      <c r="BC55" s="132">
        <f>'VRN - Vedlejší rozpočtové...'!F33</f>
        <v>0</v>
      </c>
      <c r="BD55" s="134">
        <f>'VRN - Vedlejší rozpočtové...'!F34</f>
        <v>0</v>
      </c>
      <c r="BT55" s="130" t="s">
        <v>79</v>
      </c>
      <c r="BV55" s="130" t="s">
        <v>73</v>
      </c>
      <c r="BW55" s="130" t="s">
        <v>90</v>
      </c>
      <c r="BX55" s="130" t="s">
        <v>7</v>
      </c>
      <c r="CL55" s="130" t="s">
        <v>21</v>
      </c>
      <c r="CM55" s="130" t="s">
        <v>81</v>
      </c>
    </row>
    <row r="56" s="1" customFormat="1" ht="30" customHeight="1">
      <c r="B56" s="45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1"/>
    </row>
    <row r="57" s="1" customFormat="1" ht="6.96" customHeight="1">
      <c r="B57" s="66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71"/>
    </row>
  </sheetData>
  <sheetProtection sheet="1" formatColumns="0" formatRows="0" objects="1" scenarios="1" spinCount="100000" saltValue="B2BV7RluL1DVrGr6W1LfUHJeUM1AUL/uLMG4EGqCOuxyMCMTgJ10KrfNi8syMhWdtYVPyRXaCxcl2f8ybzi96Q==" hashValue="LgmrY+k38KCh9ZUPIxphT9jR7c9MaXnGzhnHa/VkqZqVbHZKGly+UvP5dL2RBzlqNm0oAuytH7YJQT8G6M67Pg==" algorithmName="SHA-512" password="CC35"/>
  <mergeCells count="53">
    <mergeCell ref="BE5:BE32"/>
    <mergeCell ref="W30:AE30"/>
    <mergeCell ref="X32:AB32"/>
    <mergeCell ref="AK32:AO32"/>
    <mergeCell ref="AR2:BE2"/>
    <mergeCell ref="K5:AO5"/>
    <mergeCell ref="W28:AE28"/>
    <mergeCell ref="AK28:AO28"/>
    <mergeCell ref="AS46:AT48"/>
    <mergeCell ref="AN53:AP53"/>
    <mergeCell ref="AN52:AP52"/>
    <mergeCell ref="AM46:AP46"/>
    <mergeCell ref="AN49:AP49"/>
    <mergeCell ref="AG52:AM52"/>
    <mergeCell ref="AG53:AM53"/>
    <mergeCell ref="AN54:AP54"/>
    <mergeCell ref="AG54:AM54"/>
    <mergeCell ref="AN55:AP55"/>
    <mergeCell ref="AG55:AM55"/>
    <mergeCell ref="AG51:AM51"/>
    <mergeCell ref="AN51:AP51"/>
    <mergeCell ref="L29:O29"/>
    <mergeCell ref="L28:O28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30:O30"/>
    <mergeCell ref="AK30:AO30"/>
    <mergeCell ref="K6:AO6"/>
    <mergeCell ref="J52:AF52"/>
    <mergeCell ref="W29:AE29"/>
    <mergeCell ref="AK29:AO29"/>
    <mergeCell ref="C49:G49"/>
    <mergeCell ref="L42:AO42"/>
    <mergeCell ref="AM44:AN44"/>
    <mergeCell ref="I49:AF49"/>
    <mergeCell ref="AG49:AM49"/>
    <mergeCell ref="D52:H52"/>
    <mergeCell ref="D53:H53"/>
    <mergeCell ref="J53:AF53"/>
    <mergeCell ref="D54:H54"/>
    <mergeCell ref="J54:AF54"/>
    <mergeCell ref="D55:H55"/>
    <mergeCell ref="J55:AF55"/>
  </mergeCells>
  <hyperlinks>
    <hyperlink ref="K1:S1" location="C2" display="1) Rekapitulace stavby"/>
    <hyperlink ref="W1:AI1" location="C51" display="2) Rekapitulace objektů stavby a soupisů prací"/>
    <hyperlink ref="A52" location="'DIO - Dopravně inženýrské...'!C2" display="/"/>
    <hyperlink ref="A53" location="'SO 11.01 - Tramvajový svr...'!C2" display="/"/>
    <hyperlink ref="A54" location="'SO 18.01 - Chodníky a cyk...'!C2" display="/"/>
    <hyperlink ref="A55" location="'VRN - Vedlejší rozpočtové...'!C2" display="/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5" customWidth="1"/>
    <col min="10" max="10" width="23.5" customWidth="1"/>
    <col min="11" max="11" width="15.5" customWidth="1"/>
    <col min="19" max="19" width="8.17" customWidth="1"/>
    <col min="20" max="20" width="29.67" customWidth="1"/>
    <col min="21" max="21" width="16.33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0"/>
      <c r="B1" s="136"/>
      <c r="C1" s="136"/>
      <c r="D1" s="137" t="s">
        <v>1</v>
      </c>
      <c r="E1" s="136"/>
      <c r="F1" s="138" t="s">
        <v>91</v>
      </c>
      <c r="G1" s="138" t="s">
        <v>92</v>
      </c>
      <c r="H1" s="138"/>
      <c r="I1" s="139"/>
      <c r="J1" s="138" t="s">
        <v>93</v>
      </c>
      <c r="K1" s="137" t="s">
        <v>94</v>
      </c>
      <c r="L1" s="138" t="s">
        <v>95</v>
      </c>
      <c r="M1" s="138"/>
      <c r="N1" s="138"/>
      <c r="O1" s="138"/>
      <c r="P1" s="138"/>
      <c r="Q1" s="138"/>
      <c r="R1" s="138"/>
      <c r="S1" s="138"/>
      <c r="T1" s="138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ht="36.96" customHeight="1">
      <c r="L2"/>
      <c r="AT2" s="23" t="s">
        <v>80</v>
      </c>
    </row>
    <row r="3" ht="6.96" customHeight="1">
      <c r="B3" s="24"/>
      <c r="C3" s="25"/>
      <c r="D3" s="25"/>
      <c r="E3" s="25"/>
      <c r="F3" s="25"/>
      <c r="G3" s="25"/>
      <c r="H3" s="25"/>
      <c r="I3" s="140"/>
      <c r="J3" s="25"/>
      <c r="K3" s="26"/>
      <c r="AT3" s="23" t="s">
        <v>81</v>
      </c>
    </row>
    <row r="4" ht="36.96" customHeight="1">
      <c r="B4" s="27"/>
      <c r="C4" s="28"/>
      <c r="D4" s="29" t="s">
        <v>96</v>
      </c>
      <c r="E4" s="28"/>
      <c r="F4" s="28"/>
      <c r="G4" s="28"/>
      <c r="H4" s="28"/>
      <c r="I4" s="141"/>
      <c r="J4" s="28"/>
      <c r="K4" s="30"/>
      <c r="M4" s="31" t="s">
        <v>12</v>
      </c>
      <c r="AT4" s="23" t="s">
        <v>6</v>
      </c>
    </row>
    <row r="5" ht="6.96" customHeight="1">
      <c r="B5" s="27"/>
      <c r="C5" s="28"/>
      <c r="D5" s="28"/>
      <c r="E5" s="28"/>
      <c r="F5" s="28"/>
      <c r="G5" s="28"/>
      <c r="H5" s="28"/>
      <c r="I5" s="141"/>
      <c r="J5" s="28"/>
      <c r="K5" s="30"/>
    </row>
    <row r="6">
      <c r="B6" s="27"/>
      <c r="C6" s="28"/>
      <c r="D6" s="39" t="s">
        <v>18</v>
      </c>
      <c r="E6" s="28"/>
      <c r="F6" s="28"/>
      <c r="G6" s="28"/>
      <c r="H6" s="28"/>
      <c r="I6" s="141"/>
      <c r="J6" s="28"/>
      <c r="K6" s="30"/>
    </row>
    <row r="7" ht="16.5" customHeight="1">
      <c r="B7" s="27"/>
      <c r="C7" s="28"/>
      <c r="D7" s="28"/>
      <c r="E7" s="142" t="str">
        <f>'Rekapitulace stavby'!K6</f>
        <v>Rekonstrukce tramvajové tratě v sadu Boženy Němcové</v>
      </c>
      <c r="F7" s="39"/>
      <c r="G7" s="39"/>
      <c r="H7" s="39"/>
      <c r="I7" s="141"/>
      <c r="J7" s="28"/>
      <c r="K7" s="30"/>
    </row>
    <row r="8" s="1" customFormat="1">
      <c r="B8" s="45"/>
      <c r="C8" s="46"/>
      <c r="D8" s="39" t="s">
        <v>97</v>
      </c>
      <c r="E8" s="46"/>
      <c r="F8" s="46"/>
      <c r="G8" s="46"/>
      <c r="H8" s="46"/>
      <c r="I8" s="143"/>
      <c r="J8" s="46"/>
      <c r="K8" s="50"/>
    </row>
    <row r="9" s="1" customFormat="1" ht="36.96" customHeight="1">
      <c r="B9" s="45"/>
      <c r="C9" s="46"/>
      <c r="D9" s="46"/>
      <c r="E9" s="144" t="s">
        <v>98</v>
      </c>
      <c r="F9" s="46"/>
      <c r="G9" s="46"/>
      <c r="H9" s="46"/>
      <c r="I9" s="143"/>
      <c r="J9" s="46"/>
      <c r="K9" s="50"/>
    </row>
    <row r="10" s="1" customFormat="1">
      <c r="B10" s="45"/>
      <c r="C10" s="46"/>
      <c r="D10" s="46"/>
      <c r="E10" s="46"/>
      <c r="F10" s="46"/>
      <c r="G10" s="46"/>
      <c r="H10" s="46"/>
      <c r="I10" s="143"/>
      <c r="J10" s="46"/>
      <c r="K10" s="50"/>
    </row>
    <row r="11" s="1" customFormat="1" ht="14.4" customHeight="1">
      <c r="B11" s="45"/>
      <c r="C11" s="46"/>
      <c r="D11" s="39" t="s">
        <v>20</v>
      </c>
      <c r="E11" s="46"/>
      <c r="F11" s="34" t="s">
        <v>21</v>
      </c>
      <c r="G11" s="46"/>
      <c r="H11" s="46"/>
      <c r="I11" s="145" t="s">
        <v>22</v>
      </c>
      <c r="J11" s="34" t="s">
        <v>21</v>
      </c>
      <c r="K11" s="50"/>
    </row>
    <row r="12" s="1" customFormat="1" ht="14.4" customHeight="1">
      <c r="B12" s="45"/>
      <c r="C12" s="46"/>
      <c r="D12" s="39" t="s">
        <v>23</v>
      </c>
      <c r="E12" s="46"/>
      <c r="F12" s="34" t="s">
        <v>29</v>
      </c>
      <c r="G12" s="46"/>
      <c r="H12" s="46"/>
      <c r="I12" s="145" t="s">
        <v>25</v>
      </c>
      <c r="J12" s="146" t="str">
        <f>'Rekapitulace stavby'!AN8</f>
        <v>3. 6. 2018</v>
      </c>
      <c r="K12" s="50"/>
    </row>
    <row r="13" s="1" customFormat="1" ht="10.8" customHeight="1">
      <c r="B13" s="45"/>
      <c r="C13" s="46"/>
      <c r="D13" s="46"/>
      <c r="E13" s="46"/>
      <c r="F13" s="46"/>
      <c r="G13" s="46"/>
      <c r="H13" s="46"/>
      <c r="I13" s="143"/>
      <c r="J13" s="46"/>
      <c r="K13" s="50"/>
    </row>
    <row r="14" s="1" customFormat="1" ht="14.4" customHeight="1">
      <c r="B14" s="45"/>
      <c r="C14" s="46"/>
      <c r="D14" s="39" t="s">
        <v>27</v>
      </c>
      <c r="E14" s="46"/>
      <c r="F14" s="46"/>
      <c r="G14" s="46"/>
      <c r="H14" s="46"/>
      <c r="I14" s="145" t="s">
        <v>28</v>
      </c>
      <c r="J14" s="34" t="str">
        <f>IF('Rekapitulace stavby'!AN10="","",'Rekapitulace stavby'!AN10)</f>
        <v/>
      </c>
      <c r="K14" s="50"/>
    </row>
    <row r="15" s="1" customFormat="1" ht="18" customHeight="1">
      <c r="B15" s="45"/>
      <c r="C15" s="46"/>
      <c r="D15" s="46"/>
      <c r="E15" s="34" t="str">
        <f>IF('Rekapitulace stavby'!E11="","",'Rekapitulace stavby'!E11)</f>
        <v xml:space="preserve"> </v>
      </c>
      <c r="F15" s="46"/>
      <c r="G15" s="46"/>
      <c r="H15" s="46"/>
      <c r="I15" s="145" t="s">
        <v>30</v>
      </c>
      <c r="J15" s="34" t="str">
        <f>IF('Rekapitulace stavby'!AN11="","",'Rekapitulace stavby'!AN11)</f>
        <v/>
      </c>
      <c r="K15" s="50"/>
    </row>
    <row r="16" s="1" customFormat="1" ht="6.96" customHeight="1">
      <c r="B16" s="45"/>
      <c r="C16" s="46"/>
      <c r="D16" s="46"/>
      <c r="E16" s="46"/>
      <c r="F16" s="46"/>
      <c r="G16" s="46"/>
      <c r="H16" s="46"/>
      <c r="I16" s="143"/>
      <c r="J16" s="46"/>
      <c r="K16" s="50"/>
    </row>
    <row r="17" s="1" customFormat="1" ht="14.4" customHeight="1">
      <c r="B17" s="45"/>
      <c r="C17" s="46"/>
      <c r="D17" s="39" t="s">
        <v>31</v>
      </c>
      <c r="E17" s="46"/>
      <c r="F17" s="46"/>
      <c r="G17" s="46"/>
      <c r="H17" s="46"/>
      <c r="I17" s="145" t="s">
        <v>28</v>
      </c>
      <c r="J17" s="34" t="str">
        <f>IF('Rekapitulace stavby'!AN13="Vyplň údaj","",IF('Rekapitulace stavby'!AN13="","",'Rekapitulace stavby'!AN13))</f>
        <v/>
      </c>
      <c r="K17" s="50"/>
    </row>
    <row r="18" s="1" customFormat="1" ht="18" customHeight="1">
      <c r="B18" s="45"/>
      <c r="C18" s="46"/>
      <c r="D18" s="46"/>
      <c r="E18" s="34" t="str">
        <f>IF('Rekapitulace stavby'!E14="Vyplň údaj","",IF('Rekapitulace stavby'!E14="","",'Rekapitulace stavby'!E14))</f>
        <v/>
      </c>
      <c r="F18" s="46"/>
      <c r="G18" s="46"/>
      <c r="H18" s="46"/>
      <c r="I18" s="145" t="s">
        <v>30</v>
      </c>
      <c r="J18" s="34" t="str">
        <f>IF('Rekapitulace stavby'!AN14="Vyplň údaj","",IF('Rekapitulace stavby'!AN14="","",'Rekapitulace stavby'!AN14))</f>
        <v/>
      </c>
      <c r="K18" s="50"/>
    </row>
    <row r="19" s="1" customFormat="1" ht="6.96" customHeight="1">
      <c r="B19" s="45"/>
      <c r="C19" s="46"/>
      <c r="D19" s="46"/>
      <c r="E19" s="46"/>
      <c r="F19" s="46"/>
      <c r="G19" s="46"/>
      <c r="H19" s="46"/>
      <c r="I19" s="143"/>
      <c r="J19" s="46"/>
      <c r="K19" s="50"/>
    </row>
    <row r="20" s="1" customFormat="1" ht="14.4" customHeight="1">
      <c r="B20" s="45"/>
      <c r="C20" s="46"/>
      <c r="D20" s="39" t="s">
        <v>33</v>
      </c>
      <c r="E20" s="46"/>
      <c r="F20" s="46"/>
      <c r="G20" s="46"/>
      <c r="H20" s="46"/>
      <c r="I20" s="145" t="s">
        <v>28</v>
      </c>
      <c r="J20" s="34" t="str">
        <f>IF('Rekapitulace stavby'!AN16="","",'Rekapitulace stavby'!AN16)</f>
        <v/>
      </c>
      <c r="K20" s="50"/>
    </row>
    <row r="21" s="1" customFormat="1" ht="18" customHeight="1">
      <c r="B21" s="45"/>
      <c r="C21" s="46"/>
      <c r="D21" s="46"/>
      <c r="E21" s="34" t="str">
        <f>IF('Rekapitulace stavby'!E17="","",'Rekapitulace stavby'!E17)</f>
        <v>IM-PROEJKT, inženýrské a mostní konstrukce, s.r.o.</v>
      </c>
      <c r="F21" s="46"/>
      <c r="G21" s="46"/>
      <c r="H21" s="46"/>
      <c r="I21" s="145" t="s">
        <v>30</v>
      </c>
      <c r="J21" s="34" t="str">
        <f>IF('Rekapitulace stavby'!AN17="","",'Rekapitulace stavby'!AN17)</f>
        <v/>
      </c>
      <c r="K21" s="50"/>
    </row>
    <row r="22" s="1" customFormat="1" ht="6.96" customHeight="1">
      <c r="B22" s="45"/>
      <c r="C22" s="46"/>
      <c r="D22" s="46"/>
      <c r="E22" s="46"/>
      <c r="F22" s="46"/>
      <c r="G22" s="46"/>
      <c r="H22" s="46"/>
      <c r="I22" s="143"/>
      <c r="J22" s="46"/>
      <c r="K22" s="50"/>
    </row>
    <row r="23" s="1" customFormat="1" ht="14.4" customHeight="1">
      <c r="B23" s="45"/>
      <c r="C23" s="46"/>
      <c r="D23" s="39" t="s">
        <v>36</v>
      </c>
      <c r="E23" s="46"/>
      <c r="F23" s="46"/>
      <c r="G23" s="46"/>
      <c r="H23" s="46"/>
      <c r="I23" s="143"/>
      <c r="J23" s="46"/>
      <c r="K23" s="50"/>
    </row>
    <row r="24" s="6" customFormat="1" ht="16.5" customHeight="1">
      <c r="B24" s="147"/>
      <c r="C24" s="148"/>
      <c r="D24" s="148"/>
      <c r="E24" s="43" t="s">
        <v>21</v>
      </c>
      <c r="F24" s="43"/>
      <c r="G24" s="43"/>
      <c r="H24" s="43"/>
      <c r="I24" s="149"/>
      <c r="J24" s="148"/>
      <c r="K24" s="150"/>
    </row>
    <row r="25" s="1" customFormat="1" ht="6.96" customHeight="1">
      <c r="B25" s="45"/>
      <c r="C25" s="46"/>
      <c r="D25" s="46"/>
      <c r="E25" s="46"/>
      <c r="F25" s="46"/>
      <c r="G25" s="46"/>
      <c r="H25" s="46"/>
      <c r="I25" s="143"/>
      <c r="J25" s="46"/>
      <c r="K25" s="50"/>
    </row>
    <row r="26" s="1" customFormat="1" ht="6.96" customHeight="1">
      <c r="B26" s="45"/>
      <c r="C26" s="46"/>
      <c r="D26" s="105"/>
      <c r="E26" s="105"/>
      <c r="F26" s="105"/>
      <c r="G26" s="105"/>
      <c r="H26" s="105"/>
      <c r="I26" s="151"/>
      <c r="J26" s="105"/>
      <c r="K26" s="152"/>
    </row>
    <row r="27" s="1" customFormat="1" ht="25.44" customHeight="1">
      <c r="B27" s="45"/>
      <c r="C27" s="46"/>
      <c r="D27" s="153" t="s">
        <v>37</v>
      </c>
      <c r="E27" s="46"/>
      <c r="F27" s="46"/>
      <c r="G27" s="46"/>
      <c r="H27" s="46"/>
      <c r="I27" s="143"/>
      <c r="J27" s="154">
        <f>ROUND(J78,2)</f>
        <v>0</v>
      </c>
      <c r="K27" s="50"/>
    </row>
    <row r="28" s="1" customFormat="1" ht="6.96" customHeight="1">
      <c r="B28" s="45"/>
      <c r="C28" s="46"/>
      <c r="D28" s="105"/>
      <c r="E28" s="105"/>
      <c r="F28" s="105"/>
      <c r="G28" s="105"/>
      <c r="H28" s="105"/>
      <c r="I28" s="151"/>
      <c r="J28" s="105"/>
      <c r="K28" s="152"/>
    </row>
    <row r="29" s="1" customFormat="1" ht="14.4" customHeight="1">
      <c r="B29" s="45"/>
      <c r="C29" s="46"/>
      <c r="D29" s="46"/>
      <c r="E29" s="46"/>
      <c r="F29" s="51" t="s">
        <v>39</v>
      </c>
      <c r="G29" s="46"/>
      <c r="H29" s="46"/>
      <c r="I29" s="155" t="s">
        <v>38</v>
      </c>
      <c r="J29" s="51" t="s">
        <v>40</v>
      </c>
      <c r="K29" s="50"/>
    </row>
    <row r="30" s="1" customFormat="1" ht="14.4" customHeight="1">
      <c r="B30" s="45"/>
      <c r="C30" s="46"/>
      <c r="D30" s="54" t="s">
        <v>41</v>
      </c>
      <c r="E30" s="54" t="s">
        <v>42</v>
      </c>
      <c r="F30" s="156">
        <f>ROUND(SUM(BE78:BE104), 2)</f>
        <v>0</v>
      </c>
      <c r="G30" s="46"/>
      <c r="H30" s="46"/>
      <c r="I30" s="157">
        <v>0.20999999999999999</v>
      </c>
      <c r="J30" s="156">
        <f>ROUND(ROUND((SUM(BE78:BE104)), 2)*I30, 2)</f>
        <v>0</v>
      </c>
      <c r="K30" s="50"/>
    </row>
    <row r="31" s="1" customFormat="1" ht="14.4" customHeight="1">
      <c r="B31" s="45"/>
      <c r="C31" s="46"/>
      <c r="D31" s="46"/>
      <c r="E31" s="54" t="s">
        <v>43</v>
      </c>
      <c r="F31" s="156">
        <f>ROUND(SUM(BF78:BF104), 2)</f>
        <v>0</v>
      </c>
      <c r="G31" s="46"/>
      <c r="H31" s="46"/>
      <c r="I31" s="157">
        <v>0.14999999999999999</v>
      </c>
      <c r="J31" s="156">
        <f>ROUND(ROUND((SUM(BF78:BF104)), 2)*I31, 2)</f>
        <v>0</v>
      </c>
      <c r="K31" s="50"/>
    </row>
    <row r="32" hidden="1" s="1" customFormat="1" ht="14.4" customHeight="1">
      <c r="B32" s="45"/>
      <c r="C32" s="46"/>
      <c r="D32" s="46"/>
      <c r="E32" s="54" t="s">
        <v>44</v>
      </c>
      <c r="F32" s="156">
        <f>ROUND(SUM(BG78:BG104), 2)</f>
        <v>0</v>
      </c>
      <c r="G32" s="46"/>
      <c r="H32" s="46"/>
      <c r="I32" s="157">
        <v>0.20999999999999999</v>
      </c>
      <c r="J32" s="156">
        <v>0</v>
      </c>
      <c r="K32" s="50"/>
    </row>
    <row r="33" hidden="1" s="1" customFormat="1" ht="14.4" customHeight="1">
      <c r="B33" s="45"/>
      <c r="C33" s="46"/>
      <c r="D33" s="46"/>
      <c r="E33" s="54" t="s">
        <v>45</v>
      </c>
      <c r="F33" s="156">
        <f>ROUND(SUM(BH78:BH104), 2)</f>
        <v>0</v>
      </c>
      <c r="G33" s="46"/>
      <c r="H33" s="46"/>
      <c r="I33" s="157">
        <v>0.14999999999999999</v>
      </c>
      <c r="J33" s="156">
        <v>0</v>
      </c>
      <c r="K33" s="50"/>
    </row>
    <row r="34" hidden="1" s="1" customFormat="1" ht="14.4" customHeight="1">
      <c r="B34" s="45"/>
      <c r="C34" s="46"/>
      <c r="D34" s="46"/>
      <c r="E34" s="54" t="s">
        <v>46</v>
      </c>
      <c r="F34" s="156">
        <f>ROUND(SUM(BI78:BI104), 2)</f>
        <v>0</v>
      </c>
      <c r="G34" s="46"/>
      <c r="H34" s="46"/>
      <c r="I34" s="157">
        <v>0</v>
      </c>
      <c r="J34" s="156">
        <v>0</v>
      </c>
      <c r="K34" s="50"/>
    </row>
    <row r="35" s="1" customFormat="1" ht="6.96" customHeight="1">
      <c r="B35" s="45"/>
      <c r="C35" s="46"/>
      <c r="D35" s="46"/>
      <c r="E35" s="46"/>
      <c r="F35" s="46"/>
      <c r="G35" s="46"/>
      <c r="H35" s="46"/>
      <c r="I35" s="143"/>
      <c r="J35" s="46"/>
      <c r="K35" s="50"/>
    </row>
    <row r="36" s="1" customFormat="1" ht="25.44" customHeight="1">
      <c r="B36" s="45"/>
      <c r="C36" s="158"/>
      <c r="D36" s="159" t="s">
        <v>47</v>
      </c>
      <c r="E36" s="97"/>
      <c r="F36" s="97"/>
      <c r="G36" s="160" t="s">
        <v>48</v>
      </c>
      <c r="H36" s="161" t="s">
        <v>49</v>
      </c>
      <c r="I36" s="162"/>
      <c r="J36" s="163">
        <f>SUM(J27:J34)</f>
        <v>0</v>
      </c>
      <c r="K36" s="164"/>
    </row>
    <row r="37" s="1" customFormat="1" ht="14.4" customHeight="1">
      <c r="B37" s="66"/>
      <c r="C37" s="67"/>
      <c r="D37" s="67"/>
      <c r="E37" s="67"/>
      <c r="F37" s="67"/>
      <c r="G37" s="67"/>
      <c r="H37" s="67"/>
      <c r="I37" s="165"/>
      <c r="J37" s="67"/>
      <c r="K37" s="68"/>
    </row>
    <row r="41" s="1" customFormat="1" ht="6.96" customHeight="1">
      <c r="B41" s="166"/>
      <c r="C41" s="167"/>
      <c r="D41" s="167"/>
      <c r="E41" s="167"/>
      <c r="F41" s="167"/>
      <c r="G41" s="167"/>
      <c r="H41" s="167"/>
      <c r="I41" s="168"/>
      <c r="J41" s="167"/>
      <c r="K41" s="169"/>
    </row>
    <row r="42" s="1" customFormat="1" ht="36.96" customHeight="1">
      <c r="B42" s="45"/>
      <c r="C42" s="29" t="s">
        <v>99</v>
      </c>
      <c r="D42" s="46"/>
      <c r="E42" s="46"/>
      <c r="F42" s="46"/>
      <c r="G42" s="46"/>
      <c r="H42" s="46"/>
      <c r="I42" s="143"/>
      <c r="J42" s="46"/>
      <c r="K42" s="50"/>
    </row>
    <row r="43" s="1" customFormat="1" ht="6.96" customHeight="1">
      <c r="B43" s="45"/>
      <c r="C43" s="46"/>
      <c r="D43" s="46"/>
      <c r="E43" s="46"/>
      <c r="F43" s="46"/>
      <c r="G43" s="46"/>
      <c r="H43" s="46"/>
      <c r="I43" s="143"/>
      <c r="J43" s="46"/>
      <c r="K43" s="50"/>
    </row>
    <row r="44" s="1" customFormat="1" ht="14.4" customHeight="1">
      <c r="B44" s="45"/>
      <c r="C44" s="39" t="s">
        <v>18</v>
      </c>
      <c r="D44" s="46"/>
      <c r="E44" s="46"/>
      <c r="F44" s="46"/>
      <c r="G44" s="46"/>
      <c r="H44" s="46"/>
      <c r="I44" s="143"/>
      <c r="J44" s="46"/>
      <c r="K44" s="50"/>
    </row>
    <row r="45" s="1" customFormat="1" ht="16.5" customHeight="1">
      <c r="B45" s="45"/>
      <c r="C45" s="46"/>
      <c r="D45" s="46"/>
      <c r="E45" s="142" t="str">
        <f>E7</f>
        <v>Rekonstrukce tramvajové tratě v sadu Boženy Němcové</v>
      </c>
      <c r="F45" s="39"/>
      <c r="G45" s="39"/>
      <c r="H45" s="39"/>
      <c r="I45" s="143"/>
      <c r="J45" s="46"/>
      <c r="K45" s="50"/>
    </row>
    <row r="46" s="1" customFormat="1" ht="14.4" customHeight="1">
      <c r="B46" s="45"/>
      <c r="C46" s="39" t="s">
        <v>97</v>
      </c>
      <c r="D46" s="46"/>
      <c r="E46" s="46"/>
      <c r="F46" s="46"/>
      <c r="G46" s="46"/>
      <c r="H46" s="46"/>
      <c r="I46" s="143"/>
      <c r="J46" s="46"/>
      <c r="K46" s="50"/>
    </row>
    <row r="47" s="1" customFormat="1" ht="17.25" customHeight="1">
      <c r="B47" s="45"/>
      <c r="C47" s="46"/>
      <c r="D47" s="46"/>
      <c r="E47" s="144" t="str">
        <f>E9</f>
        <v xml:space="preserve">DIO - Dopravně inženýrské opatření </v>
      </c>
      <c r="F47" s="46"/>
      <c r="G47" s="46"/>
      <c r="H47" s="46"/>
      <c r="I47" s="143"/>
      <c r="J47" s="46"/>
      <c r="K47" s="50"/>
    </row>
    <row r="48" s="1" customFormat="1" ht="6.96" customHeight="1">
      <c r="B48" s="45"/>
      <c r="C48" s="46"/>
      <c r="D48" s="46"/>
      <c r="E48" s="46"/>
      <c r="F48" s="46"/>
      <c r="G48" s="46"/>
      <c r="H48" s="46"/>
      <c r="I48" s="143"/>
      <c r="J48" s="46"/>
      <c r="K48" s="50"/>
    </row>
    <row r="49" s="1" customFormat="1" ht="18" customHeight="1">
      <c r="B49" s="45"/>
      <c r="C49" s="39" t="s">
        <v>23</v>
      </c>
      <c r="D49" s="46"/>
      <c r="E49" s="46"/>
      <c r="F49" s="34" t="str">
        <f>F12</f>
        <v xml:space="preserve"> </v>
      </c>
      <c r="G49" s="46"/>
      <c r="H49" s="46"/>
      <c r="I49" s="145" t="s">
        <v>25</v>
      </c>
      <c r="J49" s="146" t="str">
        <f>IF(J12="","",J12)</f>
        <v>3. 6. 2018</v>
      </c>
      <c r="K49" s="50"/>
    </row>
    <row r="50" s="1" customFormat="1" ht="6.96" customHeight="1">
      <c r="B50" s="45"/>
      <c r="C50" s="46"/>
      <c r="D50" s="46"/>
      <c r="E50" s="46"/>
      <c r="F50" s="46"/>
      <c r="G50" s="46"/>
      <c r="H50" s="46"/>
      <c r="I50" s="143"/>
      <c r="J50" s="46"/>
      <c r="K50" s="50"/>
    </row>
    <row r="51" s="1" customFormat="1">
      <c r="B51" s="45"/>
      <c r="C51" s="39" t="s">
        <v>27</v>
      </c>
      <c r="D51" s="46"/>
      <c r="E51" s="46"/>
      <c r="F51" s="34" t="str">
        <f>E15</f>
        <v xml:space="preserve"> </v>
      </c>
      <c r="G51" s="46"/>
      <c r="H51" s="46"/>
      <c r="I51" s="145" t="s">
        <v>33</v>
      </c>
      <c r="J51" s="43" t="str">
        <f>E21</f>
        <v>IM-PROEJKT, inženýrské a mostní konstrukce, s.r.o.</v>
      </c>
      <c r="K51" s="50"/>
    </row>
    <row r="52" s="1" customFormat="1" ht="14.4" customHeight="1">
      <c r="B52" s="45"/>
      <c r="C52" s="39" t="s">
        <v>31</v>
      </c>
      <c r="D52" s="46"/>
      <c r="E52" s="46"/>
      <c r="F52" s="34" t="str">
        <f>IF(E18="","",E18)</f>
        <v/>
      </c>
      <c r="G52" s="46"/>
      <c r="H52" s="46"/>
      <c r="I52" s="143"/>
      <c r="J52" s="170"/>
      <c r="K52" s="50"/>
    </row>
    <row r="53" s="1" customFormat="1" ht="10.32" customHeight="1">
      <c r="B53" s="45"/>
      <c r="C53" s="46"/>
      <c r="D53" s="46"/>
      <c r="E53" s="46"/>
      <c r="F53" s="46"/>
      <c r="G53" s="46"/>
      <c r="H53" s="46"/>
      <c r="I53" s="143"/>
      <c r="J53" s="46"/>
      <c r="K53" s="50"/>
    </row>
    <row r="54" s="1" customFormat="1" ht="29.28" customHeight="1">
      <c r="B54" s="45"/>
      <c r="C54" s="171" t="s">
        <v>100</v>
      </c>
      <c r="D54" s="158"/>
      <c r="E54" s="158"/>
      <c r="F54" s="158"/>
      <c r="G54" s="158"/>
      <c r="H54" s="158"/>
      <c r="I54" s="172"/>
      <c r="J54" s="173" t="s">
        <v>101</v>
      </c>
      <c r="K54" s="174"/>
    </row>
    <row r="55" s="1" customFormat="1" ht="10.32" customHeight="1">
      <c r="B55" s="45"/>
      <c r="C55" s="46"/>
      <c r="D55" s="46"/>
      <c r="E55" s="46"/>
      <c r="F55" s="46"/>
      <c r="G55" s="46"/>
      <c r="H55" s="46"/>
      <c r="I55" s="143"/>
      <c r="J55" s="46"/>
      <c r="K55" s="50"/>
    </row>
    <row r="56" s="1" customFormat="1" ht="29.28" customHeight="1">
      <c r="B56" s="45"/>
      <c r="C56" s="175" t="s">
        <v>102</v>
      </c>
      <c r="D56" s="46"/>
      <c r="E56" s="46"/>
      <c r="F56" s="46"/>
      <c r="G56" s="46"/>
      <c r="H56" s="46"/>
      <c r="I56" s="143"/>
      <c r="J56" s="154">
        <f>J78</f>
        <v>0</v>
      </c>
      <c r="K56" s="50"/>
      <c r="AU56" s="23" t="s">
        <v>103</v>
      </c>
    </row>
    <row r="57" s="7" customFormat="1" ht="24.96" customHeight="1">
      <c r="B57" s="176"/>
      <c r="C57" s="177"/>
      <c r="D57" s="178" t="s">
        <v>104</v>
      </c>
      <c r="E57" s="179"/>
      <c r="F57" s="179"/>
      <c r="G57" s="179"/>
      <c r="H57" s="179"/>
      <c r="I57" s="180"/>
      <c r="J57" s="181">
        <f>J79</f>
        <v>0</v>
      </c>
      <c r="K57" s="182"/>
    </row>
    <row r="58" s="8" customFormat="1" ht="19.92" customHeight="1">
      <c r="B58" s="183"/>
      <c r="C58" s="184"/>
      <c r="D58" s="185" t="s">
        <v>105</v>
      </c>
      <c r="E58" s="186"/>
      <c r="F58" s="186"/>
      <c r="G58" s="186"/>
      <c r="H58" s="186"/>
      <c r="I58" s="187"/>
      <c r="J58" s="188">
        <f>J80</f>
        <v>0</v>
      </c>
      <c r="K58" s="189"/>
    </row>
    <row r="59" s="1" customFormat="1" ht="21.84" customHeight="1">
      <c r="B59" s="45"/>
      <c r="C59" s="46"/>
      <c r="D59" s="46"/>
      <c r="E59" s="46"/>
      <c r="F59" s="46"/>
      <c r="G59" s="46"/>
      <c r="H59" s="46"/>
      <c r="I59" s="143"/>
      <c r="J59" s="46"/>
      <c r="K59" s="50"/>
    </row>
    <row r="60" s="1" customFormat="1" ht="6.96" customHeight="1">
      <c r="B60" s="66"/>
      <c r="C60" s="67"/>
      <c r="D60" s="67"/>
      <c r="E60" s="67"/>
      <c r="F60" s="67"/>
      <c r="G60" s="67"/>
      <c r="H60" s="67"/>
      <c r="I60" s="165"/>
      <c r="J60" s="67"/>
      <c r="K60" s="68"/>
    </row>
    <row r="64" s="1" customFormat="1" ht="6.96" customHeight="1">
      <c r="B64" s="69"/>
      <c r="C64" s="70"/>
      <c r="D64" s="70"/>
      <c r="E64" s="70"/>
      <c r="F64" s="70"/>
      <c r="G64" s="70"/>
      <c r="H64" s="70"/>
      <c r="I64" s="168"/>
      <c r="J64" s="70"/>
      <c r="K64" s="70"/>
      <c r="L64" s="71"/>
    </row>
    <row r="65" s="1" customFormat="1" ht="36.96" customHeight="1">
      <c r="B65" s="45"/>
      <c r="C65" s="72" t="s">
        <v>106</v>
      </c>
      <c r="D65" s="73"/>
      <c r="E65" s="73"/>
      <c r="F65" s="73"/>
      <c r="G65" s="73"/>
      <c r="H65" s="73"/>
      <c r="I65" s="190"/>
      <c r="J65" s="73"/>
      <c r="K65" s="73"/>
      <c r="L65" s="71"/>
    </row>
    <row r="66" s="1" customFormat="1" ht="6.96" customHeight="1">
      <c r="B66" s="45"/>
      <c r="C66" s="73"/>
      <c r="D66" s="73"/>
      <c r="E66" s="73"/>
      <c r="F66" s="73"/>
      <c r="G66" s="73"/>
      <c r="H66" s="73"/>
      <c r="I66" s="190"/>
      <c r="J66" s="73"/>
      <c r="K66" s="73"/>
      <c r="L66" s="71"/>
    </row>
    <row r="67" s="1" customFormat="1" ht="14.4" customHeight="1">
      <c r="B67" s="45"/>
      <c r="C67" s="75" t="s">
        <v>18</v>
      </c>
      <c r="D67" s="73"/>
      <c r="E67" s="73"/>
      <c r="F67" s="73"/>
      <c r="G67" s="73"/>
      <c r="H67" s="73"/>
      <c r="I67" s="190"/>
      <c r="J67" s="73"/>
      <c r="K67" s="73"/>
      <c r="L67" s="71"/>
    </row>
    <row r="68" s="1" customFormat="1" ht="16.5" customHeight="1">
      <c r="B68" s="45"/>
      <c r="C68" s="73"/>
      <c r="D68" s="73"/>
      <c r="E68" s="191" t="str">
        <f>E7</f>
        <v>Rekonstrukce tramvajové tratě v sadu Boženy Němcové</v>
      </c>
      <c r="F68" s="75"/>
      <c r="G68" s="75"/>
      <c r="H68" s="75"/>
      <c r="I68" s="190"/>
      <c r="J68" s="73"/>
      <c r="K68" s="73"/>
      <c r="L68" s="71"/>
    </row>
    <row r="69" s="1" customFormat="1" ht="14.4" customHeight="1">
      <c r="B69" s="45"/>
      <c r="C69" s="75" t="s">
        <v>97</v>
      </c>
      <c r="D69" s="73"/>
      <c r="E69" s="73"/>
      <c r="F69" s="73"/>
      <c r="G69" s="73"/>
      <c r="H69" s="73"/>
      <c r="I69" s="190"/>
      <c r="J69" s="73"/>
      <c r="K69" s="73"/>
      <c r="L69" s="71"/>
    </row>
    <row r="70" s="1" customFormat="1" ht="17.25" customHeight="1">
      <c r="B70" s="45"/>
      <c r="C70" s="73"/>
      <c r="D70" s="73"/>
      <c r="E70" s="81" t="str">
        <f>E9</f>
        <v xml:space="preserve">DIO - Dopravně inženýrské opatření </v>
      </c>
      <c r="F70" s="73"/>
      <c r="G70" s="73"/>
      <c r="H70" s="73"/>
      <c r="I70" s="190"/>
      <c r="J70" s="73"/>
      <c r="K70" s="73"/>
      <c r="L70" s="71"/>
    </row>
    <row r="71" s="1" customFormat="1" ht="6.96" customHeight="1">
      <c r="B71" s="45"/>
      <c r="C71" s="73"/>
      <c r="D71" s="73"/>
      <c r="E71" s="73"/>
      <c r="F71" s="73"/>
      <c r="G71" s="73"/>
      <c r="H71" s="73"/>
      <c r="I71" s="190"/>
      <c r="J71" s="73"/>
      <c r="K71" s="73"/>
      <c r="L71" s="71"/>
    </row>
    <row r="72" s="1" customFormat="1" ht="18" customHeight="1">
      <c r="B72" s="45"/>
      <c r="C72" s="75" t="s">
        <v>23</v>
      </c>
      <c r="D72" s="73"/>
      <c r="E72" s="73"/>
      <c r="F72" s="192" t="str">
        <f>F12</f>
        <v xml:space="preserve"> </v>
      </c>
      <c r="G72" s="73"/>
      <c r="H72" s="73"/>
      <c r="I72" s="193" t="s">
        <v>25</v>
      </c>
      <c r="J72" s="84" t="str">
        <f>IF(J12="","",J12)</f>
        <v>3. 6. 2018</v>
      </c>
      <c r="K72" s="73"/>
      <c r="L72" s="71"/>
    </row>
    <row r="73" s="1" customFormat="1" ht="6.96" customHeight="1">
      <c r="B73" s="45"/>
      <c r="C73" s="73"/>
      <c r="D73" s="73"/>
      <c r="E73" s="73"/>
      <c r="F73" s="73"/>
      <c r="G73" s="73"/>
      <c r="H73" s="73"/>
      <c r="I73" s="190"/>
      <c r="J73" s="73"/>
      <c r="K73" s="73"/>
      <c r="L73" s="71"/>
    </row>
    <row r="74" s="1" customFormat="1">
      <c r="B74" s="45"/>
      <c r="C74" s="75" t="s">
        <v>27</v>
      </c>
      <c r="D74" s="73"/>
      <c r="E74" s="73"/>
      <c r="F74" s="192" t="str">
        <f>E15</f>
        <v xml:space="preserve"> </v>
      </c>
      <c r="G74" s="73"/>
      <c r="H74" s="73"/>
      <c r="I74" s="193" t="s">
        <v>33</v>
      </c>
      <c r="J74" s="192" t="str">
        <f>E21</f>
        <v>IM-PROEJKT, inženýrské a mostní konstrukce, s.r.o.</v>
      </c>
      <c r="K74" s="73"/>
      <c r="L74" s="71"/>
    </row>
    <row r="75" s="1" customFormat="1" ht="14.4" customHeight="1">
      <c r="B75" s="45"/>
      <c r="C75" s="75" t="s">
        <v>31</v>
      </c>
      <c r="D75" s="73"/>
      <c r="E75" s="73"/>
      <c r="F75" s="192" t="str">
        <f>IF(E18="","",E18)</f>
        <v/>
      </c>
      <c r="G75" s="73"/>
      <c r="H75" s="73"/>
      <c r="I75" s="190"/>
      <c r="J75" s="73"/>
      <c r="K75" s="73"/>
      <c r="L75" s="71"/>
    </row>
    <row r="76" s="1" customFormat="1" ht="10.32" customHeight="1">
      <c r="B76" s="45"/>
      <c r="C76" s="73"/>
      <c r="D76" s="73"/>
      <c r="E76" s="73"/>
      <c r="F76" s="73"/>
      <c r="G76" s="73"/>
      <c r="H76" s="73"/>
      <c r="I76" s="190"/>
      <c r="J76" s="73"/>
      <c r="K76" s="73"/>
      <c r="L76" s="71"/>
    </row>
    <row r="77" s="9" customFormat="1" ht="29.28" customHeight="1">
      <c r="B77" s="194"/>
      <c r="C77" s="195" t="s">
        <v>107</v>
      </c>
      <c r="D77" s="196" t="s">
        <v>56</v>
      </c>
      <c r="E77" s="196" t="s">
        <v>52</v>
      </c>
      <c r="F77" s="196" t="s">
        <v>108</v>
      </c>
      <c r="G77" s="196" t="s">
        <v>109</v>
      </c>
      <c r="H77" s="196" t="s">
        <v>110</v>
      </c>
      <c r="I77" s="197" t="s">
        <v>111</v>
      </c>
      <c r="J77" s="196" t="s">
        <v>101</v>
      </c>
      <c r="K77" s="198" t="s">
        <v>112</v>
      </c>
      <c r="L77" s="199"/>
      <c r="M77" s="101" t="s">
        <v>113</v>
      </c>
      <c r="N77" s="102" t="s">
        <v>41</v>
      </c>
      <c r="O77" s="102" t="s">
        <v>114</v>
      </c>
      <c r="P77" s="102" t="s">
        <v>115</v>
      </c>
      <c r="Q77" s="102" t="s">
        <v>116</v>
      </c>
      <c r="R77" s="102" t="s">
        <v>117</v>
      </c>
      <c r="S77" s="102" t="s">
        <v>118</v>
      </c>
      <c r="T77" s="103" t="s">
        <v>119</v>
      </c>
    </row>
    <row r="78" s="1" customFormat="1" ht="29.28" customHeight="1">
      <c r="B78" s="45"/>
      <c r="C78" s="107" t="s">
        <v>102</v>
      </c>
      <c r="D78" s="73"/>
      <c r="E78" s="73"/>
      <c r="F78" s="73"/>
      <c r="G78" s="73"/>
      <c r="H78" s="73"/>
      <c r="I78" s="190"/>
      <c r="J78" s="200">
        <f>BK78</f>
        <v>0</v>
      </c>
      <c r="K78" s="73"/>
      <c r="L78" s="71"/>
      <c r="M78" s="104"/>
      <c r="N78" s="105"/>
      <c r="O78" s="105"/>
      <c r="P78" s="201">
        <f>P79</f>
        <v>0</v>
      </c>
      <c r="Q78" s="105"/>
      <c r="R78" s="201">
        <f>R79</f>
        <v>0</v>
      </c>
      <c r="S78" s="105"/>
      <c r="T78" s="202">
        <f>T79</f>
        <v>0</v>
      </c>
      <c r="AT78" s="23" t="s">
        <v>70</v>
      </c>
      <c r="AU78" s="23" t="s">
        <v>103</v>
      </c>
      <c r="BK78" s="203">
        <f>BK79</f>
        <v>0</v>
      </c>
    </row>
    <row r="79" s="10" customFormat="1" ht="37.44001" customHeight="1">
      <c r="B79" s="204"/>
      <c r="C79" s="205"/>
      <c r="D79" s="206" t="s">
        <v>70</v>
      </c>
      <c r="E79" s="207" t="s">
        <v>120</v>
      </c>
      <c r="F79" s="207" t="s">
        <v>121</v>
      </c>
      <c r="G79" s="205"/>
      <c r="H79" s="205"/>
      <c r="I79" s="208"/>
      <c r="J79" s="209">
        <f>BK79</f>
        <v>0</v>
      </c>
      <c r="K79" s="205"/>
      <c r="L79" s="210"/>
      <c r="M79" s="211"/>
      <c r="N79" s="212"/>
      <c r="O79" s="212"/>
      <c r="P79" s="213">
        <f>P80</f>
        <v>0</v>
      </c>
      <c r="Q79" s="212"/>
      <c r="R79" s="213">
        <f>R80</f>
        <v>0</v>
      </c>
      <c r="S79" s="212"/>
      <c r="T79" s="214">
        <f>T80</f>
        <v>0</v>
      </c>
      <c r="AR79" s="215" t="s">
        <v>122</v>
      </c>
      <c r="AT79" s="216" t="s">
        <v>70</v>
      </c>
      <c r="AU79" s="216" t="s">
        <v>71</v>
      </c>
      <c r="AY79" s="215" t="s">
        <v>123</v>
      </c>
      <c r="BK79" s="217">
        <f>BK80</f>
        <v>0</v>
      </c>
    </row>
    <row r="80" s="10" customFormat="1" ht="19.92" customHeight="1">
      <c r="B80" s="204"/>
      <c r="C80" s="205"/>
      <c r="D80" s="206" t="s">
        <v>70</v>
      </c>
      <c r="E80" s="218" t="s">
        <v>124</v>
      </c>
      <c r="F80" s="218" t="s">
        <v>125</v>
      </c>
      <c r="G80" s="205"/>
      <c r="H80" s="205"/>
      <c r="I80" s="208"/>
      <c r="J80" s="219">
        <f>BK80</f>
        <v>0</v>
      </c>
      <c r="K80" s="205"/>
      <c r="L80" s="210"/>
      <c r="M80" s="211"/>
      <c r="N80" s="212"/>
      <c r="O80" s="212"/>
      <c r="P80" s="213">
        <f>SUM(P81:P104)</f>
        <v>0</v>
      </c>
      <c r="Q80" s="212"/>
      <c r="R80" s="213">
        <f>SUM(R81:R104)</f>
        <v>0</v>
      </c>
      <c r="S80" s="212"/>
      <c r="T80" s="214">
        <f>SUM(T81:T104)</f>
        <v>0</v>
      </c>
      <c r="AR80" s="215" t="s">
        <v>122</v>
      </c>
      <c r="AT80" s="216" t="s">
        <v>70</v>
      </c>
      <c r="AU80" s="216" t="s">
        <v>79</v>
      </c>
      <c r="AY80" s="215" t="s">
        <v>123</v>
      </c>
      <c r="BK80" s="217">
        <f>SUM(BK81:BK104)</f>
        <v>0</v>
      </c>
    </row>
    <row r="81" s="1" customFormat="1" ht="25.5" customHeight="1">
      <c r="B81" s="45"/>
      <c r="C81" s="220" t="s">
        <v>79</v>
      </c>
      <c r="D81" s="220" t="s">
        <v>126</v>
      </c>
      <c r="E81" s="221" t="s">
        <v>127</v>
      </c>
      <c r="F81" s="222" t="s">
        <v>128</v>
      </c>
      <c r="G81" s="223" t="s">
        <v>129</v>
      </c>
      <c r="H81" s="224">
        <v>496</v>
      </c>
      <c r="I81" s="225"/>
      <c r="J81" s="226">
        <f>ROUND(I81*H81,2)</f>
        <v>0</v>
      </c>
      <c r="K81" s="222" t="s">
        <v>21</v>
      </c>
      <c r="L81" s="71"/>
      <c r="M81" s="227" t="s">
        <v>21</v>
      </c>
      <c r="N81" s="228" t="s">
        <v>42</v>
      </c>
      <c r="O81" s="46"/>
      <c r="P81" s="229">
        <f>O81*H81</f>
        <v>0</v>
      </c>
      <c r="Q81" s="229">
        <v>0</v>
      </c>
      <c r="R81" s="229">
        <f>Q81*H81</f>
        <v>0</v>
      </c>
      <c r="S81" s="229">
        <v>0</v>
      </c>
      <c r="T81" s="230">
        <f>S81*H81</f>
        <v>0</v>
      </c>
      <c r="AR81" s="23" t="s">
        <v>130</v>
      </c>
      <c r="AT81" s="23" t="s">
        <v>126</v>
      </c>
      <c r="AU81" s="23" t="s">
        <v>81</v>
      </c>
      <c r="AY81" s="23" t="s">
        <v>123</v>
      </c>
      <c r="BE81" s="231">
        <f>IF(N81="základní",J81,0)</f>
        <v>0</v>
      </c>
      <c r="BF81" s="231">
        <f>IF(N81="snížená",J81,0)</f>
        <v>0</v>
      </c>
      <c r="BG81" s="231">
        <f>IF(N81="zákl. přenesená",J81,0)</f>
        <v>0</v>
      </c>
      <c r="BH81" s="231">
        <f>IF(N81="sníž. přenesená",J81,0)</f>
        <v>0</v>
      </c>
      <c r="BI81" s="231">
        <f>IF(N81="nulová",J81,0)</f>
        <v>0</v>
      </c>
      <c r="BJ81" s="23" t="s">
        <v>79</v>
      </c>
      <c r="BK81" s="231">
        <f>ROUND(I81*H81,2)</f>
        <v>0</v>
      </c>
      <c r="BL81" s="23" t="s">
        <v>130</v>
      </c>
      <c r="BM81" s="23" t="s">
        <v>131</v>
      </c>
    </row>
    <row r="82" s="11" customFormat="1">
      <c r="B82" s="232"/>
      <c r="C82" s="233"/>
      <c r="D82" s="234" t="s">
        <v>132</v>
      </c>
      <c r="E82" s="235" t="s">
        <v>21</v>
      </c>
      <c r="F82" s="236" t="s">
        <v>128</v>
      </c>
      <c r="G82" s="233"/>
      <c r="H82" s="235" t="s">
        <v>21</v>
      </c>
      <c r="I82" s="237"/>
      <c r="J82" s="233"/>
      <c r="K82" s="233"/>
      <c r="L82" s="238"/>
      <c r="M82" s="239"/>
      <c r="N82" s="240"/>
      <c r="O82" s="240"/>
      <c r="P82" s="240"/>
      <c r="Q82" s="240"/>
      <c r="R82" s="240"/>
      <c r="S82" s="240"/>
      <c r="T82" s="241"/>
      <c r="AT82" s="242" t="s">
        <v>132</v>
      </c>
      <c r="AU82" s="242" t="s">
        <v>81</v>
      </c>
      <c r="AV82" s="11" t="s">
        <v>79</v>
      </c>
      <c r="AW82" s="11" t="s">
        <v>35</v>
      </c>
      <c r="AX82" s="11" t="s">
        <v>71</v>
      </c>
      <c r="AY82" s="242" t="s">
        <v>123</v>
      </c>
    </row>
    <row r="83" s="11" customFormat="1">
      <c r="B83" s="232"/>
      <c r="C83" s="233"/>
      <c r="D83" s="234" t="s">
        <v>132</v>
      </c>
      <c r="E83" s="235" t="s">
        <v>21</v>
      </c>
      <c r="F83" s="236" t="s">
        <v>133</v>
      </c>
      <c r="G83" s="233"/>
      <c r="H83" s="235" t="s">
        <v>21</v>
      </c>
      <c r="I83" s="237"/>
      <c r="J83" s="233"/>
      <c r="K83" s="233"/>
      <c r="L83" s="238"/>
      <c r="M83" s="239"/>
      <c r="N83" s="240"/>
      <c r="O83" s="240"/>
      <c r="P83" s="240"/>
      <c r="Q83" s="240"/>
      <c r="R83" s="240"/>
      <c r="S83" s="240"/>
      <c r="T83" s="241"/>
      <c r="AT83" s="242" t="s">
        <v>132</v>
      </c>
      <c r="AU83" s="242" t="s">
        <v>81</v>
      </c>
      <c r="AV83" s="11" t="s">
        <v>79</v>
      </c>
      <c r="AW83" s="11" t="s">
        <v>35</v>
      </c>
      <c r="AX83" s="11" t="s">
        <v>71</v>
      </c>
      <c r="AY83" s="242" t="s">
        <v>123</v>
      </c>
    </row>
    <row r="84" s="12" customFormat="1">
      <c r="B84" s="243"/>
      <c r="C84" s="244"/>
      <c r="D84" s="234" t="s">
        <v>132</v>
      </c>
      <c r="E84" s="245" t="s">
        <v>21</v>
      </c>
      <c r="F84" s="246" t="s">
        <v>134</v>
      </c>
      <c r="G84" s="244"/>
      <c r="H84" s="247">
        <v>496</v>
      </c>
      <c r="I84" s="248"/>
      <c r="J84" s="244"/>
      <c r="K84" s="244"/>
      <c r="L84" s="249"/>
      <c r="M84" s="250"/>
      <c r="N84" s="251"/>
      <c r="O84" s="251"/>
      <c r="P84" s="251"/>
      <c r="Q84" s="251"/>
      <c r="R84" s="251"/>
      <c r="S84" s="251"/>
      <c r="T84" s="252"/>
      <c r="AT84" s="253" t="s">
        <v>132</v>
      </c>
      <c r="AU84" s="253" t="s">
        <v>81</v>
      </c>
      <c r="AV84" s="12" t="s">
        <v>81</v>
      </c>
      <c r="AW84" s="12" t="s">
        <v>35</v>
      </c>
      <c r="AX84" s="12" t="s">
        <v>71</v>
      </c>
      <c r="AY84" s="253" t="s">
        <v>123</v>
      </c>
    </row>
    <row r="85" s="13" customFormat="1">
      <c r="B85" s="254"/>
      <c r="C85" s="255"/>
      <c r="D85" s="234" t="s">
        <v>132</v>
      </c>
      <c r="E85" s="256" t="s">
        <v>21</v>
      </c>
      <c r="F85" s="257" t="s">
        <v>135</v>
      </c>
      <c r="G85" s="255"/>
      <c r="H85" s="258">
        <v>496</v>
      </c>
      <c r="I85" s="259"/>
      <c r="J85" s="255"/>
      <c r="K85" s="255"/>
      <c r="L85" s="260"/>
      <c r="M85" s="261"/>
      <c r="N85" s="262"/>
      <c r="O85" s="262"/>
      <c r="P85" s="262"/>
      <c r="Q85" s="262"/>
      <c r="R85" s="262"/>
      <c r="S85" s="262"/>
      <c r="T85" s="263"/>
      <c r="AT85" s="264" t="s">
        <v>132</v>
      </c>
      <c r="AU85" s="264" t="s">
        <v>81</v>
      </c>
      <c r="AV85" s="13" t="s">
        <v>122</v>
      </c>
      <c r="AW85" s="13" t="s">
        <v>35</v>
      </c>
      <c r="AX85" s="13" t="s">
        <v>79</v>
      </c>
      <c r="AY85" s="264" t="s">
        <v>123</v>
      </c>
    </row>
    <row r="86" s="1" customFormat="1" ht="25.5" customHeight="1">
      <c r="B86" s="45"/>
      <c r="C86" s="220" t="s">
        <v>81</v>
      </c>
      <c r="D86" s="220" t="s">
        <v>126</v>
      </c>
      <c r="E86" s="221" t="s">
        <v>136</v>
      </c>
      <c r="F86" s="222" t="s">
        <v>128</v>
      </c>
      <c r="G86" s="223" t="s">
        <v>129</v>
      </c>
      <c r="H86" s="224">
        <v>124</v>
      </c>
      <c r="I86" s="225"/>
      <c r="J86" s="226">
        <f>ROUND(I86*H86,2)</f>
        <v>0</v>
      </c>
      <c r="K86" s="222" t="s">
        <v>21</v>
      </c>
      <c r="L86" s="71"/>
      <c r="M86" s="227" t="s">
        <v>21</v>
      </c>
      <c r="N86" s="228" t="s">
        <v>42</v>
      </c>
      <c r="O86" s="46"/>
      <c r="P86" s="229">
        <f>O86*H86</f>
        <v>0</v>
      </c>
      <c r="Q86" s="229">
        <v>0</v>
      </c>
      <c r="R86" s="229">
        <f>Q86*H86</f>
        <v>0</v>
      </c>
      <c r="S86" s="229">
        <v>0</v>
      </c>
      <c r="T86" s="230">
        <f>S86*H86</f>
        <v>0</v>
      </c>
      <c r="AR86" s="23" t="s">
        <v>130</v>
      </c>
      <c r="AT86" s="23" t="s">
        <v>126</v>
      </c>
      <c r="AU86" s="23" t="s">
        <v>81</v>
      </c>
      <c r="AY86" s="23" t="s">
        <v>123</v>
      </c>
      <c r="BE86" s="231">
        <f>IF(N86="základní",J86,0)</f>
        <v>0</v>
      </c>
      <c r="BF86" s="231">
        <f>IF(N86="snížená",J86,0)</f>
        <v>0</v>
      </c>
      <c r="BG86" s="231">
        <f>IF(N86="zákl. přenesená",J86,0)</f>
        <v>0</v>
      </c>
      <c r="BH86" s="231">
        <f>IF(N86="sníž. přenesená",J86,0)</f>
        <v>0</v>
      </c>
      <c r="BI86" s="231">
        <f>IF(N86="nulová",J86,0)</f>
        <v>0</v>
      </c>
      <c r="BJ86" s="23" t="s">
        <v>79</v>
      </c>
      <c r="BK86" s="231">
        <f>ROUND(I86*H86,2)</f>
        <v>0</v>
      </c>
      <c r="BL86" s="23" t="s">
        <v>130</v>
      </c>
      <c r="BM86" s="23" t="s">
        <v>137</v>
      </c>
    </row>
    <row r="87" s="11" customFormat="1">
      <c r="B87" s="232"/>
      <c r="C87" s="233"/>
      <c r="D87" s="234" t="s">
        <v>132</v>
      </c>
      <c r="E87" s="235" t="s">
        <v>21</v>
      </c>
      <c r="F87" s="236" t="s">
        <v>128</v>
      </c>
      <c r="G87" s="233"/>
      <c r="H87" s="235" t="s">
        <v>21</v>
      </c>
      <c r="I87" s="237"/>
      <c r="J87" s="233"/>
      <c r="K87" s="233"/>
      <c r="L87" s="238"/>
      <c r="M87" s="239"/>
      <c r="N87" s="240"/>
      <c r="O87" s="240"/>
      <c r="P87" s="240"/>
      <c r="Q87" s="240"/>
      <c r="R87" s="240"/>
      <c r="S87" s="240"/>
      <c r="T87" s="241"/>
      <c r="AT87" s="242" t="s">
        <v>132</v>
      </c>
      <c r="AU87" s="242" t="s">
        <v>81</v>
      </c>
      <c r="AV87" s="11" t="s">
        <v>79</v>
      </c>
      <c r="AW87" s="11" t="s">
        <v>35</v>
      </c>
      <c r="AX87" s="11" t="s">
        <v>71</v>
      </c>
      <c r="AY87" s="242" t="s">
        <v>123</v>
      </c>
    </row>
    <row r="88" s="11" customFormat="1">
      <c r="B88" s="232"/>
      <c r="C88" s="233"/>
      <c r="D88" s="234" t="s">
        <v>132</v>
      </c>
      <c r="E88" s="235" t="s">
        <v>21</v>
      </c>
      <c r="F88" s="236" t="s">
        <v>138</v>
      </c>
      <c r="G88" s="233"/>
      <c r="H88" s="235" t="s">
        <v>21</v>
      </c>
      <c r="I88" s="237"/>
      <c r="J88" s="233"/>
      <c r="K88" s="233"/>
      <c r="L88" s="238"/>
      <c r="M88" s="239"/>
      <c r="N88" s="240"/>
      <c r="O88" s="240"/>
      <c r="P88" s="240"/>
      <c r="Q88" s="240"/>
      <c r="R88" s="240"/>
      <c r="S88" s="240"/>
      <c r="T88" s="241"/>
      <c r="AT88" s="242" t="s">
        <v>132</v>
      </c>
      <c r="AU88" s="242" t="s">
        <v>81</v>
      </c>
      <c r="AV88" s="11" t="s">
        <v>79</v>
      </c>
      <c r="AW88" s="11" t="s">
        <v>35</v>
      </c>
      <c r="AX88" s="11" t="s">
        <v>71</v>
      </c>
      <c r="AY88" s="242" t="s">
        <v>123</v>
      </c>
    </row>
    <row r="89" s="12" customFormat="1">
      <c r="B89" s="243"/>
      <c r="C89" s="244"/>
      <c r="D89" s="234" t="s">
        <v>132</v>
      </c>
      <c r="E89" s="245" t="s">
        <v>21</v>
      </c>
      <c r="F89" s="246" t="s">
        <v>139</v>
      </c>
      <c r="G89" s="244"/>
      <c r="H89" s="247">
        <v>124</v>
      </c>
      <c r="I89" s="248"/>
      <c r="J89" s="244"/>
      <c r="K89" s="244"/>
      <c r="L89" s="249"/>
      <c r="M89" s="250"/>
      <c r="N89" s="251"/>
      <c r="O89" s="251"/>
      <c r="P89" s="251"/>
      <c r="Q89" s="251"/>
      <c r="R89" s="251"/>
      <c r="S89" s="251"/>
      <c r="T89" s="252"/>
      <c r="AT89" s="253" t="s">
        <v>132</v>
      </c>
      <c r="AU89" s="253" t="s">
        <v>81</v>
      </c>
      <c r="AV89" s="12" t="s">
        <v>81</v>
      </c>
      <c r="AW89" s="12" t="s">
        <v>35</v>
      </c>
      <c r="AX89" s="12" t="s">
        <v>71</v>
      </c>
      <c r="AY89" s="253" t="s">
        <v>123</v>
      </c>
    </row>
    <row r="90" s="13" customFormat="1">
      <c r="B90" s="254"/>
      <c r="C90" s="255"/>
      <c r="D90" s="234" t="s">
        <v>132</v>
      </c>
      <c r="E90" s="256" t="s">
        <v>21</v>
      </c>
      <c r="F90" s="257" t="s">
        <v>135</v>
      </c>
      <c r="G90" s="255"/>
      <c r="H90" s="258">
        <v>124</v>
      </c>
      <c r="I90" s="259"/>
      <c r="J90" s="255"/>
      <c r="K90" s="255"/>
      <c r="L90" s="260"/>
      <c r="M90" s="261"/>
      <c r="N90" s="262"/>
      <c r="O90" s="262"/>
      <c r="P90" s="262"/>
      <c r="Q90" s="262"/>
      <c r="R90" s="262"/>
      <c r="S90" s="262"/>
      <c r="T90" s="263"/>
      <c r="AT90" s="264" t="s">
        <v>132</v>
      </c>
      <c r="AU90" s="264" t="s">
        <v>81</v>
      </c>
      <c r="AV90" s="13" t="s">
        <v>122</v>
      </c>
      <c r="AW90" s="13" t="s">
        <v>35</v>
      </c>
      <c r="AX90" s="13" t="s">
        <v>79</v>
      </c>
      <c r="AY90" s="264" t="s">
        <v>123</v>
      </c>
    </row>
    <row r="91" s="1" customFormat="1" ht="25.5" customHeight="1">
      <c r="B91" s="45"/>
      <c r="C91" s="220" t="s">
        <v>140</v>
      </c>
      <c r="D91" s="220" t="s">
        <v>126</v>
      </c>
      <c r="E91" s="221" t="s">
        <v>141</v>
      </c>
      <c r="F91" s="222" t="s">
        <v>128</v>
      </c>
      <c r="G91" s="223" t="s">
        <v>129</v>
      </c>
      <c r="H91" s="224">
        <v>248</v>
      </c>
      <c r="I91" s="225"/>
      <c r="J91" s="226">
        <f>ROUND(I91*H91,2)</f>
        <v>0</v>
      </c>
      <c r="K91" s="222" t="s">
        <v>21</v>
      </c>
      <c r="L91" s="71"/>
      <c r="M91" s="227" t="s">
        <v>21</v>
      </c>
      <c r="N91" s="228" t="s">
        <v>42</v>
      </c>
      <c r="O91" s="46"/>
      <c r="P91" s="229">
        <f>O91*H91</f>
        <v>0</v>
      </c>
      <c r="Q91" s="229">
        <v>0</v>
      </c>
      <c r="R91" s="229">
        <f>Q91*H91</f>
        <v>0</v>
      </c>
      <c r="S91" s="229">
        <v>0</v>
      </c>
      <c r="T91" s="230">
        <f>S91*H91</f>
        <v>0</v>
      </c>
      <c r="AR91" s="23" t="s">
        <v>130</v>
      </c>
      <c r="AT91" s="23" t="s">
        <v>126</v>
      </c>
      <c r="AU91" s="23" t="s">
        <v>81</v>
      </c>
      <c r="AY91" s="23" t="s">
        <v>123</v>
      </c>
      <c r="BE91" s="231">
        <f>IF(N91="základní",J91,0)</f>
        <v>0</v>
      </c>
      <c r="BF91" s="231">
        <f>IF(N91="snížená",J91,0)</f>
        <v>0</v>
      </c>
      <c r="BG91" s="231">
        <f>IF(N91="zákl. přenesená",J91,0)</f>
        <v>0</v>
      </c>
      <c r="BH91" s="231">
        <f>IF(N91="sníž. přenesená",J91,0)</f>
        <v>0</v>
      </c>
      <c r="BI91" s="231">
        <f>IF(N91="nulová",J91,0)</f>
        <v>0</v>
      </c>
      <c r="BJ91" s="23" t="s">
        <v>79</v>
      </c>
      <c r="BK91" s="231">
        <f>ROUND(I91*H91,2)</f>
        <v>0</v>
      </c>
      <c r="BL91" s="23" t="s">
        <v>130</v>
      </c>
      <c r="BM91" s="23" t="s">
        <v>142</v>
      </c>
    </row>
    <row r="92" s="11" customFormat="1">
      <c r="B92" s="232"/>
      <c r="C92" s="233"/>
      <c r="D92" s="234" t="s">
        <v>132</v>
      </c>
      <c r="E92" s="235" t="s">
        <v>21</v>
      </c>
      <c r="F92" s="236" t="s">
        <v>128</v>
      </c>
      <c r="G92" s="233"/>
      <c r="H92" s="235" t="s">
        <v>21</v>
      </c>
      <c r="I92" s="237"/>
      <c r="J92" s="233"/>
      <c r="K92" s="233"/>
      <c r="L92" s="238"/>
      <c r="M92" s="239"/>
      <c r="N92" s="240"/>
      <c r="O92" s="240"/>
      <c r="P92" s="240"/>
      <c r="Q92" s="240"/>
      <c r="R92" s="240"/>
      <c r="S92" s="240"/>
      <c r="T92" s="241"/>
      <c r="AT92" s="242" t="s">
        <v>132</v>
      </c>
      <c r="AU92" s="242" t="s">
        <v>81</v>
      </c>
      <c r="AV92" s="11" t="s">
        <v>79</v>
      </c>
      <c r="AW92" s="11" t="s">
        <v>35</v>
      </c>
      <c r="AX92" s="11" t="s">
        <v>71</v>
      </c>
      <c r="AY92" s="242" t="s">
        <v>123</v>
      </c>
    </row>
    <row r="93" s="11" customFormat="1">
      <c r="B93" s="232"/>
      <c r="C93" s="233"/>
      <c r="D93" s="234" t="s">
        <v>132</v>
      </c>
      <c r="E93" s="235" t="s">
        <v>21</v>
      </c>
      <c r="F93" s="236" t="s">
        <v>143</v>
      </c>
      <c r="G93" s="233"/>
      <c r="H93" s="235" t="s">
        <v>21</v>
      </c>
      <c r="I93" s="237"/>
      <c r="J93" s="233"/>
      <c r="K93" s="233"/>
      <c r="L93" s="238"/>
      <c r="M93" s="239"/>
      <c r="N93" s="240"/>
      <c r="O93" s="240"/>
      <c r="P93" s="240"/>
      <c r="Q93" s="240"/>
      <c r="R93" s="240"/>
      <c r="S93" s="240"/>
      <c r="T93" s="241"/>
      <c r="AT93" s="242" t="s">
        <v>132</v>
      </c>
      <c r="AU93" s="242" t="s">
        <v>81</v>
      </c>
      <c r="AV93" s="11" t="s">
        <v>79</v>
      </c>
      <c r="AW93" s="11" t="s">
        <v>35</v>
      </c>
      <c r="AX93" s="11" t="s">
        <v>71</v>
      </c>
      <c r="AY93" s="242" t="s">
        <v>123</v>
      </c>
    </row>
    <row r="94" s="12" customFormat="1">
      <c r="B94" s="243"/>
      <c r="C94" s="244"/>
      <c r="D94" s="234" t="s">
        <v>132</v>
      </c>
      <c r="E94" s="245" t="s">
        <v>21</v>
      </c>
      <c r="F94" s="246" t="s">
        <v>144</v>
      </c>
      <c r="G94" s="244"/>
      <c r="H94" s="247">
        <v>248</v>
      </c>
      <c r="I94" s="248"/>
      <c r="J94" s="244"/>
      <c r="K94" s="244"/>
      <c r="L94" s="249"/>
      <c r="M94" s="250"/>
      <c r="N94" s="251"/>
      <c r="O94" s="251"/>
      <c r="P94" s="251"/>
      <c r="Q94" s="251"/>
      <c r="R94" s="251"/>
      <c r="S94" s="251"/>
      <c r="T94" s="252"/>
      <c r="AT94" s="253" t="s">
        <v>132</v>
      </c>
      <c r="AU94" s="253" t="s">
        <v>81</v>
      </c>
      <c r="AV94" s="12" t="s">
        <v>81</v>
      </c>
      <c r="AW94" s="12" t="s">
        <v>35</v>
      </c>
      <c r="AX94" s="12" t="s">
        <v>71</v>
      </c>
      <c r="AY94" s="253" t="s">
        <v>123</v>
      </c>
    </row>
    <row r="95" s="13" customFormat="1">
      <c r="B95" s="254"/>
      <c r="C95" s="255"/>
      <c r="D95" s="234" t="s">
        <v>132</v>
      </c>
      <c r="E95" s="256" t="s">
        <v>21</v>
      </c>
      <c r="F95" s="257" t="s">
        <v>135</v>
      </c>
      <c r="G95" s="255"/>
      <c r="H95" s="258">
        <v>248</v>
      </c>
      <c r="I95" s="259"/>
      <c r="J95" s="255"/>
      <c r="K95" s="255"/>
      <c r="L95" s="260"/>
      <c r="M95" s="261"/>
      <c r="N95" s="262"/>
      <c r="O95" s="262"/>
      <c r="P95" s="262"/>
      <c r="Q95" s="262"/>
      <c r="R95" s="262"/>
      <c r="S95" s="262"/>
      <c r="T95" s="263"/>
      <c r="AT95" s="264" t="s">
        <v>132</v>
      </c>
      <c r="AU95" s="264" t="s">
        <v>81</v>
      </c>
      <c r="AV95" s="13" t="s">
        <v>122</v>
      </c>
      <c r="AW95" s="13" t="s">
        <v>35</v>
      </c>
      <c r="AX95" s="13" t="s">
        <v>79</v>
      </c>
      <c r="AY95" s="264" t="s">
        <v>123</v>
      </c>
    </row>
    <row r="96" s="1" customFormat="1" ht="25.5" customHeight="1">
      <c r="B96" s="45"/>
      <c r="C96" s="220" t="s">
        <v>122</v>
      </c>
      <c r="D96" s="220" t="s">
        <v>126</v>
      </c>
      <c r="E96" s="221" t="s">
        <v>145</v>
      </c>
      <c r="F96" s="222" t="s">
        <v>146</v>
      </c>
      <c r="G96" s="223" t="s">
        <v>129</v>
      </c>
      <c r="H96" s="224">
        <v>1240</v>
      </c>
      <c r="I96" s="225"/>
      <c r="J96" s="226">
        <f>ROUND(I96*H96,2)</f>
        <v>0</v>
      </c>
      <c r="K96" s="222" t="s">
        <v>21</v>
      </c>
      <c r="L96" s="71"/>
      <c r="M96" s="227" t="s">
        <v>21</v>
      </c>
      <c r="N96" s="228" t="s">
        <v>42</v>
      </c>
      <c r="O96" s="46"/>
      <c r="P96" s="229">
        <f>O96*H96</f>
        <v>0</v>
      </c>
      <c r="Q96" s="229">
        <v>0</v>
      </c>
      <c r="R96" s="229">
        <f>Q96*H96</f>
        <v>0</v>
      </c>
      <c r="S96" s="229">
        <v>0</v>
      </c>
      <c r="T96" s="230">
        <f>S96*H96</f>
        <v>0</v>
      </c>
      <c r="AR96" s="23" t="s">
        <v>130</v>
      </c>
      <c r="AT96" s="23" t="s">
        <v>126</v>
      </c>
      <c r="AU96" s="23" t="s">
        <v>81</v>
      </c>
      <c r="AY96" s="23" t="s">
        <v>123</v>
      </c>
      <c r="BE96" s="231">
        <f>IF(N96="základní",J96,0)</f>
        <v>0</v>
      </c>
      <c r="BF96" s="231">
        <f>IF(N96="snížená",J96,0)</f>
        <v>0</v>
      </c>
      <c r="BG96" s="231">
        <f>IF(N96="zákl. přenesená",J96,0)</f>
        <v>0</v>
      </c>
      <c r="BH96" s="231">
        <f>IF(N96="sníž. přenesená",J96,0)</f>
        <v>0</v>
      </c>
      <c r="BI96" s="231">
        <f>IF(N96="nulová",J96,0)</f>
        <v>0</v>
      </c>
      <c r="BJ96" s="23" t="s">
        <v>79</v>
      </c>
      <c r="BK96" s="231">
        <f>ROUND(I96*H96,2)</f>
        <v>0</v>
      </c>
      <c r="BL96" s="23" t="s">
        <v>130</v>
      </c>
      <c r="BM96" s="23" t="s">
        <v>147</v>
      </c>
    </row>
    <row r="97" s="11" customFormat="1">
      <c r="B97" s="232"/>
      <c r="C97" s="233"/>
      <c r="D97" s="234" t="s">
        <v>132</v>
      </c>
      <c r="E97" s="235" t="s">
        <v>21</v>
      </c>
      <c r="F97" s="236" t="s">
        <v>148</v>
      </c>
      <c r="G97" s="233"/>
      <c r="H97" s="235" t="s">
        <v>21</v>
      </c>
      <c r="I97" s="237"/>
      <c r="J97" s="233"/>
      <c r="K97" s="233"/>
      <c r="L97" s="238"/>
      <c r="M97" s="239"/>
      <c r="N97" s="240"/>
      <c r="O97" s="240"/>
      <c r="P97" s="240"/>
      <c r="Q97" s="240"/>
      <c r="R97" s="240"/>
      <c r="S97" s="240"/>
      <c r="T97" s="241"/>
      <c r="AT97" s="242" t="s">
        <v>132</v>
      </c>
      <c r="AU97" s="242" t="s">
        <v>81</v>
      </c>
      <c r="AV97" s="11" t="s">
        <v>79</v>
      </c>
      <c r="AW97" s="11" t="s">
        <v>35</v>
      </c>
      <c r="AX97" s="11" t="s">
        <v>71</v>
      </c>
      <c r="AY97" s="242" t="s">
        <v>123</v>
      </c>
    </row>
    <row r="98" s="11" customFormat="1">
      <c r="B98" s="232"/>
      <c r="C98" s="233"/>
      <c r="D98" s="234" t="s">
        <v>132</v>
      </c>
      <c r="E98" s="235" t="s">
        <v>21</v>
      </c>
      <c r="F98" s="236" t="s">
        <v>149</v>
      </c>
      <c r="G98" s="233"/>
      <c r="H98" s="235" t="s">
        <v>21</v>
      </c>
      <c r="I98" s="237"/>
      <c r="J98" s="233"/>
      <c r="K98" s="233"/>
      <c r="L98" s="238"/>
      <c r="M98" s="239"/>
      <c r="N98" s="240"/>
      <c r="O98" s="240"/>
      <c r="P98" s="240"/>
      <c r="Q98" s="240"/>
      <c r="R98" s="240"/>
      <c r="S98" s="240"/>
      <c r="T98" s="241"/>
      <c r="AT98" s="242" t="s">
        <v>132</v>
      </c>
      <c r="AU98" s="242" t="s">
        <v>81</v>
      </c>
      <c r="AV98" s="11" t="s">
        <v>79</v>
      </c>
      <c r="AW98" s="11" t="s">
        <v>35</v>
      </c>
      <c r="AX98" s="11" t="s">
        <v>71</v>
      </c>
      <c r="AY98" s="242" t="s">
        <v>123</v>
      </c>
    </row>
    <row r="99" s="12" customFormat="1">
      <c r="B99" s="243"/>
      <c r="C99" s="244"/>
      <c r="D99" s="234" t="s">
        <v>132</v>
      </c>
      <c r="E99" s="245" t="s">
        <v>21</v>
      </c>
      <c r="F99" s="246" t="s">
        <v>150</v>
      </c>
      <c r="G99" s="244"/>
      <c r="H99" s="247">
        <v>1240</v>
      </c>
      <c r="I99" s="248"/>
      <c r="J99" s="244"/>
      <c r="K99" s="244"/>
      <c r="L99" s="249"/>
      <c r="M99" s="250"/>
      <c r="N99" s="251"/>
      <c r="O99" s="251"/>
      <c r="P99" s="251"/>
      <c r="Q99" s="251"/>
      <c r="R99" s="251"/>
      <c r="S99" s="251"/>
      <c r="T99" s="252"/>
      <c r="AT99" s="253" t="s">
        <v>132</v>
      </c>
      <c r="AU99" s="253" t="s">
        <v>81</v>
      </c>
      <c r="AV99" s="12" t="s">
        <v>81</v>
      </c>
      <c r="AW99" s="12" t="s">
        <v>35</v>
      </c>
      <c r="AX99" s="12" t="s">
        <v>71</v>
      </c>
      <c r="AY99" s="253" t="s">
        <v>123</v>
      </c>
    </row>
    <row r="100" s="13" customFormat="1">
      <c r="B100" s="254"/>
      <c r="C100" s="255"/>
      <c r="D100" s="234" t="s">
        <v>132</v>
      </c>
      <c r="E100" s="256" t="s">
        <v>21</v>
      </c>
      <c r="F100" s="257" t="s">
        <v>135</v>
      </c>
      <c r="G100" s="255"/>
      <c r="H100" s="258">
        <v>1240</v>
      </c>
      <c r="I100" s="259"/>
      <c r="J100" s="255"/>
      <c r="K100" s="255"/>
      <c r="L100" s="260"/>
      <c r="M100" s="261"/>
      <c r="N100" s="262"/>
      <c r="O100" s="262"/>
      <c r="P100" s="262"/>
      <c r="Q100" s="262"/>
      <c r="R100" s="262"/>
      <c r="S100" s="262"/>
      <c r="T100" s="263"/>
      <c r="AT100" s="264" t="s">
        <v>132</v>
      </c>
      <c r="AU100" s="264" t="s">
        <v>81</v>
      </c>
      <c r="AV100" s="13" t="s">
        <v>122</v>
      </c>
      <c r="AW100" s="13" t="s">
        <v>35</v>
      </c>
      <c r="AX100" s="13" t="s">
        <v>79</v>
      </c>
      <c r="AY100" s="264" t="s">
        <v>123</v>
      </c>
    </row>
    <row r="101" s="1" customFormat="1" ht="25.5" customHeight="1">
      <c r="B101" s="45"/>
      <c r="C101" s="220" t="s">
        <v>151</v>
      </c>
      <c r="D101" s="220" t="s">
        <v>126</v>
      </c>
      <c r="E101" s="221" t="s">
        <v>152</v>
      </c>
      <c r="F101" s="222" t="s">
        <v>146</v>
      </c>
      <c r="G101" s="223" t="s">
        <v>129</v>
      </c>
      <c r="H101" s="224">
        <v>620</v>
      </c>
      <c r="I101" s="225"/>
      <c r="J101" s="226">
        <f>ROUND(I101*H101,2)</f>
        <v>0</v>
      </c>
      <c r="K101" s="222" t="s">
        <v>21</v>
      </c>
      <c r="L101" s="71"/>
      <c r="M101" s="227" t="s">
        <v>21</v>
      </c>
      <c r="N101" s="228" t="s">
        <v>42</v>
      </c>
      <c r="O101" s="46"/>
      <c r="P101" s="229">
        <f>O101*H101</f>
        <v>0</v>
      </c>
      <c r="Q101" s="229">
        <v>0</v>
      </c>
      <c r="R101" s="229">
        <f>Q101*H101</f>
        <v>0</v>
      </c>
      <c r="S101" s="229">
        <v>0</v>
      </c>
      <c r="T101" s="230">
        <f>S101*H101</f>
        <v>0</v>
      </c>
      <c r="AR101" s="23" t="s">
        <v>130</v>
      </c>
      <c r="AT101" s="23" t="s">
        <v>126</v>
      </c>
      <c r="AU101" s="23" t="s">
        <v>81</v>
      </c>
      <c r="AY101" s="23" t="s">
        <v>123</v>
      </c>
      <c r="BE101" s="231">
        <f>IF(N101="základní",J101,0)</f>
        <v>0</v>
      </c>
      <c r="BF101" s="231">
        <f>IF(N101="snížená",J101,0)</f>
        <v>0</v>
      </c>
      <c r="BG101" s="231">
        <f>IF(N101="zákl. přenesená",J101,0)</f>
        <v>0</v>
      </c>
      <c r="BH101" s="231">
        <f>IF(N101="sníž. přenesená",J101,0)</f>
        <v>0</v>
      </c>
      <c r="BI101" s="231">
        <f>IF(N101="nulová",J101,0)</f>
        <v>0</v>
      </c>
      <c r="BJ101" s="23" t="s">
        <v>79</v>
      </c>
      <c r="BK101" s="231">
        <f>ROUND(I101*H101,2)</f>
        <v>0</v>
      </c>
      <c r="BL101" s="23" t="s">
        <v>130</v>
      </c>
      <c r="BM101" s="23" t="s">
        <v>153</v>
      </c>
    </row>
    <row r="102" s="11" customFormat="1">
      <c r="B102" s="232"/>
      <c r="C102" s="233"/>
      <c r="D102" s="234" t="s">
        <v>132</v>
      </c>
      <c r="E102" s="235" t="s">
        <v>21</v>
      </c>
      <c r="F102" s="236" t="s">
        <v>146</v>
      </c>
      <c r="G102" s="233"/>
      <c r="H102" s="235" t="s">
        <v>21</v>
      </c>
      <c r="I102" s="237"/>
      <c r="J102" s="233"/>
      <c r="K102" s="233"/>
      <c r="L102" s="238"/>
      <c r="M102" s="239"/>
      <c r="N102" s="240"/>
      <c r="O102" s="240"/>
      <c r="P102" s="240"/>
      <c r="Q102" s="240"/>
      <c r="R102" s="240"/>
      <c r="S102" s="240"/>
      <c r="T102" s="241"/>
      <c r="AT102" s="242" t="s">
        <v>132</v>
      </c>
      <c r="AU102" s="242" t="s">
        <v>81</v>
      </c>
      <c r="AV102" s="11" t="s">
        <v>79</v>
      </c>
      <c r="AW102" s="11" t="s">
        <v>35</v>
      </c>
      <c r="AX102" s="11" t="s">
        <v>71</v>
      </c>
      <c r="AY102" s="242" t="s">
        <v>123</v>
      </c>
    </row>
    <row r="103" s="12" customFormat="1">
      <c r="B103" s="243"/>
      <c r="C103" s="244"/>
      <c r="D103" s="234" t="s">
        <v>132</v>
      </c>
      <c r="E103" s="245" t="s">
        <v>21</v>
      </c>
      <c r="F103" s="246" t="s">
        <v>154</v>
      </c>
      <c r="G103" s="244"/>
      <c r="H103" s="247">
        <v>620</v>
      </c>
      <c r="I103" s="248"/>
      <c r="J103" s="244"/>
      <c r="K103" s="244"/>
      <c r="L103" s="249"/>
      <c r="M103" s="250"/>
      <c r="N103" s="251"/>
      <c r="O103" s="251"/>
      <c r="P103" s="251"/>
      <c r="Q103" s="251"/>
      <c r="R103" s="251"/>
      <c r="S103" s="251"/>
      <c r="T103" s="252"/>
      <c r="AT103" s="253" t="s">
        <v>132</v>
      </c>
      <c r="AU103" s="253" t="s">
        <v>81</v>
      </c>
      <c r="AV103" s="12" t="s">
        <v>81</v>
      </c>
      <c r="AW103" s="12" t="s">
        <v>35</v>
      </c>
      <c r="AX103" s="12" t="s">
        <v>71</v>
      </c>
      <c r="AY103" s="253" t="s">
        <v>123</v>
      </c>
    </row>
    <row r="104" s="13" customFormat="1">
      <c r="B104" s="254"/>
      <c r="C104" s="255"/>
      <c r="D104" s="234" t="s">
        <v>132</v>
      </c>
      <c r="E104" s="256" t="s">
        <v>21</v>
      </c>
      <c r="F104" s="257" t="s">
        <v>135</v>
      </c>
      <c r="G104" s="255"/>
      <c r="H104" s="258">
        <v>620</v>
      </c>
      <c r="I104" s="259"/>
      <c r="J104" s="255"/>
      <c r="K104" s="255"/>
      <c r="L104" s="260"/>
      <c r="M104" s="265"/>
      <c r="N104" s="266"/>
      <c r="O104" s="266"/>
      <c r="P104" s="266"/>
      <c r="Q104" s="266"/>
      <c r="R104" s="266"/>
      <c r="S104" s="266"/>
      <c r="T104" s="267"/>
      <c r="AT104" s="264" t="s">
        <v>132</v>
      </c>
      <c r="AU104" s="264" t="s">
        <v>81</v>
      </c>
      <c r="AV104" s="13" t="s">
        <v>122</v>
      </c>
      <c r="AW104" s="13" t="s">
        <v>35</v>
      </c>
      <c r="AX104" s="13" t="s">
        <v>79</v>
      </c>
      <c r="AY104" s="264" t="s">
        <v>123</v>
      </c>
    </row>
    <row r="105" s="1" customFormat="1" ht="6.96" customHeight="1">
      <c r="B105" s="66"/>
      <c r="C105" s="67"/>
      <c r="D105" s="67"/>
      <c r="E105" s="67"/>
      <c r="F105" s="67"/>
      <c r="G105" s="67"/>
      <c r="H105" s="67"/>
      <c r="I105" s="165"/>
      <c r="J105" s="67"/>
      <c r="K105" s="67"/>
      <c r="L105" s="71"/>
    </row>
  </sheetData>
  <sheetProtection sheet="1" autoFilter="0" formatColumns="0" formatRows="0" objects="1" scenarios="1" spinCount="100000" saltValue="uuP0uBBSEg6KqXhRkyhfP+HnpdM9OEk3Im7vn6uXBetG/8R40fvwN4Yfd7UkaWzKM2UkUIP75FhDPlFSVMp5ug==" hashValue="H2S/tVrddq6/e5pPe+6ze0/99/wmC5E22wWlEQF1BiNxYMn1d69YMizwIAocu0Jc7giOlHkdxsZtg8fhwzaD2w==" algorithmName="SHA-512" password="CC35"/>
  <autoFilter ref="C77:K104"/>
  <mergeCells count="10">
    <mergeCell ref="E7:H7"/>
    <mergeCell ref="E9:H9"/>
    <mergeCell ref="E24:H24"/>
    <mergeCell ref="E45:H45"/>
    <mergeCell ref="E47:H47"/>
    <mergeCell ref="J51:J52"/>
    <mergeCell ref="E68:H68"/>
    <mergeCell ref="E70:H70"/>
    <mergeCell ref="G1:H1"/>
    <mergeCell ref="L2:V2"/>
  </mergeCells>
  <hyperlinks>
    <hyperlink ref="F1:G1" location="C2" display="1) Krycí list soupisu"/>
    <hyperlink ref="G1:H1" location="C54" display="2) Rekapitulace"/>
    <hyperlink ref="J1" location="C77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5" customWidth="1"/>
    <col min="10" max="10" width="23.5" customWidth="1"/>
    <col min="11" max="11" width="15.5" customWidth="1"/>
    <col min="19" max="19" width="8.17" customWidth="1"/>
    <col min="20" max="20" width="29.67" customWidth="1"/>
    <col min="21" max="21" width="16.33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0"/>
      <c r="B1" s="136"/>
      <c r="C1" s="136"/>
      <c r="D1" s="137" t="s">
        <v>1</v>
      </c>
      <c r="E1" s="136"/>
      <c r="F1" s="138" t="s">
        <v>91</v>
      </c>
      <c r="G1" s="138" t="s">
        <v>92</v>
      </c>
      <c r="H1" s="138"/>
      <c r="I1" s="139"/>
      <c r="J1" s="138" t="s">
        <v>93</v>
      </c>
      <c r="K1" s="137" t="s">
        <v>94</v>
      </c>
      <c r="L1" s="138" t="s">
        <v>95</v>
      </c>
      <c r="M1" s="138"/>
      <c r="N1" s="138"/>
      <c r="O1" s="138"/>
      <c r="P1" s="138"/>
      <c r="Q1" s="138"/>
      <c r="R1" s="138"/>
      <c r="S1" s="138"/>
      <c r="T1" s="138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ht="36.96" customHeight="1">
      <c r="L2"/>
      <c r="AT2" s="23" t="s">
        <v>84</v>
      </c>
    </row>
    <row r="3" ht="6.96" customHeight="1">
      <c r="B3" s="24"/>
      <c r="C3" s="25"/>
      <c r="D3" s="25"/>
      <c r="E3" s="25"/>
      <c r="F3" s="25"/>
      <c r="G3" s="25"/>
      <c r="H3" s="25"/>
      <c r="I3" s="140"/>
      <c r="J3" s="25"/>
      <c r="K3" s="26"/>
      <c r="AT3" s="23" t="s">
        <v>81</v>
      </c>
    </row>
    <row r="4" ht="36.96" customHeight="1">
      <c r="B4" s="27"/>
      <c r="C4" s="28"/>
      <c r="D4" s="29" t="s">
        <v>96</v>
      </c>
      <c r="E4" s="28"/>
      <c r="F4" s="28"/>
      <c r="G4" s="28"/>
      <c r="H4" s="28"/>
      <c r="I4" s="141"/>
      <c r="J4" s="28"/>
      <c r="K4" s="30"/>
      <c r="M4" s="31" t="s">
        <v>12</v>
      </c>
      <c r="AT4" s="23" t="s">
        <v>6</v>
      </c>
    </row>
    <row r="5" ht="6.96" customHeight="1">
      <c r="B5" s="27"/>
      <c r="C5" s="28"/>
      <c r="D5" s="28"/>
      <c r="E5" s="28"/>
      <c r="F5" s="28"/>
      <c r="G5" s="28"/>
      <c r="H5" s="28"/>
      <c r="I5" s="141"/>
      <c r="J5" s="28"/>
      <c r="K5" s="30"/>
    </row>
    <row r="6">
      <c r="B6" s="27"/>
      <c r="C6" s="28"/>
      <c r="D6" s="39" t="s">
        <v>18</v>
      </c>
      <c r="E6" s="28"/>
      <c r="F6" s="28"/>
      <c r="G6" s="28"/>
      <c r="H6" s="28"/>
      <c r="I6" s="141"/>
      <c r="J6" s="28"/>
      <c r="K6" s="30"/>
    </row>
    <row r="7" ht="16.5" customHeight="1">
      <c r="B7" s="27"/>
      <c r="C7" s="28"/>
      <c r="D7" s="28"/>
      <c r="E7" s="142" t="str">
        <f>'Rekapitulace stavby'!K6</f>
        <v>Rekonstrukce tramvajové tratě v sadu Boženy Němcové</v>
      </c>
      <c r="F7" s="39"/>
      <c r="G7" s="39"/>
      <c r="H7" s="39"/>
      <c r="I7" s="141"/>
      <c r="J7" s="28"/>
      <c r="K7" s="30"/>
    </row>
    <row r="8" s="1" customFormat="1">
      <c r="B8" s="45"/>
      <c r="C8" s="46"/>
      <c r="D8" s="39" t="s">
        <v>97</v>
      </c>
      <c r="E8" s="46"/>
      <c r="F8" s="46"/>
      <c r="G8" s="46"/>
      <c r="H8" s="46"/>
      <c r="I8" s="143"/>
      <c r="J8" s="46"/>
      <c r="K8" s="50"/>
    </row>
    <row r="9" s="1" customFormat="1" ht="36.96" customHeight="1">
      <c r="B9" s="45"/>
      <c r="C9" s="46"/>
      <c r="D9" s="46"/>
      <c r="E9" s="144" t="s">
        <v>155</v>
      </c>
      <c r="F9" s="46"/>
      <c r="G9" s="46"/>
      <c r="H9" s="46"/>
      <c r="I9" s="143"/>
      <c r="J9" s="46"/>
      <c r="K9" s="50"/>
    </row>
    <row r="10" s="1" customFormat="1">
      <c r="B10" s="45"/>
      <c r="C10" s="46"/>
      <c r="D10" s="46"/>
      <c r="E10" s="46"/>
      <c r="F10" s="46"/>
      <c r="G10" s="46"/>
      <c r="H10" s="46"/>
      <c r="I10" s="143"/>
      <c r="J10" s="46"/>
      <c r="K10" s="50"/>
    </row>
    <row r="11" s="1" customFormat="1" ht="14.4" customHeight="1">
      <c r="B11" s="45"/>
      <c r="C11" s="46"/>
      <c r="D11" s="39" t="s">
        <v>20</v>
      </c>
      <c r="E11" s="46"/>
      <c r="F11" s="34" t="s">
        <v>21</v>
      </c>
      <c r="G11" s="46"/>
      <c r="H11" s="46"/>
      <c r="I11" s="145" t="s">
        <v>22</v>
      </c>
      <c r="J11" s="34" t="s">
        <v>21</v>
      </c>
      <c r="K11" s="50"/>
    </row>
    <row r="12" s="1" customFormat="1" ht="14.4" customHeight="1">
      <c r="B12" s="45"/>
      <c r="C12" s="46"/>
      <c r="D12" s="39" t="s">
        <v>23</v>
      </c>
      <c r="E12" s="46"/>
      <c r="F12" s="34" t="s">
        <v>29</v>
      </c>
      <c r="G12" s="46"/>
      <c r="H12" s="46"/>
      <c r="I12" s="145" t="s">
        <v>25</v>
      </c>
      <c r="J12" s="146" t="str">
        <f>'Rekapitulace stavby'!AN8</f>
        <v>3. 6. 2018</v>
      </c>
      <c r="K12" s="50"/>
    </row>
    <row r="13" s="1" customFormat="1" ht="10.8" customHeight="1">
      <c r="B13" s="45"/>
      <c r="C13" s="46"/>
      <c r="D13" s="46"/>
      <c r="E13" s="46"/>
      <c r="F13" s="46"/>
      <c r="G13" s="46"/>
      <c r="H13" s="46"/>
      <c r="I13" s="143"/>
      <c r="J13" s="46"/>
      <c r="K13" s="50"/>
    </row>
    <row r="14" s="1" customFormat="1" ht="14.4" customHeight="1">
      <c r="B14" s="45"/>
      <c r="C14" s="46"/>
      <c r="D14" s="39" t="s">
        <v>27</v>
      </c>
      <c r="E14" s="46"/>
      <c r="F14" s="46"/>
      <c r="G14" s="46"/>
      <c r="H14" s="46"/>
      <c r="I14" s="145" t="s">
        <v>28</v>
      </c>
      <c r="J14" s="34" t="str">
        <f>IF('Rekapitulace stavby'!AN10="","",'Rekapitulace stavby'!AN10)</f>
        <v/>
      </c>
      <c r="K14" s="50"/>
    </row>
    <row r="15" s="1" customFormat="1" ht="18" customHeight="1">
      <c r="B15" s="45"/>
      <c r="C15" s="46"/>
      <c r="D15" s="46"/>
      <c r="E15" s="34" t="str">
        <f>IF('Rekapitulace stavby'!E11="","",'Rekapitulace stavby'!E11)</f>
        <v xml:space="preserve"> </v>
      </c>
      <c r="F15" s="46"/>
      <c r="G15" s="46"/>
      <c r="H15" s="46"/>
      <c r="I15" s="145" t="s">
        <v>30</v>
      </c>
      <c r="J15" s="34" t="str">
        <f>IF('Rekapitulace stavby'!AN11="","",'Rekapitulace stavby'!AN11)</f>
        <v/>
      </c>
      <c r="K15" s="50"/>
    </row>
    <row r="16" s="1" customFormat="1" ht="6.96" customHeight="1">
      <c r="B16" s="45"/>
      <c r="C16" s="46"/>
      <c r="D16" s="46"/>
      <c r="E16" s="46"/>
      <c r="F16" s="46"/>
      <c r="G16" s="46"/>
      <c r="H16" s="46"/>
      <c r="I16" s="143"/>
      <c r="J16" s="46"/>
      <c r="K16" s="50"/>
    </row>
    <row r="17" s="1" customFormat="1" ht="14.4" customHeight="1">
      <c r="B17" s="45"/>
      <c r="C17" s="46"/>
      <c r="D17" s="39" t="s">
        <v>31</v>
      </c>
      <c r="E17" s="46"/>
      <c r="F17" s="46"/>
      <c r="G17" s="46"/>
      <c r="H17" s="46"/>
      <c r="I17" s="145" t="s">
        <v>28</v>
      </c>
      <c r="J17" s="34" t="str">
        <f>IF('Rekapitulace stavby'!AN13="Vyplň údaj","",IF('Rekapitulace stavby'!AN13="","",'Rekapitulace stavby'!AN13))</f>
        <v/>
      </c>
      <c r="K17" s="50"/>
    </row>
    <row r="18" s="1" customFormat="1" ht="18" customHeight="1">
      <c r="B18" s="45"/>
      <c r="C18" s="46"/>
      <c r="D18" s="46"/>
      <c r="E18" s="34" t="str">
        <f>IF('Rekapitulace stavby'!E14="Vyplň údaj","",IF('Rekapitulace stavby'!E14="","",'Rekapitulace stavby'!E14))</f>
        <v/>
      </c>
      <c r="F18" s="46"/>
      <c r="G18" s="46"/>
      <c r="H18" s="46"/>
      <c r="I18" s="145" t="s">
        <v>30</v>
      </c>
      <c r="J18" s="34" t="str">
        <f>IF('Rekapitulace stavby'!AN14="Vyplň údaj","",IF('Rekapitulace stavby'!AN14="","",'Rekapitulace stavby'!AN14))</f>
        <v/>
      </c>
      <c r="K18" s="50"/>
    </row>
    <row r="19" s="1" customFormat="1" ht="6.96" customHeight="1">
      <c r="B19" s="45"/>
      <c r="C19" s="46"/>
      <c r="D19" s="46"/>
      <c r="E19" s="46"/>
      <c r="F19" s="46"/>
      <c r="G19" s="46"/>
      <c r="H19" s="46"/>
      <c r="I19" s="143"/>
      <c r="J19" s="46"/>
      <c r="K19" s="50"/>
    </row>
    <row r="20" s="1" customFormat="1" ht="14.4" customHeight="1">
      <c r="B20" s="45"/>
      <c r="C20" s="46"/>
      <c r="D20" s="39" t="s">
        <v>33</v>
      </c>
      <c r="E20" s="46"/>
      <c r="F20" s="46"/>
      <c r="G20" s="46"/>
      <c r="H20" s="46"/>
      <c r="I20" s="145" t="s">
        <v>28</v>
      </c>
      <c r="J20" s="34" t="str">
        <f>IF('Rekapitulace stavby'!AN16="","",'Rekapitulace stavby'!AN16)</f>
        <v/>
      </c>
      <c r="K20" s="50"/>
    </row>
    <row r="21" s="1" customFormat="1" ht="18" customHeight="1">
      <c r="B21" s="45"/>
      <c r="C21" s="46"/>
      <c r="D21" s="46"/>
      <c r="E21" s="34" t="str">
        <f>IF('Rekapitulace stavby'!E17="","",'Rekapitulace stavby'!E17)</f>
        <v>IM-PROEJKT, inženýrské a mostní konstrukce, s.r.o.</v>
      </c>
      <c r="F21" s="46"/>
      <c r="G21" s="46"/>
      <c r="H21" s="46"/>
      <c r="I21" s="145" t="s">
        <v>30</v>
      </c>
      <c r="J21" s="34" t="str">
        <f>IF('Rekapitulace stavby'!AN17="","",'Rekapitulace stavby'!AN17)</f>
        <v/>
      </c>
      <c r="K21" s="50"/>
    </row>
    <row r="22" s="1" customFormat="1" ht="6.96" customHeight="1">
      <c r="B22" s="45"/>
      <c r="C22" s="46"/>
      <c r="D22" s="46"/>
      <c r="E22" s="46"/>
      <c r="F22" s="46"/>
      <c r="G22" s="46"/>
      <c r="H22" s="46"/>
      <c r="I22" s="143"/>
      <c r="J22" s="46"/>
      <c r="K22" s="50"/>
    </row>
    <row r="23" s="1" customFormat="1" ht="14.4" customHeight="1">
      <c r="B23" s="45"/>
      <c r="C23" s="46"/>
      <c r="D23" s="39" t="s">
        <v>36</v>
      </c>
      <c r="E23" s="46"/>
      <c r="F23" s="46"/>
      <c r="G23" s="46"/>
      <c r="H23" s="46"/>
      <c r="I23" s="143"/>
      <c r="J23" s="46"/>
      <c r="K23" s="50"/>
    </row>
    <row r="24" s="6" customFormat="1" ht="16.5" customHeight="1">
      <c r="B24" s="147"/>
      <c r="C24" s="148"/>
      <c r="D24" s="148"/>
      <c r="E24" s="43" t="s">
        <v>21</v>
      </c>
      <c r="F24" s="43"/>
      <c r="G24" s="43"/>
      <c r="H24" s="43"/>
      <c r="I24" s="149"/>
      <c r="J24" s="148"/>
      <c r="K24" s="150"/>
    </row>
    <row r="25" s="1" customFormat="1" ht="6.96" customHeight="1">
      <c r="B25" s="45"/>
      <c r="C25" s="46"/>
      <c r="D25" s="46"/>
      <c r="E25" s="46"/>
      <c r="F25" s="46"/>
      <c r="G25" s="46"/>
      <c r="H25" s="46"/>
      <c r="I25" s="143"/>
      <c r="J25" s="46"/>
      <c r="K25" s="50"/>
    </row>
    <row r="26" s="1" customFormat="1" ht="6.96" customHeight="1">
      <c r="B26" s="45"/>
      <c r="C26" s="46"/>
      <c r="D26" s="105"/>
      <c r="E26" s="105"/>
      <c r="F26" s="105"/>
      <c r="G26" s="105"/>
      <c r="H26" s="105"/>
      <c r="I26" s="151"/>
      <c r="J26" s="105"/>
      <c r="K26" s="152"/>
    </row>
    <row r="27" s="1" customFormat="1" ht="25.44" customHeight="1">
      <c r="B27" s="45"/>
      <c r="C27" s="46"/>
      <c r="D27" s="153" t="s">
        <v>37</v>
      </c>
      <c r="E27" s="46"/>
      <c r="F27" s="46"/>
      <c r="G27" s="46"/>
      <c r="H27" s="46"/>
      <c r="I27" s="143"/>
      <c r="J27" s="154">
        <f>ROUND(J89,2)</f>
        <v>0</v>
      </c>
      <c r="K27" s="50"/>
    </row>
    <row r="28" s="1" customFormat="1" ht="6.96" customHeight="1">
      <c r="B28" s="45"/>
      <c r="C28" s="46"/>
      <c r="D28" s="105"/>
      <c r="E28" s="105"/>
      <c r="F28" s="105"/>
      <c r="G28" s="105"/>
      <c r="H28" s="105"/>
      <c r="I28" s="151"/>
      <c r="J28" s="105"/>
      <c r="K28" s="152"/>
    </row>
    <row r="29" s="1" customFormat="1" ht="14.4" customHeight="1">
      <c r="B29" s="45"/>
      <c r="C29" s="46"/>
      <c r="D29" s="46"/>
      <c r="E29" s="46"/>
      <c r="F29" s="51" t="s">
        <v>39</v>
      </c>
      <c r="G29" s="46"/>
      <c r="H29" s="46"/>
      <c r="I29" s="155" t="s">
        <v>38</v>
      </c>
      <c r="J29" s="51" t="s">
        <v>40</v>
      </c>
      <c r="K29" s="50"/>
    </row>
    <row r="30" s="1" customFormat="1" ht="14.4" customHeight="1">
      <c r="B30" s="45"/>
      <c r="C30" s="46"/>
      <c r="D30" s="54" t="s">
        <v>41</v>
      </c>
      <c r="E30" s="54" t="s">
        <v>42</v>
      </c>
      <c r="F30" s="156">
        <f>ROUND(SUM(BE89:BE900), 2)</f>
        <v>0</v>
      </c>
      <c r="G30" s="46"/>
      <c r="H30" s="46"/>
      <c r="I30" s="157">
        <v>0.20999999999999999</v>
      </c>
      <c r="J30" s="156">
        <f>ROUND(ROUND((SUM(BE89:BE900)), 2)*I30, 2)</f>
        <v>0</v>
      </c>
      <c r="K30" s="50"/>
    </row>
    <row r="31" s="1" customFormat="1" ht="14.4" customHeight="1">
      <c r="B31" s="45"/>
      <c r="C31" s="46"/>
      <c r="D31" s="46"/>
      <c r="E31" s="54" t="s">
        <v>43</v>
      </c>
      <c r="F31" s="156">
        <f>ROUND(SUM(BF89:BF900), 2)</f>
        <v>0</v>
      </c>
      <c r="G31" s="46"/>
      <c r="H31" s="46"/>
      <c r="I31" s="157">
        <v>0.14999999999999999</v>
      </c>
      <c r="J31" s="156">
        <f>ROUND(ROUND((SUM(BF89:BF900)), 2)*I31, 2)</f>
        <v>0</v>
      </c>
      <c r="K31" s="50"/>
    </row>
    <row r="32" hidden="1" s="1" customFormat="1" ht="14.4" customHeight="1">
      <c r="B32" s="45"/>
      <c r="C32" s="46"/>
      <c r="D32" s="46"/>
      <c r="E32" s="54" t="s">
        <v>44</v>
      </c>
      <c r="F32" s="156">
        <f>ROUND(SUM(BG89:BG900), 2)</f>
        <v>0</v>
      </c>
      <c r="G32" s="46"/>
      <c r="H32" s="46"/>
      <c r="I32" s="157">
        <v>0.20999999999999999</v>
      </c>
      <c r="J32" s="156">
        <v>0</v>
      </c>
      <c r="K32" s="50"/>
    </row>
    <row r="33" hidden="1" s="1" customFormat="1" ht="14.4" customHeight="1">
      <c r="B33" s="45"/>
      <c r="C33" s="46"/>
      <c r="D33" s="46"/>
      <c r="E33" s="54" t="s">
        <v>45</v>
      </c>
      <c r="F33" s="156">
        <f>ROUND(SUM(BH89:BH900), 2)</f>
        <v>0</v>
      </c>
      <c r="G33" s="46"/>
      <c r="H33" s="46"/>
      <c r="I33" s="157">
        <v>0.14999999999999999</v>
      </c>
      <c r="J33" s="156">
        <v>0</v>
      </c>
      <c r="K33" s="50"/>
    </row>
    <row r="34" hidden="1" s="1" customFormat="1" ht="14.4" customHeight="1">
      <c r="B34" s="45"/>
      <c r="C34" s="46"/>
      <c r="D34" s="46"/>
      <c r="E34" s="54" t="s">
        <v>46</v>
      </c>
      <c r="F34" s="156">
        <f>ROUND(SUM(BI89:BI900), 2)</f>
        <v>0</v>
      </c>
      <c r="G34" s="46"/>
      <c r="H34" s="46"/>
      <c r="I34" s="157">
        <v>0</v>
      </c>
      <c r="J34" s="156">
        <v>0</v>
      </c>
      <c r="K34" s="50"/>
    </row>
    <row r="35" s="1" customFormat="1" ht="6.96" customHeight="1">
      <c r="B35" s="45"/>
      <c r="C35" s="46"/>
      <c r="D35" s="46"/>
      <c r="E35" s="46"/>
      <c r="F35" s="46"/>
      <c r="G35" s="46"/>
      <c r="H35" s="46"/>
      <c r="I35" s="143"/>
      <c r="J35" s="46"/>
      <c r="K35" s="50"/>
    </row>
    <row r="36" s="1" customFormat="1" ht="25.44" customHeight="1">
      <c r="B36" s="45"/>
      <c r="C36" s="158"/>
      <c r="D36" s="159" t="s">
        <v>47</v>
      </c>
      <c r="E36" s="97"/>
      <c r="F36" s="97"/>
      <c r="G36" s="160" t="s">
        <v>48</v>
      </c>
      <c r="H36" s="161" t="s">
        <v>49</v>
      </c>
      <c r="I36" s="162"/>
      <c r="J36" s="163">
        <f>SUM(J27:J34)</f>
        <v>0</v>
      </c>
      <c r="K36" s="164"/>
    </row>
    <row r="37" s="1" customFormat="1" ht="14.4" customHeight="1">
      <c r="B37" s="66"/>
      <c r="C37" s="67"/>
      <c r="D37" s="67"/>
      <c r="E37" s="67"/>
      <c r="F37" s="67"/>
      <c r="G37" s="67"/>
      <c r="H37" s="67"/>
      <c r="I37" s="165"/>
      <c r="J37" s="67"/>
      <c r="K37" s="68"/>
    </row>
    <row r="41" s="1" customFormat="1" ht="6.96" customHeight="1">
      <c r="B41" s="166"/>
      <c r="C41" s="167"/>
      <c r="D41" s="167"/>
      <c r="E41" s="167"/>
      <c r="F41" s="167"/>
      <c r="G41" s="167"/>
      <c r="H41" s="167"/>
      <c r="I41" s="168"/>
      <c r="J41" s="167"/>
      <c r="K41" s="169"/>
    </row>
    <row r="42" s="1" customFormat="1" ht="36.96" customHeight="1">
      <c r="B42" s="45"/>
      <c r="C42" s="29" t="s">
        <v>99</v>
      </c>
      <c r="D42" s="46"/>
      <c r="E42" s="46"/>
      <c r="F42" s="46"/>
      <c r="G42" s="46"/>
      <c r="H42" s="46"/>
      <c r="I42" s="143"/>
      <c r="J42" s="46"/>
      <c r="K42" s="50"/>
    </row>
    <row r="43" s="1" customFormat="1" ht="6.96" customHeight="1">
      <c r="B43" s="45"/>
      <c r="C43" s="46"/>
      <c r="D43" s="46"/>
      <c r="E43" s="46"/>
      <c r="F43" s="46"/>
      <c r="G43" s="46"/>
      <c r="H43" s="46"/>
      <c r="I43" s="143"/>
      <c r="J43" s="46"/>
      <c r="K43" s="50"/>
    </row>
    <row r="44" s="1" customFormat="1" ht="14.4" customHeight="1">
      <c r="B44" s="45"/>
      <c r="C44" s="39" t="s">
        <v>18</v>
      </c>
      <c r="D44" s="46"/>
      <c r="E44" s="46"/>
      <c r="F44" s="46"/>
      <c r="G44" s="46"/>
      <c r="H44" s="46"/>
      <c r="I44" s="143"/>
      <c r="J44" s="46"/>
      <c r="K44" s="50"/>
    </row>
    <row r="45" s="1" customFormat="1" ht="16.5" customHeight="1">
      <c r="B45" s="45"/>
      <c r="C45" s="46"/>
      <c r="D45" s="46"/>
      <c r="E45" s="142" t="str">
        <f>E7</f>
        <v>Rekonstrukce tramvajové tratě v sadu Boženy Němcové</v>
      </c>
      <c r="F45" s="39"/>
      <c r="G45" s="39"/>
      <c r="H45" s="39"/>
      <c r="I45" s="143"/>
      <c r="J45" s="46"/>
      <c r="K45" s="50"/>
    </row>
    <row r="46" s="1" customFormat="1" ht="14.4" customHeight="1">
      <c r="B46" s="45"/>
      <c r="C46" s="39" t="s">
        <v>97</v>
      </c>
      <c r="D46" s="46"/>
      <c r="E46" s="46"/>
      <c r="F46" s="46"/>
      <c r="G46" s="46"/>
      <c r="H46" s="46"/>
      <c r="I46" s="143"/>
      <c r="J46" s="46"/>
      <c r="K46" s="50"/>
    </row>
    <row r="47" s="1" customFormat="1" ht="17.25" customHeight="1">
      <c r="B47" s="45"/>
      <c r="C47" s="46"/>
      <c r="D47" s="46"/>
      <c r="E47" s="144" t="str">
        <f>E9</f>
        <v>SO 11.01 - Tramvajový svršek a spodek</v>
      </c>
      <c r="F47" s="46"/>
      <c r="G47" s="46"/>
      <c r="H47" s="46"/>
      <c r="I47" s="143"/>
      <c r="J47" s="46"/>
      <c r="K47" s="50"/>
    </row>
    <row r="48" s="1" customFormat="1" ht="6.96" customHeight="1">
      <c r="B48" s="45"/>
      <c r="C48" s="46"/>
      <c r="D48" s="46"/>
      <c r="E48" s="46"/>
      <c r="F48" s="46"/>
      <c r="G48" s="46"/>
      <c r="H48" s="46"/>
      <c r="I48" s="143"/>
      <c r="J48" s="46"/>
      <c r="K48" s="50"/>
    </row>
    <row r="49" s="1" customFormat="1" ht="18" customHeight="1">
      <c r="B49" s="45"/>
      <c r="C49" s="39" t="s">
        <v>23</v>
      </c>
      <c r="D49" s="46"/>
      <c r="E49" s="46"/>
      <c r="F49" s="34" t="str">
        <f>F12</f>
        <v xml:space="preserve"> </v>
      </c>
      <c r="G49" s="46"/>
      <c r="H49" s="46"/>
      <c r="I49" s="145" t="s">
        <v>25</v>
      </c>
      <c r="J49" s="146" t="str">
        <f>IF(J12="","",J12)</f>
        <v>3. 6. 2018</v>
      </c>
      <c r="K49" s="50"/>
    </row>
    <row r="50" s="1" customFormat="1" ht="6.96" customHeight="1">
      <c r="B50" s="45"/>
      <c r="C50" s="46"/>
      <c r="D50" s="46"/>
      <c r="E50" s="46"/>
      <c r="F50" s="46"/>
      <c r="G50" s="46"/>
      <c r="H50" s="46"/>
      <c r="I50" s="143"/>
      <c r="J50" s="46"/>
      <c r="K50" s="50"/>
    </row>
    <row r="51" s="1" customFormat="1">
      <c r="B51" s="45"/>
      <c r="C51" s="39" t="s">
        <v>27</v>
      </c>
      <c r="D51" s="46"/>
      <c r="E51" s="46"/>
      <c r="F51" s="34" t="str">
        <f>E15</f>
        <v xml:space="preserve"> </v>
      </c>
      <c r="G51" s="46"/>
      <c r="H51" s="46"/>
      <c r="I51" s="145" t="s">
        <v>33</v>
      </c>
      <c r="J51" s="43" t="str">
        <f>E21</f>
        <v>IM-PROEJKT, inženýrské a mostní konstrukce, s.r.o.</v>
      </c>
      <c r="K51" s="50"/>
    </row>
    <row r="52" s="1" customFormat="1" ht="14.4" customHeight="1">
      <c r="B52" s="45"/>
      <c r="C52" s="39" t="s">
        <v>31</v>
      </c>
      <c r="D52" s="46"/>
      <c r="E52" s="46"/>
      <c r="F52" s="34" t="str">
        <f>IF(E18="","",E18)</f>
        <v/>
      </c>
      <c r="G52" s="46"/>
      <c r="H52" s="46"/>
      <c r="I52" s="143"/>
      <c r="J52" s="170"/>
      <c r="K52" s="50"/>
    </row>
    <row r="53" s="1" customFormat="1" ht="10.32" customHeight="1">
      <c r="B53" s="45"/>
      <c r="C53" s="46"/>
      <c r="D53" s="46"/>
      <c r="E53" s="46"/>
      <c r="F53" s="46"/>
      <c r="G53" s="46"/>
      <c r="H53" s="46"/>
      <c r="I53" s="143"/>
      <c r="J53" s="46"/>
      <c r="K53" s="50"/>
    </row>
    <row r="54" s="1" customFormat="1" ht="29.28" customHeight="1">
      <c r="B54" s="45"/>
      <c r="C54" s="171" t="s">
        <v>100</v>
      </c>
      <c r="D54" s="158"/>
      <c r="E54" s="158"/>
      <c r="F54" s="158"/>
      <c r="G54" s="158"/>
      <c r="H54" s="158"/>
      <c r="I54" s="172"/>
      <c r="J54" s="173" t="s">
        <v>101</v>
      </c>
      <c r="K54" s="174"/>
    </row>
    <row r="55" s="1" customFormat="1" ht="10.32" customHeight="1">
      <c r="B55" s="45"/>
      <c r="C55" s="46"/>
      <c r="D55" s="46"/>
      <c r="E55" s="46"/>
      <c r="F55" s="46"/>
      <c r="G55" s="46"/>
      <c r="H55" s="46"/>
      <c r="I55" s="143"/>
      <c r="J55" s="46"/>
      <c r="K55" s="50"/>
    </row>
    <row r="56" s="1" customFormat="1" ht="29.28" customHeight="1">
      <c r="B56" s="45"/>
      <c r="C56" s="175" t="s">
        <v>102</v>
      </c>
      <c r="D56" s="46"/>
      <c r="E56" s="46"/>
      <c r="F56" s="46"/>
      <c r="G56" s="46"/>
      <c r="H56" s="46"/>
      <c r="I56" s="143"/>
      <c r="J56" s="154">
        <f>J89</f>
        <v>0</v>
      </c>
      <c r="K56" s="50"/>
      <c r="AU56" s="23" t="s">
        <v>103</v>
      </c>
    </row>
    <row r="57" s="7" customFormat="1" ht="24.96" customHeight="1">
      <c r="B57" s="176"/>
      <c r="C57" s="177"/>
      <c r="D57" s="178" t="s">
        <v>156</v>
      </c>
      <c r="E57" s="179"/>
      <c r="F57" s="179"/>
      <c r="G57" s="179"/>
      <c r="H57" s="179"/>
      <c r="I57" s="180"/>
      <c r="J57" s="181">
        <f>J90</f>
        <v>0</v>
      </c>
      <c r="K57" s="182"/>
    </row>
    <row r="58" s="8" customFormat="1" ht="19.92" customHeight="1">
      <c r="B58" s="183"/>
      <c r="C58" s="184"/>
      <c r="D58" s="185" t="s">
        <v>157</v>
      </c>
      <c r="E58" s="186"/>
      <c r="F58" s="186"/>
      <c r="G58" s="186"/>
      <c r="H58" s="186"/>
      <c r="I58" s="187"/>
      <c r="J58" s="188">
        <f>J91</f>
        <v>0</v>
      </c>
      <c r="K58" s="189"/>
    </row>
    <row r="59" s="8" customFormat="1" ht="19.92" customHeight="1">
      <c r="B59" s="183"/>
      <c r="C59" s="184"/>
      <c r="D59" s="185" t="s">
        <v>158</v>
      </c>
      <c r="E59" s="186"/>
      <c r="F59" s="186"/>
      <c r="G59" s="186"/>
      <c r="H59" s="186"/>
      <c r="I59" s="187"/>
      <c r="J59" s="188">
        <f>J92</f>
        <v>0</v>
      </c>
      <c r="K59" s="189"/>
    </row>
    <row r="60" s="8" customFormat="1" ht="19.92" customHeight="1">
      <c r="B60" s="183"/>
      <c r="C60" s="184"/>
      <c r="D60" s="185" t="s">
        <v>159</v>
      </c>
      <c r="E60" s="186"/>
      <c r="F60" s="186"/>
      <c r="G60" s="186"/>
      <c r="H60" s="186"/>
      <c r="I60" s="187"/>
      <c r="J60" s="188">
        <f>J296</f>
        <v>0</v>
      </c>
      <c r="K60" s="189"/>
    </row>
    <row r="61" s="8" customFormat="1" ht="14.88" customHeight="1">
      <c r="B61" s="183"/>
      <c r="C61" s="184"/>
      <c r="D61" s="185" t="s">
        <v>160</v>
      </c>
      <c r="E61" s="186"/>
      <c r="F61" s="186"/>
      <c r="G61" s="186"/>
      <c r="H61" s="186"/>
      <c r="I61" s="187"/>
      <c r="J61" s="188">
        <f>J334</f>
        <v>0</v>
      </c>
      <c r="K61" s="189"/>
    </row>
    <row r="62" s="8" customFormat="1" ht="14.88" customHeight="1">
      <c r="B62" s="183"/>
      <c r="C62" s="184"/>
      <c r="D62" s="185" t="s">
        <v>161</v>
      </c>
      <c r="E62" s="186"/>
      <c r="F62" s="186"/>
      <c r="G62" s="186"/>
      <c r="H62" s="186"/>
      <c r="I62" s="187"/>
      <c r="J62" s="188">
        <f>J471</f>
        <v>0</v>
      </c>
      <c r="K62" s="189"/>
    </row>
    <row r="63" s="8" customFormat="1" ht="19.92" customHeight="1">
      <c r="B63" s="183"/>
      <c r="C63" s="184"/>
      <c r="D63" s="185" t="s">
        <v>162</v>
      </c>
      <c r="E63" s="186"/>
      <c r="F63" s="186"/>
      <c r="G63" s="186"/>
      <c r="H63" s="186"/>
      <c r="I63" s="187"/>
      <c r="J63" s="188">
        <f>J566</f>
        <v>0</v>
      </c>
      <c r="K63" s="189"/>
    </row>
    <row r="64" s="8" customFormat="1" ht="19.92" customHeight="1">
      <c r="B64" s="183"/>
      <c r="C64" s="184"/>
      <c r="D64" s="185" t="s">
        <v>163</v>
      </c>
      <c r="E64" s="186"/>
      <c r="F64" s="186"/>
      <c r="G64" s="186"/>
      <c r="H64" s="186"/>
      <c r="I64" s="187"/>
      <c r="J64" s="188">
        <f>J603</f>
        <v>0</v>
      </c>
      <c r="K64" s="189"/>
    </row>
    <row r="65" s="8" customFormat="1" ht="14.88" customHeight="1">
      <c r="B65" s="183"/>
      <c r="C65" s="184"/>
      <c r="D65" s="185" t="s">
        <v>164</v>
      </c>
      <c r="E65" s="186"/>
      <c r="F65" s="186"/>
      <c r="G65" s="186"/>
      <c r="H65" s="186"/>
      <c r="I65" s="187"/>
      <c r="J65" s="188">
        <f>J734</f>
        <v>0</v>
      </c>
      <c r="K65" s="189"/>
    </row>
    <row r="66" s="8" customFormat="1" ht="19.92" customHeight="1">
      <c r="B66" s="183"/>
      <c r="C66" s="184"/>
      <c r="D66" s="185" t="s">
        <v>165</v>
      </c>
      <c r="E66" s="186"/>
      <c r="F66" s="186"/>
      <c r="G66" s="186"/>
      <c r="H66" s="186"/>
      <c r="I66" s="187"/>
      <c r="J66" s="188">
        <f>J803</f>
        <v>0</v>
      </c>
      <c r="K66" s="189"/>
    </row>
    <row r="67" s="7" customFormat="1" ht="24.96" customHeight="1">
      <c r="B67" s="176"/>
      <c r="C67" s="177"/>
      <c r="D67" s="178" t="s">
        <v>104</v>
      </c>
      <c r="E67" s="179"/>
      <c r="F67" s="179"/>
      <c r="G67" s="179"/>
      <c r="H67" s="179"/>
      <c r="I67" s="180"/>
      <c r="J67" s="181">
        <f>J804</f>
        <v>0</v>
      </c>
      <c r="K67" s="182"/>
    </row>
    <row r="68" s="8" customFormat="1" ht="19.92" customHeight="1">
      <c r="B68" s="183"/>
      <c r="C68" s="184"/>
      <c r="D68" s="185" t="s">
        <v>105</v>
      </c>
      <c r="E68" s="186"/>
      <c r="F68" s="186"/>
      <c r="G68" s="186"/>
      <c r="H68" s="186"/>
      <c r="I68" s="187"/>
      <c r="J68" s="188">
        <f>J805</f>
        <v>0</v>
      </c>
      <c r="K68" s="189"/>
    </row>
    <row r="69" s="7" customFormat="1" ht="24.96" customHeight="1">
      <c r="B69" s="176"/>
      <c r="C69" s="177"/>
      <c r="D69" s="178" t="s">
        <v>166</v>
      </c>
      <c r="E69" s="179"/>
      <c r="F69" s="179"/>
      <c r="G69" s="179"/>
      <c r="H69" s="179"/>
      <c r="I69" s="180"/>
      <c r="J69" s="181">
        <f>J848</f>
        <v>0</v>
      </c>
      <c r="K69" s="182"/>
    </row>
    <row r="70" s="1" customFormat="1" ht="21.84" customHeight="1">
      <c r="B70" s="45"/>
      <c r="C70" s="46"/>
      <c r="D70" s="46"/>
      <c r="E70" s="46"/>
      <c r="F70" s="46"/>
      <c r="G70" s="46"/>
      <c r="H70" s="46"/>
      <c r="I70" s="143"/>
      <c r="J70" s="46"/>
      <c r="K70" s="50"/>
    </row>
    <row r="71" s="1" customFormat="1" ht="6.96" customHeight="1">
      <c r="B71" s="66"/>
      <c r="C71" s="67"/>
      <c r="D71" s="67"/>
      <c r="E71" s="67"/>
      <c r="F71" s="67"/>
      <c r="G71" s="67"/>
      <c r="H71" s="67"/>
      <c r="I71" s="165"/>
      <c r="J71" s="67"/>
      <c r="K71" s="68"/>
    </row>
    <row r="75" s="1" customFormat="1" ht="6.96" customHeight="1">
      <c r="B75" s="69"/>
      <c r="C75" s="70"/>
      <c r="D75" s="70"/>
      <c r="E75" s="70"/>
      <c r="F75" s="70"/>
      <c r="G75" s="70"/>
      <c r="H75" s="70"/>
      <c r="I75" s="168"/>
      <c r="J75" s="70"/>
      <c r="K75" s="70"/>
      <c r="L75" s="71"/>
    </row>
    <row r="76" s="1" customFormat="1" ht="36.96" customHeight="1">
      <c r="B76" s="45"/>
      <c r="C76" s="72" t="s">
        <v>106</v>
      </c>
      <c r="D76" s="73"/>
      <c r="E76" s="73"/>
      <c r="F76" s="73"/>
      <c r="G76" s="73"/>
      <c r="H76" s="73"/>
      <c r="I76" s="190"/>
      <c r="J76" s="73"/>
      <c r="K76" s="73"/>
      <c r="L76" s="71"/>
    </row>
    <row r="77" s="1" customFormat="1" ht="6.96" customHeight="1">
      <c r="B77" s="45"/>
      <c r="C77" s="73"/>
      <c r="D77" s="73"/>
      <c r="E77" s="73"/>
      <c r="F77" s="73"/>
      <c r="G77" s="73"/>
      <c r="H77" s="73"/>
      <c r="I77" s="190"/>
      <c r="J77" s="73"/>
      <c r="K77" s="73"/>
      <c r="L77" s="71"/>
    </row>
    <row r="78" s="1" customFormat="1" ht="14.4" customHeight="1">
      <c r="B78" s="45"/>
      <c r="C78" s="75" t="s">
        <v>18</v>
      </c>
      <c r="D78" s="73"/>
      <c r="E78" s="73"/>
      <c r="F78" s="73"/>
      <c r="G78" s="73"/>
      <c r="H78" s="73"/>
      <c r="I78" s="190"/>
      <c r="J78" s="73"/>
      <c r="K78" s="73"/>
      <c r="L78" s="71"/>
    </row>
    <row r="79" s="1" customFormat="1" ht="16.5" customHeight="1">
      <c r="B79" s="45"/>
      <c r="C79" s="73"/>
      <c r="D79" s="73"/>
      <c r="E79" s="191" t="str">
        <f>E7</f>
        <v>Rekonstrukce tramvajové tratě v sadu Boženy Němcové</v>
      </c>
      <c r="F79" s="75"/>
      <c r="G79" s="75"/>
      <c r="H79" s="75"/>
      <c r="I79" s="190"/>
      <c r="J79" s="73"/>
      <c r="K79" s="73"/>
      <c r="L79" s="71"/>
    </row>
    <row r="80" s="1" customFormat="1" ht="14.4" customHeight="1">
      <c r="B80" s="45"/>
      <c r="C80" s="75" t="s">
        <v>97</v>
      </c>
      <c r="D80" s="73"/>
      <c r="E80" s="73"/>
      <c r="F80" s="73"/>
      <c r="G80" s="73"/>
      <c r="H80" s="73"/>
      <c r="I80" s="190"/>
      <c r="J80" s="73"/>
      <c r="K80" s="73"/>
      <c r="L80" s="71"/>
    </row>
    <row r="81" s="1" customFormat="1" ht="17.25" customHeight="1">
      <c r="B81" s="45"/>
      <c r="C81" s="73"/>
      <c r="D81" s="73"/>
      <c r="E81" s="81" t="str">
        <f>E9</f>
        <v>SO 11.01 - Tramvajový svršek a spodek</v>
      </c>
      <c r="F81" s="73"/>
      <c r="G81" s="73"/>
      <c r="H81" s="73"/>
      <c r="I81" s="190"/>
      <c r="J81" s="73"/>
      <c r="K81" s="73"/>
      <c r="L81" s="71"/>
    </row>
    <row r="82" s="1" customFormat="1" ht="6.96" customHeight="1">
      <c r="B82" s="45"/>
      <c r="C82" s="73"/>
      <c r="D82" s="73"/>
      <c r="E82" s="73"/>
      <c r="F82" s="73"/>
      <c r="G82" s="73"/>
      <c r="H82" s="73"/>
      <c r="I82" s="190"/>
      <c r="J82" s="73"/>
      <c r="K82" s="73"/>
      <c r="L82" s="71"/>
    </row>
    <row r="83" s="1" customFormat="1" ht="18" customHeight="1">
      <c r="B83" s="45"/>
      <c r="C83" s="75" t="s">
        <v>23</v>
      </c>
      <c r="D83" s="73"/>
      <c r="E83" s="73"/>
      <c r="F83" s="192" t="str">
        <f>F12</f>
        <v xml:space="preserve"> </v>
      </c>
      <c r="G83" s="73"/>
      <c r="H83" s="73"/>
      <c r="I83" s="193" t="s">
        <v>25</v>
      </c>
      <c r="J83" s="84" t="str">
        <f>IF(J12="","",J12)</f>
        <v>3. 6. 2018</v>
      </c>
      <c r="K83" s="73"/>
      <c r="L83" s="71"/>
    </row>
    <row r="84" s="1" customFormat="1" ht="6.96" customHeight="1">
      <c r="B84" s="45"/>
      <c r="C84" s="73"/>
      <c r="D84" s="73"/>
      <c r="E84" s="73"/>
      <c r="F84" s="73"/>
      <c r="G84" s="73"/>
      <c r="H84" s="73"/>
      <c r="I84" s="190"/>
      <c r="J84" s="73"/>
      <c r="K84" s="73"/>
      <c r="L84" s="71"/>
    </row>
    <row r="85" s="1" customFormat="1">
      <c r="B85" s="45"/>
      <c r="C85" s="75" t="s">
        <v>27</v>
      </c>
      <c r="D85" s="73"/>
      <c r="E85" s="73"/>
      <c r="F85" s="192" t="str">
        <f>E15</f>
        <v xml:space="preserve"> </v>
      </c>
      <c r="G85" s="73"/>
      <c r="H85" s="73"/>
      <c r="I85" s="193" t="s">
        <v>33</v>
      </c>
      <c r="J85" s="192" t="str">
        <f>E21</f>
        <v>IM-PROEJKT, inženýrské a mostní konstrukce, s.r.o.</v>
      </c>
      <c r="K85" s="73"/>
      <c r="L85" s="71"/>
    </row>
    <row r="86" s="1" customFormat="1" ht="14.4" customHeight="1">
      <c r="B86" s="45"/>
      <c r="C86" s="75" t="s">
        <v>31</v>
      </c>
      <c r="D86" s="73"/>
      <c r="E86" s="73"/>
      <c r="F86" s="192" t="str">
        <f>IF(E18="","",E18)</f>
        <v/>
      </c>
      <c r="G86" s="73"/>
      <c r="H86" s="73"/>
      <c r="I86" s="190"/>
      <c r="J86" s="73"/>
      <c r="K86" s="73"/>
      <c r="L86" s="71"/>
    </row>
    <row r="87" s="1" customFormat="1" ht="10.32" customHeight="1">
      <c r="B87" s="45"/>
      <c r="C87" s="73"/>
      <c r="D87" s="73"/>
      <c r="E87" s="73"/>
      <c r="F87" s="73"/>
      <c r="G87" s="73"/>
      <c r="H87" s="73"/>
      <c r="I87" s="190"/>
      <c r="J87" s="73"/>
      <c r="K87" s="73"/>
      <c r="L87" s="71"/>
    </row>
    <row r="88" s="9" customFormat="1" ht="29.28" customHeight="1">
      <c r="B88" s="194"/>
      <c r="C88" s="195" t="s">
        <v>107</v>
      </c>
      <c r="D88" s="196" t="s">
        <v>56</v>
      </c>
      <c r="E88" s="196" t="s">
        <v>52</v>
      </c>
      <c r="F88" s="196" t="s">
        <v>108</v>
      </c>
      <c r="G88" s="196" t="s">
        <v>109</v>
      </c>
      <c r="H88" s="196" t="s">
        <v>110</v>
      </c>
      <c r="I88" s="197" t="s">
        <v>111</v>
      </c>
      <c r="J88" s="196" t="s">
        <v>101</v>
      </c>
      <c r="K88" s="198" t="s">
        <v>112</v>
      </c>
      <c r="L88" s="199"/>
      <c r="M88" s="101" t="s">
        <v>113</v>
      </c>
      <c r="N88" s="102" t="s">
        <v>41</v>
      </c>
      <c r="O88" s="102" t="s">
        <v>114</v>
      </c>
      <c r="P88" s="102" t="s">
        <v>115</v>
      </c>
      <c r="Q88" s="102" t="s">
        <v>116</v>
      </c>
      <c r="R88" s="102" t="s">
        <v>117</v>
      </c>
      <c r="S88" s="102" t="s">
        <v>118</v>
      </c>
      <c r="T88" s="103" t="s">
        <v>119</v>
      </c>
    </row>
    <row r="89" s="1" customFormat="1" ht="29.28" customHeight="1">
      <c r="B89" s="45"/>
      <c r="C89" s="107" t="s">
        <v>102</v>
      </c>
      <c r="D89" s="73"/>
      <c r="E89" s="73"/>
      <c r="F89" s="73"/>
      <c r="G89" s="73"/>
      <c r="H89" s="73"/>
      <c r="I89" s="190"/>
      <c r="J89" s="200">
        <f>BK89</f>
        <v>0</v>
      </c>
      <c r="K89" s="73"/>
      <c r="L89" s="71"/>
      <c r="M89" s="104"/>
      <c r="N89" s="105"/>
      <c r="O89" s="105"/>
      <c r="P89" s="201">
        <f>P90+P804+P848</f>
        <v>0</v>
      </c>
      <c r="Q89" s="105"/>
      <c r="R89" s="201">
        <f>R90+R804+R848</f>
        <v>492.66313581000003</v>
      </c>
      <c r="S89" s="105"/>
      <c r="T89" s="202">
        <f>T90+T804+T848</f>
        <v>1392.3209099999997</v>
      </c>
      <c r="AT89" s="23" t="s">
        <v>70</v>
      </c>
      <c r="AU89" s="23" t="s">
        <v>103</v>
      </c>
      <c r="BK89" s="203">
        <f>BK90+BK804+BK848</f>
        <v>0</v>
      </c>
    </row>
    <row r="90" s="10" customFormat="1" ht="37.44001" customHeight="1">
      <c r="B90" s="204"/>
      <c r="C90" s="205"/>
      <c r="D90" s="206" t="s">
        <v>70</v>
      </c>
      <c r="E90" s="207" t="s">
        <v>167</v>
      </c>
      <c r="F90" s="207" t="s">
        <v>168</v>
      </c>
      <c r="G90" s="205"/>
      <c r="H90" s="205"/>
      <c r="I90" s="208"/>
      <c r="J90" s="209">
        <f>BK90</f>
        <v>0</v>
      </c>
      <c r="K90" s="205"/>
      <c r="L90" s="210"/>
      <c r="M90" s="211"/>
      <c r="N90" s="212"/>
      <c r="O90" s="212"/>
      <c r="P90" s="213">
        <f>P91+P92+P296+P566+P603+P803</f>
        <v>0</v>
      </c>
      <c r="Q90" s="212"/>
      <c r="R90" s="213">
        <f>R91+R92+R296+R566+R603+R803</f>
        <v>492.54807581</v>
      </c>
      <c r="S90" s="212"/>
      <c r="T90" s="214">
        <f>T91+T92+T296+T566+T603+T803</f>
        <v>1392.3209099999997</v>
      </c>
      <c r="AR90" s="215" t="s">
        <v>79</v>
      </c>
      <c r="AT90" s="216" t="s">
        <v>70</v>
      </c>
      <c r="AU90" s="216" t="s">
        <v>71</v>
      </c>
      <c r="AY90" s="215" t="s">
        <v>123</v>
      </c>
      <c r="BK90" s="217">
        <f>BK91+BK92+BK296+BK566+BK603+BK803</f>
        <v>0</v>
      </c>
    </row>
    <row r="91" s="10" customFormat="1" ht="19.92" customHeight="1">
      <c r="B91" s="204"/>
      <c r="C91" s="205"/>
      <c r="D91" s="206" t="s">
        <v>70</v>
      </c>
      <c r="E91" s="218" t="s">
        <v>79</v>
      </c>
      <c r="F91" s="218" t="s">
        <v>169</v>
      </c>
      <c r="G91" s="205"/>
      <c r="H91" s="205"/>
      <c r="I91" s="208"/>
      <c r="J91" s="219">
        <f>BK91</f>
        <v>0</v>
      </c>
      <c r="K91" s="205"/>
      <c r="L91" s="210"/>
      <c r="M91" s="211"/>
      <c r="N91" s="212"/>
      <c r="O91" s="212"/>
      <c r="P91" s="213">
        <v>0</v>
      </c>
      <c r="Q91" s="212"/>
      <c r="R91" s="213">
        <v>0</v>
      </c>
      <c r="S91" s="212"/>
      <c r="T91" s="214">
        <v>0</v>
      </c>
      <c r="AR91" s="215" t="s">
        <v>79</v>
      </c>
      <c r="AT91" s="216" t="s">
        <v>70</v>
      </c>
      <c r="AU91" s="216" t="s">
        <v>79</v>
      </c>
      <c r="AY91" s="215" t="s">
        <v>123</v>
      </c>
      <c r="BK91" s="217">
        <v>0</v>
      </c>
    </row>
    <row r="92" s="10" customFormat="1" ht="19.92" customHeight="1">
      <c r="B92" s="204"/>
      <c r="C92" s="205"/>
      <c r="D92" s="206" t="s">
        <v>70</v>
      </c>
      <c r="E92" s="218" t="s">
        <v>170</v>
      </c>
      <c r="F92" s="218" t="s">
        <v>171</v>
      </c>
      <c r="G92" s="205"/>
      <c r="H92" s="205"/>
      <c r="I92" s="208"/>
      <c r="J92" s="219">
        <f>BK92</f>
        <v>0</v>
      </c>
      <c r="K92" s="205"/>
      <c r="L92" s="210"/>
      <c r="M92" s="211"/>
      <c r="N92" s="212"/>
      <c r="O92" s="212"/>
      <c r="P92" s="213">
        <f>SUM(P93:P295)</f>
        <v>0</v>
      </c>
      <c r="Q92" s="212"/>
      <c r="R92" s="213">
        <f>SUM(R93:R295)</f>
        <v>4.7868836000000012</v>
      </c>
      <c r="S92" s="212"/>
      <c r="T92" s="214">
        <f>SUM(T93:T295)</f>
        <v>1370.0820999999999</v>
      </c>
      <c r="AR92" s="215" t="s">
        <v>79</v>
      </c>
      <c r="AT92" s="216" t="s">
        <v>70</v>
      </c>
      <c r="AU92" s="216" t="s">
        <v>79</v>
      </c>
      <c r="AY92" s="215" t="s">
        <v>123</v>
      </c>
      <c r="BK92" s="217">
        <f>SUM(BK93:BK295)</f>
        <v>0</v>
      </c>
    </row>
    <row r="93" s="1" customFormat="1" ht="38.25" customHeight="1">
      <c r="B93" s="45"/>
      <c r="C93" s="220" t="s">
        <v>79</v>
      </c>
      <c r="D93" s="220" t="s">
        <v>126</v>
      </c>
      <c r="E93" s="221" t="s">
        <v>172</v>
      </c>
      <c r="F93" s="222" t="s">
        <v>173</v>
      </c>
      <c r="G93" s="223" t="s">
        <v>174</v>
      </c>
      <c r="H93" s="224">
        <v>1271.7000000000001</v>
      </c>
      <c r="I93" s="225"/>
      <c r="J93" s="226">
        <f>ROUND(I93*H93,2)</f>
        <v>0</v>
      </c>
      <c r="K93" s="222" t="s">
        <v>21</v>
      </c>
      <c r="L93" s="71"/>
      <c r="M93" s="227" t="s">
        <v>21</v>
      </c>
      <c r="N93" s="228" t="s">
        <v>42</v>
      </c>
      <c r="O93" s="46"/>
      <c r="P93" s="229">
        <f>O93*H93</f>
        <v>0</v>
      </c>
      <c r="Q93" s="229">
        <v>0</v>
      </c>
      <c r="R93" s="229">
        <f>Q93*H93</f>
        <v>0</v>
      </c>
      <c r="S93" s="229">
        <v>0.29499999999999998</v>
      </c>
      <c r="T93" s="230">
        <f>S93*H93</f>
        <v>375.1515</v>
      </c>
      <c r="AR93" s="23" t="s">
        <v>122</v>
      </c>
      <c r="AT93" s="23" t="s">
        <v>126</v>
      </c>
      <c r="AU93" s="23" t="s">
        <v>81</v>
      </c>
      <c r="AY93" s="23" t="s">
        <v>123</v>
      </c>
      <c r="BE93" s="231">
        <f>IF(N93="základní",J93,0)</f>
        <v>0</v>
      </c>
      <c r="BF93" s="231">
        <f>IF(N93="snížená",J93,0)</f>
        <v>0</v>
      </c>
      <c r="BG93" s="231">
        <f>IF(N93="zákl. přenesená",J93,0)</f>
        <v>0</v>
      </c>
      <c r="BH93" s="231">
        <f>IF(N93="sníž. přenesená",J93,0)</f>
        <v>0</v>
      </c>
      <c r="BI93" s="231">
        <f>IF(N93="nulová",J93,0)</f>
        <v>0</v>
      </c>
      <c r="BJ93" s="23" t="s">
        <v>79</v>
      </c>
      <c r="BK93" s="231">
        <f>ROUND(I93*H93,2)</f>
        <v>0</v>
      </c>
      <c r="BL93" s="23" t="s">
        <v>122</v>
      </c>
      <c r="BM93" s="23" t="s">
        <v>175</v>
      </c>
    </row>
    <row r="94" s="11" customFormat="1">
      <c r="B94" s="232"/>
      <c r="C94" s="233"/>
      <c r="D94" s="234" t="s">
        <v>132</v>
      </c>
      <c r="E94" s="235" t="s">
        <v>21</v>
      </c>
      <c r="F94" s="236" t="s">
        <v>176</v>
      </c>
      <c r="G94" s="233"/>
      <c r="H94" s="235" t="s">
        <v>21</v>
      </c>
      <c r="I94" s="237"/>
      <c r="J94" s="233"/>
      <c r="K94" s="233"/>
      <c r="L94" s="238"/>
      <c r="M94" s="239"/>
      <c r="N94" s="240"/>
      <c r="O94" s="240"/>
      <c r="P94" s="240"/>
      <c r="Q94" s="240"/>
      <c r="R94" s="240"/>
      <c r="S94" s="240"/>
      <c r="T94" s="241"/>
      <c r="AT94" s="242" t="s">
        <v>132</v>
      </c>
      <c r="AU94" s="242" t="s">
        <v>81</v>
      </c>
      <c r="AV94" s="11" t="s">
        <v>79</v>
      </c>
      <c r="AW94" s="11" t="s">
        <v>35</v>
      </c>
      <c r="AX94" s="11" t="s">
        <v>71</v>
      </c>
      <c r="AY94" s="242" t="s">
        <v>123</v>
      </c>
    </row>
    <row r="95" s="11" customFormat="1">
      <c r="B95" s="232"/>
      <c r="C95" s="233"/>
      <c r="D95" s="234" t="s">
        <v>132</v>
      </c>
      <c r="E95" s="235" t="s">
        <v>21</v>
      </c>
      <c r="F95" s="236" t="s">
        <v>177</v>
      </c>
      <c r="G95" s="233"/>
      <c r="H95" s="235" t="s">
        <v>21</v>
      </c>
      <c r="I95" s="237"/>
      <c r="J95" s="233"/>
      <c r="K95" s="233"/>
      <c r="L95" s="238"/>
      <c r="M95" s="239"/>
      <c r="N95" s="240"/>
      <c r="O95" s="240"/>
      <c r="P95" s="240"/>
      <c r="Q95" s="240"/>
      <c r="R95" s="240"/>
      <c r="S95" s="240"/>
      <c r="T95" s="241"/>
      <c r="AT95" s="242" t="s">
        <v>132</v>
      </c>
      <c r="AU95" s="242" t="s">
        <v>81</v>
      </c>
      <c r="AV95" s="11" t="s">
        <v>79</v>
      </c>
      <c r="AW95" s="11" t="s">
        <v>35</v>
      </c>
      <c r="AX95" s="11" t="s">
        <v>71</v>
      </c>
      <c r="AY95" s="242" t="s">
        <v>123</v>
      </c>
    </row>
    <row r="96" s="11" customFormat="1">
      <c r="B96" s="232"/>
      <c r="C96" s="233"/>
      <c r="D96" s="234" t="s">
        <v>132</v>
      </c>
      <c r="E96" s="235" t="s">
        <v>21</v>
      </c>
      <c r="F96" s="236" t="s">
        <v>178</v>
      </c>
      <c r="G96" s="233"/>
      <c r="H96" s="235" t="s">
        <v>21</v>
      </c>
      <c r="I96" s="237"/>
      <c r="J96" s="233"/>
      <c r="K96" s="233"/>
      <c r="L96" s="238"/>
      <c r="M96" s="239"/>
      <c r="N96" s="240"/>
      <c r="O96" s="240"/>
      <c r="P96" s="240"/>
      <c r="Q96" s="240"/>
      <c r="R96" s="240"/>
      <c r="S96" s="240"/>
      <c r="T96" s="241"/>
      <c r="AT96" s="242" t="s">
        <v>132</v>
      </c>
      <c r="AU96" s="242" t="s">
        <v>81</v>
      </c>
      <c r="AV96" s="11" t="s">
        <v>79</v>
      </c>
      <c r="AW96" s="11" t="s">
        <v>35</v>
      </c>
      <c r="AX96" s="11" t="s">
        <v>71</v>
      </c>
      <c r="AY96" s="242" t="s">
        <v>123</v>
      </c>
    </row>
    <row r="97" s="12" customFormat="1">
      <c r="B97" s="243"/>
      <c r="C97" s="244"/>
      <c r="D97" s="234" t="s">
        <v>132</v>
      </c>
      <c r="E97" s="245" t="s">
        <v>21</v>
      </c>
      <c r="F97" s="246" t="s">
        <v>179</v>
      </c>
      <c r="G97" s="244"/>
      <c r="H97" s="247">
        <v>113.40000000000001</v>
      </c>
      <c r="I97" s="248"/>
      <c r="J97" s="244"/>
      <c r="K97" s="244"/>
      <c r="L97" s="249"/>
      <c r="M97" s="250"/>
      <c r="N97" s="251"/>
      <c r="O97" s="251"/>
      <c r="P97" s="251"/>
      <c r="Q97" s="251"/>
      <c r="R97" s="251"/>
      <c r="S97" s="251"/>
      <c r="T97" s="252"/>
      <c r="AT97" s="253" t="s">
        <v>132</v>
      </c>
      <c r="AU97" s="253" t="s">
        <v>81</v>
      </c>
      <c r="AV97" s="12" t="s">
        <v>81</v>
      </c>
      <c r="AW97" s="12" t="s">
        <v>35</v>
      </c>
      <c r="AX97" s="12" t="s">
        <v>71</v>
      </c>
      <c r="AY97" s="253" t="s">
        <v>123</v>
      </c>
    </row>
    <row r="98" s="11" customFormat="1">
      <c r="B98" s="232"/>
      <c r="C98" s="233"/>
      <c r="D98" s="234" t="s">
        <v>132</v>
      </c>
      <c r="E98" s="235" t="s">
        <v>21</v>
      </c>
      <c r="F98" s="236" t="s">
        <v>180</v>
      </c>
      <c r="G98" s="233"/>
      <c r="H98" s="235" t="s">
        <v>21</v>
      </c>
      <c r="I98" s="237"/>
      <c r="J98" s="233"/>
      <c r="K98" s="233"/>
      <c r="L98" s="238"/>
      <c r="M98" s="239"/>
      <c r="N98" s="240"/>
      <c r="O98" s="240"/>
      <c r="P98" s="240"/>
      <c r="Q98" s="240"/>
      <c r="R98" s="240"/>
      <c r="S98" s="240"/>
      <c r="T98" s="241"/>
      <c r="AT98" s="242" t="s">
        <v>132</v>
      </c>
      <c r="AU98" s="242" t="s">
        <v>81</v>
      </c>
      <c r="AV98" s="11" t="s">
        <v>79</v>
      </c>
      <c r="AW98" s="11" t="s">
        <v>35</v>
      </c>
      <c r="AX98" s="11" t="s">
        <v>71</v>
      </c>
      <c r="AY98" s="242" t="s">
        <v>123</v>
      </c>
    </row>
    <row r="99" s="11" customFormat="1">
      <c r="B99" s="232"/>
      <c r="C99" s="233"/>
      <c r="D99" s="234" t="s">
        <v>132</v>
      </c>
      <c r="E99" s="235" t="s">
        <v>21</v>
      </c>
      <c r="F99" s="236" t="s">
        <v>178</v>
      </c>
      <c r="G99" s="233"/>
      <c r="H99" s="235" t="s">
        <v>21</v>
      </c>
      <c r="I99" s="237"/>
      <c r="J99" s="233"/>
      <c r="K99" s="233"/>
      <c r="L99" s="238"/>
      <c r="M99" s="239"/>
      <c r="N99" s="240"/>
      <c r="O99" s="240"/>
      <c r="P99" s="240"/>
      <c r="Q99" s="240"/>
      <c r="R99" s="240"/>
      <c r="S99" s="240"/>
      <c r="T99" s="241"/>
      <c r="AT99" s="242" t="s">
        <v>132</v>
      </c>
      <c r="AU99" s="242" t="s">
        <v>81</v>
      </c>
      <c r="AV99" s="11" t="s">
        <v>79</v>
      </c>
      <c r="AW99" s="11" t="s">
        <v>35</v>
      </c>
      <c r="AX99" s="11" t="s">
        <v>71</v>
      </c>
      <c r="AY99" s="242" t="s">
        <v>123</v>
      </c>
    </row>
    <row r="100" s="12" customFormat="1">
      <c r="B100" s="243"/>
      <c r="C100" s="244"/>
      <c r="D100" s="234" t="s">
        <v>132</v>
      </c>
      <c r="E100" s="245" t="s">
        <v>21</v>
      </c>
      <c r="F100" s="246" t="s">
        <v>181</v>
      </c>
      <c r="G100" s="244"/>
      <c r="H100" s="247">
        <v>1158.3</v>
      </c>
      <c r="I100" s="248"/>
      <c r="J100" s="244"/>
      <c r="K100" s="244"/>
      <c r="L100" s="249"/>
      <c r="M100" s="250"/>
      <c r="N100" s="251"/>
      <c r="O100" s="251"/>
      <c r="P100" s="251"/>
      <c r="Q100" s="251"/>
      <c r="R100" s="251"/>
      <c r="S100" s="251"/>
      <c r="T100" s="252"/>
      <c r="AT100" s="253" t="s">
        <v>132</v>
      </c>
      <c r="AU100" s="253" t="s">
        <v>81</v>
      </c>
      <c r="AV100" s="12" t="s">
        <v>81</v>
      </c>
      <c r="AW100" s="12" t="s">
        <v>35</v>
      </c>
      <c r="AX100" s="12" t="s">
        <v>71</v>
      </c>
      <c r="AY100" s="253" t="s">
        <v>123</v>
      </c>
    </row>
    <row r="101" s="13" customFormat="1">
      <c r="B101" s="254"/>
      <c r="C101" s="255"/>
      <c r="D101" s="234" t="s">
        <v>132</v>
      </c>
      <c r="E101" s="256" t="s">
        <v>21</v>
      </c>
      <c r="F101" s="257" t="s">
        <v>135</v>
      </c>
      <c r="G101" s="255"/>
      <c r="H101" s="258">
        <v>1271.7000000000001</v>
      </c>
      <c r="I101" s="259"/>
      <c r="J101" s="255"/>
      <c r="K101" s="255"/>
      <c r="L101" s="260"/>
      <c r="M101" s="261"/>
      <c r="N101" s="262"/>
      <c r="O101" s="262"/>
      <c r="P101" s="262"/>
      <c r="Q101" s="262"/>
      <c r="R101" s="262"/>
      <c r="S101" s="262"/>
      <c r="T101" s="263"/>
      <c r="AT101" s="264" t="s">
        <v>132</v>
      </c>
      <c r="AU101" s="264" t="s">
        <v>81</v>
      </c>
      <c r="AV101" s="13" t="s">
        <v>122</v>
      </c>
      <c r="AW101" s="13" t="s">
        <v>35</v>
      </c>
      <c r="AX101" s="13" t="s">
        <v>79</v>
      </c>
      <c r="AY101" s="264" t="s">
        <v>123</v>
      </c>
    </row>
    <row r="102" s="1" customFormat="1" ht="16.5" customHeight="1">
      <c r="B102" s="45"/>
      <c r="C102" s="220" t="s">
        <v>81</v>
      </c>
      <c r="D102" s="220" t="s">
        <v>126</v>
      </c>
      <c r="E102" s="221" t="s">
        <v>182</v>
      </c>
      <c r="F102" s="222" t="s">
        <v>183</v>
      </c>
      <c r="G102" s="223" t="s">
        <v>174</v>
      </c>
      <c r="H102" s="224">
        <v>792.22400000000005</v>
      </c>
      <c r="I102" s="225"/>
      <c r="J102" s="226">
        <f>ROUND(I102*H102,2)</f>
        <v>0</v>
      </c>
      <c r="K102" s="222" t="s">
        <v>21</v>
      </c>
      <c r="L102" s="71"/>
      <c r="M102" s="227" t="s">
        <v>21</v>
      </c>
      <c r="N102" s="228" t="s">
        <v>42</v>
      </c>
      <c r="O102" s="46"/>
      <c r="P102" s="229">
        <f>O102*H102</f>
        <v>0</v>
      </c>
      <c r="Q102" s="229">
        <v>0</v>
      </c>
      <c r="R102" s="229">
        <f>Q102*H102</f>
        <v>0</v>
      </c>
      <c r="S102" s="229">
        <v>0.29999999999999999</v>
      </c>
      <c r="T102" s="230">
        <f>S102*H102</f>
        <v>237.66720000000001</v>
      </c>
      <c r="AR102" s="23" t="s">
        <v>122</v>
      </c>
      <c r="AT102" s="23" t="s">
        <v>126</v>
      </c>
      <c r="AU102" s="23" t="s">
        <v>81</v>
      </c>
      <c r="AY102" s="23" t="s">
        <v>123</v>
      </c>
      <c r="BE102" s="231">
        <f>IF(N102="základní",J102,0)</f>
        <v>0</v>
      </c>
      <c r="BF102" s="231">
        <f>IF(N102="snížená",J102,0)</f>
        <v>0</v>
      </c>
      <c r="BG102" s="231">
        <f>IF(N102="zákl. přenesená",J102,0)</f>
        <v>0</v>
      </c>
      <c r="BH102" s="231">
        <f>IF(N102="sníž. přenesená",J102,0)</f>
        <v>0</v>
      </c>
      <c r="BI102" s="231">
        <f>IF(N102="nulová",J102,0)</f>
        <v>0</v>
      </c>
      <c r="BJ102" s="23" t="s">
        <v>79</v>
      </c>
      <c r="BK102" s="231">
        <f>ROUND(I102*H102,2)</f>
        <v>0</v>
      </c>
      <c r="BL102" s="23" t="s">
        <v>122</v>
      </c>
      <c r="BM102" s="23" t="s">
        <v>184</v>
      </c>
    </row>
    <row r="103" s="11" customFormat="1">
      <c r="B103" s="232"/>
      <c r="C103" s="233"/>
      <c r="D103" s="234" t="s">
        <v>132</v>
      </c>
      <c r="E103" s="235" t="s">
        <v>21</v>
      </c>
      <c r="F103" s="236" t="s">
        <v>185</v>
      </c>
      <c r="G103" s="233"/>
      <c r="H103" s="235" t="s">
        <v>21</v>
      </c>
      <c r="I103" s="237"/>
      <c r="J103" s="233"/>
      <c r="K103" s="233"/>
      <c r="L103" s="238"/>
      <c r="M103" s="239"/>
      <c r="N103" s="240"/>
      <c r="O103" s="240"/>
      <c r="P103" s="240"/>
      <c r="Q103" s="240"/>
      <c r="R103" s="240"/>
      <c r="S103" s="240"/>
      <c r="T103" s="241"/>
      <c r="AT103" s="242" t="s">
        <v>132</v>
      </c>
      <c r="AU103" s="242" t="s">
        <v>81</v>
      </c>
      <c r="AV103" s="11" t="s">
        <v>79</v>
      </c>
      <c r="AW103" s="11" t="s">
        <v>35</v>
      </c>
      <c r="AX103" s="11" t="s">
        <v>71</v>
      </c>
      <c r="AY103" s="242" t="s">
        <v>123</v>
      </c>
    </row>
    <row r="104" s="11" customFormat="1">
      <c r="B104" s="232"/>
      <c r="C104" s="233"/>
      <c r="D104" s="234" t="s">
        <v>132</v>
      </c>
      <c r="E104" s="235" t="s">
        <v>21</v>
      </c>
      <c r="F104" s="236" t="s">
        <v>186</v>
      </c>
      <c r="G104" s="233"/>
      <c r="H104" s="235" t="s">
        <v>21</v>
      </c>
      <c r="I104" s="237"/>
      <c r="J104" s="233"/>
      <c r="K104" s="233"/>
      <c r="L104" s="238"/>
      <c r="M104" s="239"/>
      <c r="N104" s="240"/>
      <c r="O104" s="240"/>
      <c r="P104" s="240"/>
      <c r="Q104" s="240"/>
      <c r="R104" s="240"/>
      <c r="S104" s="240"/>
      <c r="T104" s="241"/>
      <c r="AT104" s="242" t="s">
        <v>132</v>
      </c>
      <c r="AU104" s="242" t="s">
        <v>81</v>
      </c>
      <c r="AV104" s="11" t="s">
        <v>79</v>
      </c>
      <c r="AW104" s="11" t="s">
        <v>35</v>
      </c>
      <c r="AX104" s="11" t="s">
        <v>71</v>
      </c>
      <c r="AY104" s="242" t="s">
        <v>123</v>
      </c>
    </row>
    <row r="105" s="11" customFormat="1">
      <c r="B105" s="232"/>
      <c r="C105" s="233"/>
      <c r="D105" s="234" t="s">
        <v>132</v>
      </c>
      <c r="E105" s="235" t="s">
        <v>21</v>
      </c>
      <c r="F105" s="236" t="s">
        <v>187</v>
      </c>
      <c r="G105" s="233"/>
      <c r="H105" s="235" t="s">
        <v>21</v>
      </c>
      <c r="I105" s="237"/>
      <c r="J105" s="233"/>
      <c r="K105" s="233"/>
      <c r="L105" s="238"/>
      <c r="M105" s="239"/>
      <c r="N105" s="240"/>
      <c r="O105" s="240"/>
      <c r="P105" s="240"/>
      <c r="Q105" s="240"/>
      <c r="R105" s="240"/>
      <c r="S105" s="240"/>
      <c r="T105" s="241"/>
      <c r="AT105" s="242" t="s">
        <v>132</v>
      </c>
      <c r="AU105" s="242" t="s">
        <v>81</v>
      </c>
      <c r="AV105" s="11" t="s">
        <v>79</v>
      </c>
      <c r="AW105" s="11" t="s">
        <v>35</v>
      </c>
      <c r="AX105" s="11" t="s">
        <v>71</v>
      </c>
      <c r="AY105" s="242" t="s">
        <v>123</v>
      </c>
    </row>
    <row r="106" s="11" customFormat="1">
      <c r="B106" s="232"/>
      <c r="C106" s="233"/>
      <c r="D106" s="234" t="s">
        <v>132</v>
      </c>
      <c r="E106" s="235" t="s">
        <v>21</v>
      </c>
      <c r="F106" s="236" t="s">
        <v>188</v>
      </c>
      <c r="G106" s="233"/>
      <c r="H106" s="235" t="s">
        <v>21</v>
      </c>
      <c r="I106" s="237"/>
      <c r="J106" s="233"/>
      <c r="K106" s="233"/>
      <c r="L106" s="238"/>
      <c r="M106" s="239"/>
      <c r="N106" s="240"/>
      <c r="O106" s="240"/>
      <c r="P106" s="240"/>
      <c r="Q106" s="240"/>
      <c r="R106" s="240"/>
      <c r="S106" s="240"/>
      <c r="T106" s="241"/>
      <c r="AT106" s="242" t="s">
        <v>132</v>
      </c>
      <c r="AU106" s="242" t="s">
        <v>81</v>
      </c>
      <c r="AV106" s="11" t="s">
        <v>79</v>
      </c>
      <c r="AW106" s="11" t="s">
        <v>35</v>
      </c>
      <c r="AX106" s="11" t="s">
        <v>71</v>
      </c>
      <c r="AY106" s="242" t="s">
        <v>123</v>
      </c>
    </row>
    <row r="107" s="12" customFormat="1">
      <c r="B107" s="243"/>
      <c r="C107" s="244"/>
      <c r="D107" s="234" t="s">
        <v>132</v>
      </c>
      <c r="E107" s="245" t="s">
        <v>21</v>
      </c>
      <c r="F107" s="246" t="s">
        <v>189</v>
      </c>
      <c r="G107" s="244"/>
      <c r="H107" s="247">
        <v>792.22400000000005</v>
      </c>
      <c r="I107" s="248"/>
      <c r="J107" s="244"/>
      <c r="K107" s="244"/>
      <c r="L107" s="249"/>
      <c r="M107" s="250"/>
      <c r="N107" s="251"/>
      <c r="O107" s="251"/>
      <c r="P107" s="251"/>
      <c r="Q107" s="251"/>
      <c r="R107" s="251"/>
      <c r="S107" s="251"/>
      <c r="T107" s="252"/>
      <c r="AT107" s="253" t="s">
        <v>132</v>
      </c>
      <c r="AU107" s="253" t="s">
        <v>81</v>
      </c>
      <c r="AV107" s="12" t="s">
        <v>81</v>
      </c>
      <c r="AW107" s="12" t="s">
        <v>35</v>
      </c>
      <c r="AX107" s="12" t="s">
        <v>71</v>
      </c>
      <c r="AY107" s="253" t="s">
        <v>123</v>
      </c>
    </row>
    <row r="108" s="13" customFormat="1">
      <c r="B108" s="254"/>
      <c r="C108" s="255"/>
      <c r="D108" s="234" t="s">
        <v>132</v>
      </c>
      <c r="E108" s="256" t="s">
        <v>21</v>
      </c>
      <c r="F108" s="257" t="s">
        <v>135</v>
      </c>
      <c r="G108" s="255"/>
      <c r="H108" s="258">
        <v>792.22400000000005</v>
      </c>
      <c r="I108" s="259"/>
      <c r="J108" s="255"/>
      <c r="K108" s="255"/>
      <c r="L108" s="260"/>
      <c r="M108" s="261"/>
      <c r="N108" s="262"/>
      <c r="O108" s="262"/>
      <c r="P108" s="262"/>
      <c r="Q108" s="262"/>
      <c r="R108" s="262"/>
      <c r="S108" s="262"/>
      <c r="T108" s="263"/>
      <c r="AT108" s="264" t="s">
        <v>132</v>
      </c>
      <c r="AU108" s="264" t="s">
        <v>81</v>
      </c>
      <c r="AV108" s="13" t="s">
        <v>122</v>
      </c>
      <c r="AW108" s="13" t="s">
        <v>35</v>
      </c>
      <c r="AX108" s="13" t="s">
        <v>79</v>
      </c>
      <c r="AY108" s="264" t="s">
        <v>123</v>
      </c>
    </row>
    <row r="109" s="12" customFormat="1">
      <c r="B109" s="243"/>
      <c r="C109" s="244"/>
      <c r="D109" s="234" t="s">
        <v>132</v>
      </c>
      <c r="E109" s="245" t="s">
        <v>21</v>
      </c>
      <c r="F109" s="246" t="s">
        <v>21</v>
      </c>
      <c r="G109" s="244"/>
      <c r="H109" s="247">
        <v>0</v>
      </c>
      <c r="I109" s="248"/>
      <c r="J109" s="244"/>
      <c r="K109" s="244"/>
      <c r="L109" s="249"/>
      <c r="M109" s="250"/>
      <c r="N109" s="251"/>
      <c r="O109" s="251"/>
      <c r="P109" s="251"/>
      <c r="Q109" s="251"/>
      <c r="R109" s="251"/>
      <c r="S109" s="251"/>
      <c r="T109" s="252"/>
      <c r="AT109" s="253" t="s">
        <v>132</v>
      </c>
      <c r="AU109" s="253" t="s">
        <v>81</v>
      </c>
      <c r="AV109" s="12" t="s">
        <v>81</v>
      </c>
      <c r="AW109" s="12" t="s">
        <v>35</v>
      </c>
      <c r="AX109" s="12" t="s">
        <v>71</v>
      </c>
      <c r="AY109" s="253" t="s">
        <v>123</v>
      </c>
    </row>
    <row r="110" s="12" customFormat="1">
      <c r="B110" s="243"/>
      <c r="C110" s="244"/>
      <c r="D110" s="234" t="s">
        <v>132</v>
      </c>
      <c r="E110" s="245" t="s">
        <v>21</v>
      </c>
      <c r="F110" s="246" t="s">
        <v>21</v>
      </c>
      <c r="G110" s="244"/>
      <c r="H110" s="247">
        <v>0</v>
      </c>
      <c r="I110" s="248"/>
      <c r="J110" s="244"/>
      <c r="K110" s="244"/>
      <c r="L110" s="249"/>
      <c r="M110" s="250"/>
      <c r="N110" s="251"/>
      <c r="O110" s="251"/>
      <c r="P110" s="251"/>
      <c r="Q110" s="251"/>
      <c r="R110" s="251"/>
      <c r="S110" s="251"/>
      <c r="T110" s="252"/>
      <c r="AT110" s="253" t="s">
        <v>132</v>
      </c>
      <c r="AU110" s="253" t="s">
        <v>81</v>
      </c>
      <c r="AV110" s="12" t="s">
        <v>81</v>
      </c>
      <c r="AW110" s="12" t="s">
        <v>35</v>
      </c>
      <c r="AX110" s="12" t="s">
        <v>71</v>
      </c>
      <c r="AY110" s="253" t="s">
        <v>123</v>
      </c>
    </row>
    <row r="111" s="12" customFormat="1">
      <c r="B111" s="243"/>
      <c r="C111" s="244"/>
      <c r="D111" s="234" t="s">
        <v>132</v>
      </c>
      <c r="E111" s="245" t="s">
        <v>21</v>
      </c>
      <c r="F111" s="246" t="s">
        <v>21</v>
      </c>
      <c r="G111" s="244"/>
      <c r="H111" s="247">
        <v>0</v>
      </c>
      <c r="I111" s="248"/>
      <c r="J111" s="244"/>
      <c r="K111" s="244"/>
      <c r="L111" s="249"/>
      <c r="M111" s="250"/>
      <c r="N111" s="251"/>
      <c r="O111" s="251"/>
      <c r="P111" s="251"/>
      <c r="Q111" s="251"/>
      <c r="R111" s="251"/>
      <c r="S111" s="251"/>
      <c r="T111" s="252"/>
      <c r="AT111" s="253" t="s">
        <v>132</v>
      </c>
      <c r="AU111" s="253" t="s">
        <v>81</v>
      </c>
      <c r="AV111" s="12" t="s">
        <v>81</v>
      </c>
      <c r="AW111" s="12" t="s">
        <v>35</v>
      </c>
      <c r="AX111" s="12" t="s">
        <v>71</v>
      </c>
      <c r="AY111" s="253" t="s">
        <v>123</v>
      </c>
    </row>
    <row r="112" s="12" customFormat="1">
      <c r="B112" s="243"/>
      <c r="C112" s="244"/>
      <c r="D112" s="234" t="s">
        <v>132</v>
      </c>
      <c r="E112" s="245" t="s">
        <v>21</v>
      </c>
      <c r="F112" s="246" t="s">
        <v>21</v>
      </c>
      <c r="G112" s="244"/>
      <c r="H112" s="247">
        <v>0</v>
      </c>
      <c r="I112" s="248"/>
      <c r="J112" s="244"/>
      <c r="K112" s="244"/>
      <c r="L112" s="249"/>
      <c r="M112" s="250"/>
      <c r="N112" s="251"/>
      <c r="O112" s="251"/>
      <c r="P112" s="251"/>
      <c r="Q112" s="251"/>
      <c r="R112" s="251"/>
      <c r="S112" s="251"/>
      <c r="T112" s="252"/>
      <c r="AT112" s="253" t="s">
        <v>132</v>
      </c>
      <c r="AU112" s="253" t="s">
        <v>81</v>
      </c>
      <c r="AV112" s="12" t="s">
        <v>81</v>
      </c>
      <c r="AW112" s="12" t="s">
        <v>35</v>
      </c>
      <c r="AX112" s="12" t="s">
        <v>71</v>
      </c>
      <c r="AY112" s="253" t="s">
        <v>123</v>
      </c>
    </row>
    <row r="113" s="1" customFormat="1" ht="38.25" customHeight="1">
      <c r="B113" s="45"/>
      <c r="C113" s="220" t="s">
        <v>140</v>
      </c>
      <c r="D113" s="220" t="s">
        <v>126</v>
      </c>
      <c r="E113" s="221" t="s">
        <v>190</v>
      </c>
      <c r="F113" s="222" t="s">
        <v>191</v>
      </c>
      <c r="G113" s="223" t="s">
        <v>174</v>
      </c>
      <c r="H113" s="224">
        <v>1158.3</v>
      </c>
      <c r="I113" s="225"/>
      <c r="J113" s="226">
        <f>ROUND(I113*H113,2)</f>
        <v>0</v>
      </c>
      <c r="K113" s="222" t="s">
        <v>21</v>
      </c>
      <c r="L113" s="71"/>
      <c r="M113" s="227" t="s">
        <v>21</v>
      </c>
      <c r="N113" s="228" t="s">
        <v>42</v>
      </c>
      <c r="O113" s="46"/>
      <c r="P113" s="229">
        <f>O113*H113</f>
        <v>0</v>
      </c>
      <c r="Q113" s="229">
        <v>0</v>
      </c>
      <c r="R113" s="229">
        <f>Q113*H113</f>
        <v>0</v>
      </c>
      <c r="S113" s="229">
        <v>0.23999999999999999</v>
      </c>
      <c r="T113" s="230">
        <f>S113*H113</f>
        <v>277.99199999999996</v>
      </c>
      <c r="AR113" s="23" t="s">
        <v>122</v>
      </c>
      <c r="AT113" s="23" t="s">
        <v>126</v>
      </c>
      <c r="AU113" s="23" t="s">
        <v>81</v>
      </c>
      <c r="AY113" s="23" t="s">
        <v>123</v>
      </c>
      <c r="BE113" s="231">
        <f>IF(N113="základní",J113,0)</f>
        <v>0</v>
      </c>
      <c r="BF113" s="231">
        <f>IF(N113="snížená",J113,0)</f>
        <v>0</v>
      </c>
      <c r="BG113" s="231">
        <f>IF(N113="zákl. přenesená",J113,0)</f>
        <v>0</v>
      </c>
      <c r="BH113" s="231">
        <f>IF(N113="sníž. přenesená",J113,0)</f>
        <v>0</v>
      </c>
      <c r="BI113" s="231">
        <f>IF(N113="nulová",J113,0)</f>
        <v>0</v>
      </c>
      <c r="BJ113" s="23" t="s">
        <v>79</v>
      </c>
      <c r="BK113" s="231">
        <f>ROUND(I113*H113,2)</f>
        <v>0</v>
      </c>
      <c r="BL113" s="23" t="s">
        <v>122</v>
      </c>
      <c r="BM113" s="23" t="s">
        <v>192</v>
      </c>
    </row>
    <row r="114" s="11" customFormat="1">
      <c r="B114" s="232"/>
      <c r="C114" s="233"/>
      <c r="D114" s="234" t="s">
        <v>132</v>
      </c>
      <c r="E114" s="235" t="s">
        <v>21</v>
      </c>
      <c r="F114" s="236" t="s">
        <v>193</v>
      </c>
      <c r="G114" s="233"/>
      <c r="H114" s="235" t="s">
        <v>21</v>
      </c>
      <c r="I114" s="237"/>
      <c r="J114" s="233"/>
      <c r="K114" s="233"/>
      <c r="L114" s="238"/>
      <c r="M114" s="239"/>
      <c r="N114" s="240"/>
      <c r="O114" s="240"/>
      <c r="P114" s="240"/>
      <c r="Q114" s="240"/>
      <c r="R114" s="240"/>
      <c r="S114" s="240"/>
      <c r="T114" s="241"/>
      <c r="AT114" s="242" t="s">
        <v>132</v>
      </c>
      <c r="AU114" s="242" t="s">
        <v>81</v>
      </c>
      <c r="AV114" s="11" t="s">
        <v>79</v>
      </c>
      <c r="AW114" s="11" t="s">
        <v>35</v>
      </c>
      <c r="AX114" s="11" t="s">
        <v>71</v>
      </c>
      <c r="AY114" s="242" t="s">
        <v>123</v>
      </c>
    </row>
    <row r="115" s="11" customFormat="1">
      <c r="B115" s="232"/>
      <c r="C115" s="233"/>
      <c r="D115" s="234" t="s">
        <v>132</v>
      </c>
      <c r="E115" s="235" t="s">
        <v>21</v>
      </c>
      <c r="F115" s="236" t="s">
        <v>194</v>
      </c>
      <c r="G115" s="233"/>
      <c r="H115" s="235" t="s">
        <v>21</v>
      </c>
      <c r="I115" s="237"/>
      <c r="J115" s="233"/>
      <c r="K115" s="233"/>
      <c r="L115" s="238"/>
      <c r="M115" s="239"/>
      <c r="N115" s="240"/>
      <c r="O115" s="240"/>
      <c r="P115" s="240"/>
      <c r="Q115" s="240"/>
      <c r="R115" s="240"/>
      <c r="S115" s="240"/>
      <c r="T115" s="241"/>
      <c r="AT115" s="242" t="s">
        <v>132</v>
      </c>
      <c r="AU115" s="242" t="s">
        <v>81</v>
      </c>
      <c r="AV115" s="11" t="s">
        <v>79</v>
      </c>
      <c r="AW115" s="11" t="s">
        <v>35</v>
      </c>
      <c r="AX115" s="11" t="s">
        <v>71</v>
      </c>
      <c r="AY115" s="242" t="s">
        <v>123</v>
      </c>
    </row>
    <row r="116" s="12" customFormat="1">
      <c r="B116" s="243"/>
      <c r="C116" s="244"/>
      <c r="D116" s="234" t="s">
        <v>132</v>
      </c>
      <c r="E116" s="245" t="s">
        <v>21</v>
      </c>
      <c r="F116" s="246" t="s">
        <v>181</v>
      </c>
      <c r="G116" s="244"/>
      <c r="H116" s="247">
        <v>1158.3</v>
      </c>
      <c r="I116" s="248"/>
      <c r="J116" s="244"/>
      <c r="K116" s="244"/>
      <c r="L116" s="249"/>
      <c r="M116" s="250"/>
      <c r="N116" s="251"/>
      <c r="O116" s="251"/>
      <c r="P116" s="251"/>
      <c r="Q116" s="251"/>
      <c r="R116" s="251"/>
      <c r="S116" s="251"/>
      <c r="T116" s="252"/>
      <c r="AT116" s="253" t="s">
        <v>132</v>
      </c>
      <c r="AU116" s="253" t="s">
        <v>81</v>
      </c>
      <c r="AV116" s="12" t="s">
        <v>81</v>
      </c>
      <c r="AW116" s="12" t="s">
        <v>35</v>
      </c>
      <c r="AX116" s="12" t="s">
        <v>71</v>
      </c>
      <c r="AY116" s="253" t="s">
        <v>123</v>
      </c>
    </row>
    <row r="117" s="13" customFormat="1">
      <c r="B117" s="254"/>
      <c r="C117" s="255"/>
      <c r="D117" s="234" t="s">
        <v>132</v>
      </c>
      <c r="E117" s="256" t="s">
        <v>21</v>
      </c>
      <c r="F117" s="257" t="s">
        <v>135</v>
      </c>
      <c r="G117" s="255"/>
      <c r="H117" s="258">
        <v>1158.3</v>
      </c>
      <c r="I117" s="259"/>
      <c r="J117" s="255"/>
      <c r="K117" s="255"/>
      <c r="L117" s="260"/>
      <c r="M117" s="261"/>
      <c r="N117" s="262"/>
      <c r="O117" s="262"/>
      <c r="P117" s="262"/>
      <c r="Q117" s="262"/>
      <c r="R117" s="262"/>
      <c r="S117" s="262"/>
      <c r="T117" s="263"/>
      <c r="AT117" s="264" t="s">
        <v>132</v>
      </c>
      <c r="AU117" s="264" t="s">
        <v>81</v>
      </c>
      <c r="AV117" s="13" t="s">
        <v>122</v>
      </c>
      <c r="AW117" s="13" t="s">
        <v>35</v>
      </c>
      <c r="AX117" s="13" t="s">
        <v>79</v>
      </c>
      <c r="AY117" s="264" t="s">
        <v>123</v>
      </c>
    </row>
    <row r="118" s="1" customFormat="1" ht="38.25" customHeight="1">
      <c r="B118" s="45"/>
      <c r="C118" s="220" t="s">
        <v>122</v>
      </c>
      <c r="D118" s="220" t="s">
        <v>126</v>
      </c>
      <c r="E118" s="221" t="s">
        <v>195</v>
      </c>
      <c r="F118" s="222" t="s">
        <v>196</v>
      </c>
      <c r="G118" s="223" t="s">
        <v>174</v>
      </c>
      <c r="H118" s="224">
        <v>113.40000000000001</v>
      </c>
      <c r="I118" s="225"/>
      <c r="J118" s="226">
        <f>ROUND(I118*H118,2)</f>
        <v>0</v>
      </c>
      <c r="K118" s="222" t="s">
        <v>197</v>
      </c>
      <c r="L118" s="71"/>
      <c r="M118" s="227" t="s">
        <v>21</v>
      </c>
      <c r="N118" s="228" t="s">
        <v>42</v>
      </c>
      <c r="O118" s="46"/>
      <c r="P118" s="229">
        <f>O118*H118</f>
        <v>0</v>
      </c>
      <c r="Q118" s="229">
        <v>0</v>
      </c>
      <c r="R118" s="229">
        <f>Q118*H118</f>
        <v>0</v>
      </c>
      <c r="S118" s="229">
        <v>0.5</v>
      </c>
      <c r="T118" s="230">
        <f>S118*H118</f>
        <v>56.700000000000003</v>
      </c>
      <c r="AR118" s="23" t="s">
        <v>122</v>
      </c>
      <c r="AT118" s="23" t="s">
        <v>126</v>
      </c>
      <c r="AU118" s="23" t="s">
        <v>81</v>
      </c>
      <c r="AY118" s="23" t="s">
        <v>123</v>
      </c>
      <c r="BE118" s="231">
        <f>IF(N118="základní",J118,0)</f>
        <v>0</v>
      </c>
      <c r="BF118" s="231">
        <f>IF(N118="snížená",J118,0)</f>
        <v>0</v>
      </c>
      <c r="BG118" s="231">
        <f>IF(N118="zákl. přenesená",J118,0)</f>
        <v>0</v>
      </c>
      <c r="BH118" s="231">
        <f>IF(N118="sníž. přenesená",J118,0)</f>
        <v>0</v>
      </c>
      <c r="BI118" s="231">
        <f>IF(N118="nulová",J118,0)</f>
        <v>0</v>
      </c>
      <c r="BJ118" s="23" t="s">
        <v>79</v>
      </c>
      <c r="BK118" s="231">
        <f>ROUND(I118*H118,2)</f>
        <v>0</v>
      </c>
      <c r="BL118" s="23" t="s">
        <v>122</v>
      </c>
      <c r="BM118" s="23" t="s">
        <v>198</v>
      </c>
    </row>
    <row r="119" s="11" customFormat="1">
      <c r="B119" s="232"/>
      <c r="C119" s="233"/>
      <c r="D119" s="234" t="s">
        <v>132</v>
      </c>
      <c r="E119" s="235" t="s">
        <v>21</v>
      </c>
      <c r="F119" s="236" t="s">
        <v>199</v>
      </c>
      <c r="G119" s="233"/>
      <c r="H119" s="235" t="s">
        <v>21</v>
      </c>
      <c r="I119" s="237"/>
      <c r="J119" s="233"/>
      <c r="K119" s="233"/>
      <c r="L119" s="238"/>
      <c r="M119" s="239"/>
      <c r="N119" s="240"/>
      <c r="O119" s="240"/>
      <c r="P119" s="240"/>
      <c r="Q119" s="240"/>
      <c r="R119" s="240"/>
      <c r="S119" s="240"/>
      <c r="T119" s="241"/>
      <c r="AT119" s="242" t="s">
        <v>132</v>
      </c>
      <c r="AU119" s="242" t="s">
        <v>81</v>
      </c>
      <c r="AV119" s="11" t="s">
        <v>79</v>
      </c>
      <c r="AW119" s="11" t="s">
        <v>35</v>
      </c>
      <c r="AX119" s="11" t="s">
        <v>71</v>
      </c>
      <c r="AY119" s="242" t="s">
        <v>123</v>
      </c>
    </row>
    <row r="120" s="11" customFormat="1">
      <c r="B120" s="232"/>
      <c r="C120" s="233"/>
      <c r="D120" s="234" t="s">
        <v>132</v>
      </c>
      <c r="E120" s="235" t="s">
        <v>21</v>
      </c>
      <c r="F120" s="236" t="s">
        <v>200</v>
      </c>
      <c r="G120" s="233"/>
      <c r="H120" s="235" t="s">
        <v>21</v>
      </c>
      <c r="I120" s="237"/>
      <c r="J120" s="233"/>
      <c r="K120" s="233"/>
      <c r="L120" s="238"/>
      <c r="M120" s="239"/>
      <c r="N120" s="240"/>
      <c r="O120" s="240"/>
      <c r="P120" s="240"/>
      <c r="Q120" s="240"/>
      <c r="R120" s="240"/>
      <c r="S120" s="240"/>
      <c r="T120" s="241"/>
      <c r="AT120" s="242" t="s">
        <v>132</v>
      </c>
      <c r="AU120" s="242" t="s">
        <v>81</v>
      </c>
      <c r="AV120" s="11" t="s">
        <v>79</v>
      </c>
      <c r="AW120" s="11" t="s">
        <v>35</v>
      </c>
      <c r="AX120" s="11" t="s">
        <v>71</v>
      </c>
      <c r="AY120" s="242" t="s">
        <v>123</v>
      </c>
    </row>
    <row r="121" s="11" customFormat="1">
      <c r="B121" s="232"/>
      <c r="C121" s="233"/>
      <c r="D121" s="234" t="s">
        <v>132</v>
      </c>
      <c r="E121" s="235" t="s">
        <v>21</v>
      </c>
      <c r="F121" s="236" t="s">
        <v>201</v>
      </c>
      <c r="G121" s="233"/>
      <c r="H121" s="235" t="s">
        <v>21</v>
      </c>
      <c r="I121" s="237"/>
      <c r="J121" s="233"/>
      <c r="K121" s="233"/>
      <c r="L121" s="238"/>
      <c r="M121" s="239"/>
      <c r="N121" s="240"/>
      <c r="O121" s="240"/>
      <c r="P121" s="240"/>
      <c r="Q121" s="240"/>
      <c r="R121" s="240"/>
      <c r="S121" s="240"/>
      <c r="T121" s="241"/>
      <c r="AT121" s="242" t="s">
        <v>132</v>
      </c>
      <c r="AU121" s="242" t="s">
        <v>81</v>
      </c>
      <c r="AV121" s="11" t="s">
        <v>79</v>
      </c>
      <c r="AW121" s="11" t="s">
        <v>35</v>
      </c>
      <c r="AX121" s="11" t="s">
        <v>71</v>
      </c>
      <c r="AY121" s="242" t="s">
        <v>123</v>
      </c>
    </row>
    <row r="122" s="11" customFormat="1">
      <c r="B122" s="232"/>
      <c r="C122" s="233"/>
      <c r="D122" s="234" t="s">
        <v>132</v>
      </c>
      <c r="E122" s="235" t="s">
        <v>21</v>
      </c>
      <c r="F122" s="236" t="s">
        <v>202</v>
      </c>
      <c r="G122" s="233"/>
      <c r="H122" s="235" t="s">
        <v>21</v>
      </c>
      <c r="I122" s="237"/>
      <c r="J122" s="233"/>
      <c r="K122" s="233"/>
      <c r="L122" s="238"/>
      <c r="M122" s="239"/>
      <c r="N122" s="240"/>
      <c r="O122" s="240"/>
      <c r="P122" s="240"/>
      <c r="Q122" s="240"/>
      <c r="R122" s="240"/>
      <c r="S122" s="240"/>
      <c r="T122" s="241"/>
      <c r="AT122" s="242" t="s">
        <v>132</v>
      </c>
      <c r="AU122" s="242" t="s">
        <v>81</v>
      </c>
      <c r="AV122" s="11" t="s">
        <v>79</v>
      </c>
      <c r="AW122" s="11" t="s">
        <v>35</v>
      </c>
      <c r="AX122" s="11" t="s">
        <v>71</v>
      </c>
      <c r="AY122" s="242" t="s">
        <v>123</v>
      </c>
    </row>
    <row r="123" s="12" customFormat="1">
      <c r="B123" s="243"/>
      <c r="C123" s="244"/>
      <c r="D123" s="234" t="s">
        <v>132</v>
      </c>
      <c r="E123" s="245" t="s">
        <v>21</v>
      </c>
      <c r="F123" s="246" t="s">
        <v>179</v>
      </c>
      <c r="G123" s="244"/>
      <c r="H123" s="247">
        <v>113.40000000000001</v>
      </c>
      <c r="I123" s="248"/>
      <c r="J123" s="244"/>
      <c r="K123" s="244"/>
      <c r="L123" s="249"/>
      <c r="M123" s="250"/>
      <c r="N123" s="251"/>
      <c r="O123" s="251"/>
      <c r="P123" s="251"/>
      <c r="Q123" s="251"/>
      <c r="R123" s="251"/>
      <c r="S123" s="251"/>
      <c r="T123" s="252"/>
      <c r="AT123" s="253" t="s">
        <v>132</v>
      </c>
      <c r="AU123" s="253" t="s">
        <v>81</v>
      </c>
      <c r="AV123" s="12" t="s">
        <v>81</v>
      </c>
      <c r="AW123" s="12" t="s">
        <v>35</v>
      </c>
      <c r="AX123" s="12" t="s">
        <v>79</v>
      </c>
      <c r="AY123" s="253" t="s">
        <v>123</v>
      </c>
    </row>
    <row r="124" s="1" customFormat="1" ht="38.25" customHeight="1">
      <c r="B124" s="45"/>
      <c r="C124" s="220" t="s">
        <v>151</v>
      </c>
      <c r="D124" s="220" t="s">
        <v>126</v>
      </c>
      <c r="E124" s="221" t="s">
        <v>203</v>
      </c>
      <c r="F124" s="222" t="s">
        <v>204</v>
      </c>
      <c r="G124" s="223" t="s">
        <v>174</v>
      </c>
      <c r="H124" s="224">
        <v>42.039999999999999</v>
      </c>
      <c r="I124" s="225"/>
      <c r="J124" s="226">
        <f>ROUND(I124*H124,2)</f>
        <v>0</v>
      </c>
      <c r="K124" s="222" t="s">
        <v>21</v>
      </c>
      <c r="L124" s="71"/>
      <c r="M124" s="227" t="s">
        <v>21</v>
      </c>
      <c r="N124" s="228" t="s">
        <v>42</v>
      </c>
      <c r="O124" s="46"/>
      <c r="P124" s="229">
        <f>O124*H124</f>
        <v>0</v>
      </c>
      <c r="Q124" s="229">
        <v>0</v>
      </c>
      <c r="R124" s="229">
        <f>Q124*H124</f>
        <v>0</v>
      </c>
      <c r="S124" s="229">
        <v>0.29999999999999999</v>
      </c>
      <c r="T124" s="230">
        <f>S124*H124</f>
        <v>12.612</v>
      </c>
      <c r="AR124" s="23" t="s">
        <v>122</v>
      </c>
      <c r="AT124" s="23" t="s">
        <v>126</v>
      </c>
      <c r="AU124" s="23" t="s">
        <v>81</v>
      </c>
      <c r="AY124" s="23" t="s">
        <v>123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23" t="s">
        <v>79</v>
      </c>
      <c r="BK124" s="231">
        <f>ROUND(I124*H124,2)</f>
        <v>0</v>
      </c>
      <c r="BL124" s="23" t="s">
        <v>122</v>
      </c>
      <c r="BM124" s="23" t="s">
        <v>205</v>
      </c>
    </row>
    <row r="125" s="11" customFormat="1">
      <c r="B125" s="232"/>
      <c r="C125" s="233"/>
      <c r="D125" s="234" t="s">
        <v>132</v>
      </c>
      <c r="E125" s="235" t="s">
        <v>21</v>
      </c>
      <c r="F125" s="236" t="s">
        <v>206</v>
      </c>
      <c r="G125" s="233"/>
      <c r="H125" s="235" t="s">
        <v>21</v>
      </c>
      <c r="I125" s="237"/>
      <c r="J125" s="233"/>
      <c r="K125" s="233"/>
      <c r="L125" s="238"/>
      <c r="M125" s="239"/>
      <c r="N125" s="240"/>
      <c r="O125" s="240"/>
      <c r="P125" s="240"/>
      <c r="Q125" s="240"/>
      <c r="R125" s="240"/>
      <c r="S125" s="240"/>
      <c r="T125" s="241"/>
      <c r="AT125" s="242" t="s">
        <v>132</v>
      </c>
      <c r="AU125" s="242" t="s">
        <v>81</v>
      </c>
      <c r="AV125" s="11" t="s">
        <v>79</v>
      </c>
      <c r="AW125" s="11" t="s">
        <v>35</v>
      </c>
      <c r="AX125" s="11" t="s">
        <v>71</v>
      </c>
      <c r="AY125" s="242" t="s">
        <v>123</v>
      </c>
    </row>
    <row r="126" s="11" customFormat="1">
      <c r="B126" s="232"/>
      <c r="C126" s="233"/>
      <c r="D126" s="234" t="s">
        <v>132</v>
      </c>
      <c r="E126" s="235" t="s">
        <v>21</v>
      </c>
      <c r="F126" s="236" t="s">
        <v>194</v>
      </c>
      <c r="G126" s="233"/>
      <c r="H126" s="235" t="s">
        <v>21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AT126" s="242" t="s">
        <v>132</v>
      </c>
      <c r="AU126" s="242" t="s">
        <v>81</v>
      </c>
      <c r="AV126" s="11" t="s">
        <v>79</v>
      </c>
      <c r="AW126" s="11" t="s">
        <v>35</v>
      </c>
      <c r="AX126" s="11" t="s">
        <v>71</v>
      </c>
      <c r="AY126" s="242" t="s">
        <v>123</v>
      </c>
    </row>
    <row r="127" s="12" customFormat="1">
      <c r="B127" s="243"/>
      <c r="C127" s="244"/>
      <c r="D127" s="234" t="s">
        <v>132</v>
      </c>
      <c r="E127" s="245" t="s">
        <v>21</v>
      </c>
      <c r="F127" s="246" t="s">
        <v>207</v>
      </c>
      <c r="G127" s="244"/>
      <c r="H127" s="247">
        <v>42.039999999999999</v>
      </c>
      <c r="I127" s="248"/>
      <c r="J127" s="244"/>
      <c r="K127" s="244"/>
      <c r="L127" s="249"/>
      <c r="M127" s="250"/>
      <c r="N127" s="251"/>
      <c r="O127" s="251"/>
      <c r="P127" s="251"/>
      <c r="Q127" s="251"/>
      <c r="R127" s="251"/>
      <c r="S127" s="251"/>
      <c r="T127" s="252"/>
      <c r="AT127" s="253" t="s">
        <v>132</v>
      </c>
      <c r="AU127" s="253" t="s">
        <v>81</v>
      </c>
      <c r="AV127" s="12" t="s">
        <v>81</v>
      </c>
      <c r="AW127" s="12" t="s">
        <v>35</v>
      </c>
      <c r="AX127" s="12" t="s">
        <v>71</v>
      </c>
      <c r="AY127" s="253" t="s">
        <v>123</v>
      </c>
    </row>
    <row r="128" s="13" customFormat="1">
      <c r="B128" s="254"/>
      <c r="C128" s="255"/>
      <c r="D128" s="234" t="s">
        <v>132</v>
      </c>
      <c r="E128" s="256" t="s">
        <v>21</v>
      </c>
      <c r="F128" s="257" t="s">
        <v>135</v>
      </c>
      <c r="G128" s="255"/>
      <c r="H128" s="258">
        <v>42.039999999999999</v>
      </c>
      <c r="I128" s="259"/>
      <c r="J128" s="255"/>
      <c r="K128" s="255"/>
      <c r="L128" s="260"/>
      <c r="M128" s="261"/>
      <c r="N128" s="262"/>
      <c r="O128" s="262"/>
      <c r="P128" s="262"/>
      <c r="Q128" s="262"/>
      <c r="R128" s="262"/>
      <c r="S128" s="262"/>
      <c r="T128" s="263"/>
      <c r="AT128" s="264" t="s">
        <v>132</v>
      </c>
      <c r="AU128" s="264" t="s">
        <v>81</v>
      </c>
      <c r="AV128" s="13" t="s">
        <v>122</v>
      </c>
      <c r="AW128" s="13" t="s">
        <v>35</v>
      </c>
      <c r="AX128" s="13" t="s">
        <v>79</v>
      </c>
      <c r="AY128" s="264" t="s">
        <v>123</v>
      </c>
    </row>
    <row r="129" s="1" customFormat="1" ht="38.25" customHeight="1">
      <c r="B129" s="45"/>
      <c r="C129" s="220" t="s">
        <v>208</v>
      </c>
      <c r="D129" s="220" t="s">
        <v>126</v>
      </c>
      <c r="E129" s="221" t="s">
        <v>209</v>
      </c>
      <c r="F129" s="222" t="s">
        <v>210</v>
      </c>
      <c r="G129" s="223" t="s">
        <v>174</v>
      </c>
      <c r="H129" s="224">
        <v>1158.8</v>
      </c>
      <c r="I129" s="225"/>
      <c r="J129" s="226">
        <f>ROUND(I129*H129,2)</f>
        <v>0</v>
      </c>
      <c r="K129" s="222" t="s">
        <v>21</v>
      </c>
      <c r="L129" s="71"/>
      <c r="M129" s="227" t="s">
        <v>21</v>
      </c>
      <c r="N129" s="228" t="s">
        <v>42</v>
      </c>
      <c r="O129" s="46"/>
      <c r="P129" s="229">
        <f>O129*H129</f>
        <v>0</v>
      </c>
      <c r="Q129" s="229">
        <v>0</v>
      </c>
      <c r="R129" s="229">
        <f>Q129*H129</f>
        <v>0</v>
      </c>
      <c r="S129" s="229">
        <v>0.24299999999999999</v>
      </c>
      <c r="T129" s="230">
        <f>S129*H129</f>
        <v>281.58839999999998</v>
      </c>
      <c r="AR129" s="23" t="s">
        <v>122</v>
      </c>
      <c r="AT129" s="23" t="s">
        <v>126</v>
      </c>
      <c r="AU129" s="23" t="s">
        <v>81</v>
      </c>
      <c r="AY129" s="23" t="s">
        <v>123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23" t="s">
        <v>79</v>
      </c>
      <c r="BK129" s="231">
        <f>ROUND(I129*H129,2)</f>
        <v>0</v>
      </c>
      <c r="BL129" s="23" t="s">
        <v>122</v>
      </c>
      <c r="BM129" s="23" t="s">
        <v>211</v>
      </c>
    </row>
    <row r="130" s="11" customFormat="1">
      <c r="B130" s="232"/>
      <c r="C130" s="233"/>
      <c r="D130" s="234" t="s">
        <v>132</v>
      </c>
      <c r="E130" s="235" t="s">
        <v>21</v>
      </c>
      <c r="F130" s="236" t="s">
        <v>212</v>
      </c>
      <c r="G130" s="233"/>
      <c r="H130" s="235" t="s">
        <v>21</v>
      </c>
      <c r="I130" s="237"/>
      <c r="J130" s="233"/>
      <c r="K130" s="233"/>
      <c r="L130" s="238"/>
      <c r="M130" s="239"/>
      <c r="N130" s="240"/>
      <c r="O130" s="240"/>
      <c r="P130" s="240"/>
      <c r="Q130" s="240"/>
      <c r="R130" s="240"/>
      <c r="S130" s="240"/>
      <c r="T130" s="241"/>
      <c r="AT130" s="242" t="s">
        <v>132</v>
      </c>
      <c r="AU130" s="242" t="s">
        <v>81</v>
      </c>
      <c r="AV130" s="11" t="s">
        <v>79</v>
      </c>
      <c r="AW130" s="11" t="s">
        <v>35</v>
      </c>
      <c r="AX130" s="11" t="s">
        <v>71</v>
      </c>
      <c r="AY130" s="242" t="s">
        <v>123</v>
      </c>
    </row>
    <row r="131" s="11" customFormat="1">
      <c r="B131" s="232"/>
      <c r="C131" s="233"/>
      <c r="D131" s="234" t="s">
        <v>132</v>
      </c>
      <c r="E131" s="235" t="s">
        <v>21</v>
      </c>
      <c r="F131" s="236" t="s">
        <v>213</v>
      </c>
      <c r="G131" s="233"/>
      <c r="H131" s="235" t="s">
        <v>21</v>
      </c>
      <c r="I131" s="237"/>
      <c r="J131" s="233"/>
      <c r="K131" s="233"/>
      <c r="L131" s="238"/>
      <c r="M131" s="239"/>
      <c r="N131" s="240"/>
      <c r="O131" s="240"/>
      <c r="P131" s="240"/>
      <c r="Q131" s="240"/>
      <c r="R131" s="240"/>
      <c r="S131" s="240"/>
      <c r="T131" s="241"/>
      <c r="AT131" s="242" t="s">
        <v>132</v>
      </c>
      <c r="AU131" s="242" t="s">
        <v>81</v>
      </c>
      <c r="AV131" s="11" t="s">
        <v>79</v>
      </c>
      <c r="AW131" s="11" t="s">
        <v>35</v>
      </c>
      <c r="AX131" s="11" t="s">
        <v>71</v>
      </c>
      <c r="AY131" s="242" t="s">
        <v>123</v>
      </c>
    </row>
    <row r="132" s="11" customFormat="1">
      <c r="B132" s="232"/>
      <c r="C132" s="233"/>
      <c r="D132" s="234" t="s">
        <v>132</v>
      </c>
      <c r="E132" s="235" t="s">
        <v>21</v>
      </c>
      <c r="F132" s="236" t="s">
        <v>214</v>
      </c>
      <c r="G132" s="233"/>
      <c r="H132" s="235" t="s">
        <v>21</v>
      </c>
      <c r="I132" s="237"/>
      <c r="J132" s="233"/>
      <c r="K132" s="233"/>
      <c r="L132" s="238"/>
      <c r="M132" s="239"/>
      <c r="N132" s="240"/>
      <c r="O132" s="240"/>
      <c r="P132" s="240"/>
      <c r="Q132" s="240"/>
      <c r="R132" s="240"/>
      <c r="S132" s="240"/>
      <c r="T132" s="241"/>
      <c r="AT132" s="242" t="s">
        <v>132</v>
      </c>
      <c r="AU132" s="242" t="s">
        <v>81</v>
      </c>
      <c r="AV132" s="11" t="s">
        <v>79</v>
      </c>
      <c r="AW132" s="11" t="s">
        <v>35</v>
      </c>
      <c r="AX132" s="11" t="s">
        <v>71</v>
      </c>
      <c r="AY132" s="242" t="s">
        <v>123</v>
      </c>
    </row>
    <row r="133" s="12" customFormat="1">
      <c r="B133" s="243"/>
      <c r="C133" s="244"/>
      <c r="D133" s="234" t="s">
        <v>132</v>
      </c>
      <c r="E133" s="245" t="s">
        <v>21</v>
      </c>
      <c r="F133" s="246" t="s">
        <v>215</v>
      </c>
      <c r="G133" s="244"/>
      <c r="H133" s="247">
        <v>1158.8</v>
      </c>
      <c r="I133" s="248"/>
      <c r="J133" s="244"/>
      <c r="K133" s="244"/>
      <c r="L133" s="249"/>
      <c r="M133" s="250"/>
      <c r="N133" s="251"/>
      <c r="O133" s="251"/>
      <c r="P133" s="251"/>
      <c r="Q133" s="251"/>
      <c r="R133" s="251"/>
      <c r="S133" s="251"/>
      <c r="T133" s="252"/>
      <c r="AT133" s="253" t="s">
        <v>132</v>
      </c>
      <c r="AU133" s="253" t="s">
        <v>81</v>
      </c>
      <c r="AV133" s="12" t="s">
        <v>81</v>
      </c>
      <c r="AW133" s="12" t="s">
        <v>35</v>
      </c>
      <c r="AX133" s="12" t="s">
        <v>71</v>
      </c>
      <c r="AY133" s="253" t="s">
        <v>123</v>
      </c>
    </row>
    <row r="134" s="13" customFormat="1">
      <c r="B134" s="254"/>
      <c r="C134" s="255"/>
      <c r="D134" s="234" t="s">
        <v>132</v>
      </c>
      <c r="E134" s="256" t="s">
        <v>21</v>
      </c>
      <c r="F134" s="257" t="s">
        <v>135</v>
      </c>
      <c r="G134" s="255"/>
      <c r="H134" s="258">
        <v>1158.8</v>
      </c>
      <c r="I134" s="259"/>
      <c r="J134" s="255"/>
      <c r="K134" s="255"/>
      <c r="L134" s="260"/>
      <c r="M134" s="261"/>
      <c r="N134" s="262"/>
      <c r="O134" s="262"/>
      <c r="P134" s="262"/>
      <c r="Q134" s="262"/>
      <c r="R134" s="262"/>
      <c r="S134" s="262"/>
      <c r="T134" s="263"/>
      <c r="AT134" s="264" t="s">
        <v>132</v>
      </c>
      <c r="AU134" s="264" t="s">
        <v>81</v>
      </c>
      <c r="AV134" s="13" t="s">
        <v>122</v>
      </c>
      <c r="AW134" s="13" t="s">
        <v>35</v>
      </c>
      <c r="AX134" s="13" t="s">
        <v>79</v>
      </c>
      <c r="AY134" s="264" t="s">
        <v>123</v>
      </c>
    </row>
    <row r="135" s="1" customFormat="1" ht="38.25" customHeight="1">
      <c r="B135" s="45"/>
      <c r="C135" s="220" t="s">
        <v>216</v>
      </c>
      <c r="D135" s="220" t="s">
        <v>126</v>
      </c>
      <c r="E135" s="221" t="s">
        <v>217</v>
      </c>
      <c r="F135" s="222" t="s">
        <v>218</v>
      </c>
      <c r="G135" s="223" t="s">
        <v>219</v>
      </c>
      <c r="H135" s="224">
        <v>47.799999999999997</v>
      </c>
      <c r="I135" s="225"/>
      <c r="J135" s="226">
        <f>ROUND(I135*H135,2)</f>
        <v>0</v>
      </c>
      <c r="K135" s="222" t="s">
        <v>21</v>
      </c>
      <c r="L135" s="71"/>
      <c r="M135" s="227" t="s">
        <v>21</v>
      </c>
      <c r="N135" s="228" t="s">
        <v>42</v>
      </c>
      <c r="O135" s="46"/>
      <c r="P135" s="229">
        <f>O135*H135</f>
        <v>0</v>
      </c>
      <c r="Q135" s="229">
        <v>0</v>
      </c>
      <c r="R135" s="229">
        <f>Q135*H135</f>
        <v>0</v>
      </c>
      <c r="S135" s="229">
        <v>0.20499999999999999</v>
      </c>
      <c r="T135" s="230">
        <f>S135*H135</f>
        <v>9.7989999999999995</v>
      </c>
      <c r="AR135" s="23" t="s">
        <v>122</v>
      </c>
      <c r="AT135" s="23" t="s">
        <v>126</v>
      </c>
      <c r="AU135" s="23" t="s">
        <v>81</v>
      </c>
      <c r="AY135" s="23" t="s">
        <v>123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23" t="s">
        <v>79</v>
      </c>
      <c r="BK135" s="231">
        <f>ROUND(I135*H135,2)</f>
        <v>0</v>
      </c>
      <c r="BL135" s="23" t="s">
        <v>122</v>
      </c>
      <c r="BM135" s="23" t="s">
        <v>220</v>
      </c>
    </row>
    <row r="136" s="11" customFormat="1">
      <c r="B136" s="232"/>
      <c r="C136" s="233"/>
      <c r="D136" s="234" t="s">
        <v>132</v>
      </c>
      <c r="E136" s="235" t="s">
        <v>21</v>
      </c>
      <c r="F136" s="236" t="s">
        <v>221</v>
      </c>
      <c r="G136" s="233"/>
      <c r="H136" s="235" t="s">
        <v>21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AT136" s="242" t="s">
        <v>132</v>
      </c>
      <c r="AU136" s="242" t="s">
        <v>81</v>
      </c>
      <c r="AV136" s="11" t="s">
        <v>79</v>
      </c>
      <c r="AW136" s="11" t="s">
        <v>35</v>
      </c>
      <c r="AX136" s="11" t="s">
        <v>71</v>
      </c>
      <c r="AY136" s="242" t="s">
        <v>123</v>
      </c>
    </row>
    <row r="137" s="11" customFormat="1">
      <c r="B137" s="232"/>
      <c r="C137" s="233"/>
      <c r="D137" s="234" t="s">
        <v>132</v>
      </c>
      <c r="E137" s="235" t="s">
        <v>21</v>
      </c>
      <c r="F137" s="236" t="s">
        <v>222</v>
      </c>
      <c r="G137" s="233"/>
      <c r="H137" s="235" t="s">
        <v>21</v>
      </c>
      <c r="I137" s="237"/>
      <c r="J137" s="233"/>
      <c r="K137" s="233"/>
      <c r="L137" s="238"/>
      <c r="M137" s="239"/>
      <c r="N137" s="240"/>
      <c r="O137" s="240"/>
      <c r="P137" s="240"/>
      <c r="Q137" s="240"/>
      <c r="R137" s="240"/>
      <c r="S137" s="240"/>
      <c r="T137" s="241"/>
      <c r="AT137" s="242" t="s">
        <v>132</v>
      </c>
      <c r="AU137" s="242" t="s">
        <v>81</v>
      </c>
      <c r="AV137" s="11" t="s">
        <v>79</v>
      </c>
      <c r="AW137" s="11" t="s">
        <v>35</v>
      </c>
      <c r="AX137" s="11" t="s">
        <v>71</v>
      </c>
      <c r="AY137" s="242" t="s">
        <v>123</v>
      </c>
    </row>
    <row r="138" s="12" customFormat="1">
      <c r="B138" s="243"/>
      <c r="C138" s="244"/>
      <c r="D138" s="234" t="s">
        <v>132</v>
      </c>
      <c r="E138" s="245" t="s">
        <v>21</v>
      </c>
      <c r="F138" s="246" t="s">
        <v>223</v>
      </c>
      <c r="G138" s="244"/>
      <c r="H138" s="247">
        <v>8.8000000000000007</v>
      </c>
      <c r="I138" s="248"/>
      <c r="J138" s="244"/>
      <c r="K138" s="244"/>
      <c r="L138" s="249"/>
      <c r="M138" s="250"/>
      <c r="N138" s="251"/>
      <c r="O138" s="251"/>
      <c r="P138" s="251"/>
      <c r="Q138" s="251"/>
      <c r="R138" s="251"/>
      <c r="S138" s="251"/>
      <c r="T138" s="252"/>
      <c r="AT138" s="253" t="s">
        <v>132</v>
      </c>
      <c r="AU138" s="253" t="s">
        <v>81</v>
      </c>
      <c r="AV138" s="12" t="s">
        <v>81</v>
      </c>
      <c r="AW138" s="12" t="s">
        <v>35</v>
      </c>
      <c r="AX138" s="12" t="s">
        <v>71</v>
      </c>
      <c r="AY138" s="253" t="s">
        <v>123</v>
      </c>
    </row>
    <row r="139" s="11" customFormat="1">
      <c r="B139" s="232"/>
      <c r="C139" s="233"/>
      <c r="D139" s="234" t="s">
        <v>132</v>
      </c>
      <c r="E139" s="235" t="s">
        <v>21</v>
      </c>
      <c r="F139" s="236" t="s">
        <v>224</v>
      </c>
      <c r="G139" s="233"/>
      <c r="H139" s="235" t="s">
        <v>21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AT139" s="242" t="s">
        <v>132</v>
      </c>
      <c r="AU139" s="242" t="s">
        <v>81</v>
      </c>
      <c r="AV139" s="11" t="s">
        <v>79</v>
      </c>
      <c r="AW139" s="11" t="s">
        <v>35</v>
      </c>
      <c r="AX139" s="11" t="s">
        <v>71</v>
      </c>
      <c r="AY139" s="242" t="s">
        <v>123</v>
      </c>
    </row>
    <row r="140" s="11" customFormat="1">
      <c r="B140" s="232"/>
      <c r="C140" s="233"/>
      <c r="D140" s="234" t="s">
        <v>132</v>
      </c>
      <c r="E140" s="235" t="s">
        <v>21</v>
      </c>
      <c r="F140" s="236" t="s">
        <v>225</v>
      </c>
      <c r="G140" s="233"/>
      <c r="H140" s="235" t="s">
        <v>21</v>
      </c>
      <c r="I140" s="237"/>
      <c r="J140" s="233"/>
      <c r="K140" s="233"/>
      <c r="L140" s="238"/>
      <c r="M140" s="239"/>
      <c r="N140" s="240"/>
      <c r="O140" s="240"/>
      <c r="P140" s="240"/>
      <c r="Q140" s="240"/>
      <c r="R140" s="240"/>
      <c r="S140" s="240"/>
      <c r="T140" s="241"/>
      <c r="AT140" s="242" t="s">
        <v>132</v>
      </c>
      <c r="AU140" s="242" t="s">
        <v>81</v>
      </c>
      <c r="AV140" s="11" t="s">
        <v>79</v>
      </c>
      <c r="AW140" s="11" t="s">
        <v>35</v>
      </c>
      <c r="AX140" s="11" t="s">
        <v>71</v>
      </c>
      <c r="AY140" s="242" t="s">
        <v>123</v>
      </c>
    </row>
    <row r="141" s="12" customFormat="1">
      <c r="B141" s="243"/>
      <c r="C141" s="244"/>
      <c r="D141" s="234" t="s">
        <v>132</v>
      </c>
      <c r="E141" s="245" t="s">
        <v>21</v>
      </c>
      <c r="F141" s="246" t="s">
        <v>226</v>
      </c>
      <c r="G141" s="244"/>
      <c r="H141" s="247">
        <v>39</v>
      </c>
      <c r="I141" s="248"/>
      <c r="J141" s="244"/>
      <c r="K141" s="244"/>
      <c r="L141" s="249"/>
      <c r="M141" s="250"/>
      <c r="N141" s="251"/>
      <c r="O141" s="251"/>
      <c r="P141" s="251"/>
      <c r="Q141" s="251"/>
      <c r="R141" s="251"/>
      <c r="S141" s="251"/>
      <c r="T141" s="252"/>
      <c r="AT141" s="253" t="s">
        <v>132</v>
      </c>
      <c r="AU141" s="253" t="s">
        <v>81</v>
      </c>
      <c r="AV141" s="12" t="s">
        <v>81</v>
      </c>
      <c r="AW141" s="12" t="s">
        <v>35</v>
      </c>
      <c r="AX141" s="12" t="s">
        <v>71</v>
      </c>
      <c r="AY141" s="253" t="s">
        <v>123</v>
      </c>
    </row>
    <row r="142" s="13" customFormat="1">
      <c r="B142" s="254"/>
      <c r="C142" s="255"/>
      <c r="D142" s="234" t="s">
        <v>132</v>
      </c>
      <c r="E142" s="256" t="s">
        <v>21</v>
      </c>
      <c r="F142" s="257" t="s">
        <v>135</v>
      </c>
      <c r="G142" s="255"/>
      <c r="H142" s="258">
        <v>47.799999999999997</v>
      </c>
      <c r="I142" s="259"/>
      <c r="J142" s="255"/>
      <c r="K142" s="255"/>
      <c r="L142" s="260"/>
      <c r="M142" s="261"/>
      <c r="N142" s="262"/>
      <c r="O142" s="262"/>
      <c r="P142" s="262"/>
      <c r="Q142" s="262"/>
      <c r="R142" s="262"/>
      <c r="S142" s="262"/>
      <c r="T142" s="263"/>
      <c r="AT142" s="264" t="s">
        <v>132</v>
      </c>
      <c r="AU142" s="264" t="s">
        <v>81</v>
      </c>
      <c r="AV142" s="13" t="s">
        <v>122</v>
      </c>
      <c r="AW142" s="13" t="s">
        <v>35</v>
      </c>
      <c r="AX142" s="13" t="s">
        <v>79</v>
      </c>
      <c r="AY142" s="264" t="s">
        <v>123</v>
      </c>
    </row>
    <row r="143" s="1" customFormat="1" ht="38.25" customHeight="1">
      <c r="B143" s="45"/>
      <c r="C143" s="220" t="s">
        <v>227</v>
      </c>
      <c r="D143" s="220" t="s">
        <v>126</v>
      </c>
      <c r="E143" s="221" t="s">
        <v>228</v>
      </c>
      <c r="F143" s="222" t="s">
        <v>218</v>
      </c>
      <c r="G143" s="223" t="s">
        <v>219</v>
      </c>
      <c r="H143" s="224">
        <v>328.39999999999998</v>
      </c>
      <c r="I143" s="225"/>
      <c r="J143" s="226">
        <f>ROUND(I143*H143,2)</f>
        <v>0</v>
      </c>
      <c r="K143" s="222" t="s">
        <v>21</v>
      </c>
      <c r="L143" s="71"/>
      <c r="M143" s="227" t="s">
        <v>21</v>
      </c>
      <c r="N143" s="228" t="s">
        <v>42</v>
      </c>
      <c r="O143" s="46"/>
      <c r="P143" s="229">
        <f>O143*H143</f>
        <v>0</v>
      </c>
      <c r="Q143" s="229">
        <v>0</v>
      </c>
      <c r="R143" s="229">
        <f>Q143*H143</f>
        <v>0</v>
      </c>
      <c r="S143" s="229">
        <v>0.20499999999999999</v>
      </c>
      <c r="T143" s="230">
        <f>S143*H143</f>
        <v>67.321999999999989</v>
      </c>
      <c r="AR143" s="23" t="s">
        <v>122</v>
      </c>
      <c r="AT143" s="23" t="s">
        <v>126</v>
      </c>
      <c r="AU143" s="23" t="s">
        <v>81</v>
      </c>
      <c r="AY143" s="23" t="s">
        <v>123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23" t="s">
        <v>79</v>
      </c>
      <c r="BK143" s="231">
        <f>ROUND(I143*H143,2)</f>
        <v>0</v>
      </c>
      <c r="BL143" s="23" t="s">
        <v>122</v>
      </c>
      <c r="BM143" s="23" t="s">
        <v>229</v>
      </c>
    </row>
    <row r="144" s="11" customFormat="1">
      <c r="B144" s="232"/>
      <c r="C144" s="233"/>
      <c r="D144" s="234" t="s">
        <v>132</v>
      </c>
      <c r="E144" s="235" t="s">
        <v>21</v>
      </c>
      <c r="F144" s="236" t="s">
        <v>230</v>
      </c>
      <c r="G144" s="233"/>
      <c r="H144" s="235" t="s">
        <v>21</v>
      </c>
      <c r="I144" s="237"/>
      <c r="J144" s="233"/>
      <c r="K144" s="233"/>
      <c r="L144" s="238"/>
      <c r="M144" s="239"/>
      <c r="N144" s="240"/>
      <c r="O144" s="240"/>
      <c r="P144" s="240"/>
      <c r="Q144" s="240"/>
      <c r="R144" s="240"/>
      <c r="S144" s="240"/>
      <c r="T144" s="241"/>
      <c r="AT144" s="242" t="s">
        <v>132</v>
      </c>
      <c r="AU144" s="242" t="s">
        <v>81</v>
      </c>
      <c r="AV144" s="11" t="s">
        <v>79</v>
      </c>
      <c r="AW144" s="11" t="s">
        <v>35</v>
      </c>
      <c r="AX144" s="11" t="s">
        <v>71</v>
      </c>
      <c r="AY144" s="242" t="s">
        <v>123</v>
      </c>
    </row>
    <row r="145" s="11" customFormat="1">
      <c r="B145" s="232"/>
      <c r="C145" s="233"/>
      <c r="D145" s="234" t="s">
        <v>132</v>
      </c>
      <c r="E145" s="235" t="s">
        <v>21</v>
      </c>
      <c r="F145" s="236" t="s">
        <v>231</v>
      </c>
      <c r="G145" s="233"/>
      <c r="H145" s="235" t="s">
        <v>21</v>
      </c>
      <c r="I145" s="237"/>
      <c r="J145" s="233"/>
      <c r="K145" s="233"/>
      <c r="L145" s="238"/>
      <c r="M145" s="239"/>
      <c r="N145" s="240"/>
      <c r="O145" s="240"/>
      <c r="P145" s="240"/>
      <c r="Q145" s="240"/>
      <c r="R145" s="240"/>
      <c r="S145" s="240"/>
      <c r="T145" s="241"/>
      <c r="AT145" s="242" t="s">
        <v>132</v>
      </c>
      <c r="AU145" s="242" t="s">
        <v>81</v>
      </c>
      <c r="AV145" s="11" t="s">
        <v>79</v>
      </c>
      <c r="AW145" s="11" t="s">
        <v>35</v>
      </c>
      <c r="AX145" s="11" t="s">
        <v>71</v>
      </c>
      <c r="AY145" s="242" t="s">
        <v>123</v>
      </c>
    </row>
    <row r="146" s="11" customFormat="1">
      <c r="B146" s="232"/>
      <c r="C146" s="233"/>
      <c r="D146" s="234" t="s">
        <v>132</v>
      </c>
      <c r="E146" s="235" t="s">
        <v>21</v>
      </c>
      <c r="F146" s="236" t="s">
        <v>232</v>
      </c>
      <c r="G146" s="233"/>
      <c r="H146" s="235" t="s">
        <v>21</v>
      </c>
      <c r="I146" s="237"/>
      <c r="J146" s="233"/>
      <c r="K146" s="233"/>
      <c r="L146" s="238"/>
      <c r="M146" s="239"/>
      <c r="N146" s="240"/>
      <c r="O146" s="240"/>
      <c r="P146" s="240"/>
      <c r="Q146" s="240"/>
      <c r="R146" s="240"/>
      <c r="S146" s="240"/>
      <c r="T146" s="241"/>
      <c r="AT146" s="242" t="s">
        <v>132</v>
      </c>
      <c r="AU146" s="242" t="s">
        <v>81</v>
      </c>
      <c r="AV146" s="11" t="s">
        <v>79</v>
      </c>
      <c r="AW146" s="11" t="s">
        <v>35</v>
      </c>
      <c r="AX146" s="11" t="s">
        <v>71</v>
      </c>
      <c r="AY146" s="242" t="s">
        <v>123</v>
      </c>
    </row>
    <row r="147" s="12" customFormat="1">
      <c r="B147" s="243"/>
      <c r="C147" s="244"/>
      <c r="D147" s="234" t="s">
        <v>132</v>
      </c>
      <c r="E147" s="245" t="s">
        <v>21</v>
      </c>
      <c r="F147" s="246" t="s">
        <v>233</v>
      </c>
      <c r="G147" s="244"/>
      <c r="H147" s="247">
        <v>198.40000000000001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AT147" s="253" t="s">
        <v>132</v>
      </c>
      <c r="AU147" s="253" t="s">
        <v>81</v>
      </c>
      <c r="AV147" s="12" t="s">
        <v>81</v>
      </c>
      <c r="AW147" s="12" t="s">
        <v>35</v>
      </c>
      <c r="AX147" s="12" t="s">
        <v>71</v>
      </c>
      <c r="AY147" s="253" t="s">
        <v>123</v>
      </c>
    </row>
    <row r="148" s="11" customFormat="1">
      <c r="B148" s="232"/>
      <c r="C148" s="233"/>
      <c r="D148" s="234" t="s">
        <v>132</v>
      </c>
      <c r="E148" s="235" t="s">
        <v>21</v>
      </c>
      <c r="F148" s="236" t="s">
        <v>234</v>
      </c>
      <c r="G148" s="233"/>
      <c r="H148" s="235" t="s">
        <v>21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AT148" s="242" t="s">
        <v>132</v>
      </c>
      <c r="AU148" s="242" t="s">
        <v>81</v>
      </c>
      <c r="AV148" s="11" t="s">
        <v>79</v>
      </c>
      <c r="AW148" s="11" t="s">
        <v>35</v>
      </c>
      <c r="AX148" s="11" t="s">
        <v>71</v>
      </c>
      <c r="AY148" s="242" t="s">
        <v>123</v>
      </c>
    </row>
    <row r="149" s="11" customFormat="1">
      <c r="B149" s="232"/>
      <c r="C149" s="233"/>
      <c r="D149" s="234" t="s">
        <v>132</v>
      </c>
      <c r="E149" s="235" t="s">
        <v>21</v>
      </c>
      <c r="F149" s="236" t="s">
        <v>235</v>
      </c>
      <c r="G149" s="233"/>
      <c r="H149" s="235" t="s">
        <v>21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AT149" s="242" t="s">
        <v>132</v>
      </c>
      <c r="AU149" s="242" t="s">
        <v>81</v>
      </c>
      <c r="AV149" s="11" t="s">
        <v>79</v>
      </c>
      <c r="AW149" s="11" t="s">
        <v>35</v>
      </c>
      <c r="AX149" s="11" t="s">
        <v>71</v>
      </c>
      <c r="AY149" s="242" t="s">
        <v>123</v>
      </c>
    </row>
    <row r="150" s="11" customFormat="1">
      <c r="B150" s="232"/>
      <c r="C150" s="233"/>
      <c r="D150" s="234" t="s">
        <v>132</v>
      </c>
      <c r="E150" s="235" t="s">
        <v>21</v>
      </c>
      <c r="F150" s="236" t="s">
        <v>232</v>
      </c>
      <c r="G150" s="233"/>
      <c r="H150" s="235" t="s">
        <v>21</v>
      </c>
      <c r="I150" s="237"/>
      <c r="J150" s="233"/>
      <c r="K150" s="233"/>
      <c r="L150" s="238"/>
      <c r="M150" s="239"/>
      <c r="N150" s="240"/>
      <c r="O150" s="240"/>
      <c r="P150" s="240"/>
      <c r="Q150" s="240"/>
      <c r="R150" s="240"/>
      <c r="S150" s="240"/>
      <c r="T150" s="241"/>
      <c r="AT150" s="242" t="s">
        <v>132</v>
      </c>
      <c r="AU150" s="242" t="s">
        <v>81</v>
      </c>
      <c r="AV150" s="11" t="s">
        <v>79</v>
      </c>
      <c r="AW150" s="11" t="s">
        <v>35</v>
      </c>
      <c r="AX150" s="11" t="s">
        <v>71</v>
      </c>
      <c r="AY150" s="242" t="s">
        <v>123</v>
      </c>
    </row>
    <row r="151" s="12" customFormat="1">
      <c r="B151" s="243"/>
      <c r="C151" s="244"/>
      <c r="D151" s="234" t="s">
        <v>132</v>
      </c>
      <c r="E151" s="245" t="s">
        <v>21</v>
      </c>
      <c r="F151" s="246" t="s">
        <v>236</v>
      </c>
      <c r="G151" s="244"/>
      <c r="H151" s="247">
        <v>130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AT151" s="253" t="s">
        <v>132</v>
      </c>
      <c r="AU151" s="253" t="s">
        <v>81</v>
      </c>
      <c r="AV151" s="12" t="s">
        <v>81</v>
      </c>
      <c r="AW151" s="12" t="s">
        <v>35</v>
      </c>
      <c r="AX151" s="12" t="s">
        <v>71</v>
      </c>
      <c r="AY151" s="253" t="s">
        <v>123</v>
      </c>
    </row>
    <row r="152" s="13" customFormat="1">
      <c r="B152" s="254"/>
      <c r="C152" s="255"/>
      <c r="D152" s="234" t="s">
        <v>132</v>
      </c>
      <c r="E152" s="256" t="s">
        <v>21</v>
      </c>
      <c r="F152" s="257" t="s">
        <v>135</v>
      </c>
      <c r="G152" s="255"/>
      <c r="H152" s="258">
        <v>328.39999999999998</v>
      </c>
      <c r="I152" s="259"/>
      <c r="J152" s="255"/>
      <c r="K152" s="255"/>
      <c r="L152" s="260"/>
      <c r="M152" s="261"/>
      <c r="N152" s="262"/>
      <c r="O152" s="262"/>
      <c r="P152" s="262"/>
      <c r="Q152" s="262"/>
      <c r="R152" s="262"/>
      <c r="S152" s="262"/>
      <c r="T152" s="263"/>
      <c r="AT152" s="264" t="s">
        <v>132</v>
      </c>
      <c r="AU152" s="264" t="s">
        <v>81</v>
      </c>
      <c r="AV152" s="13" t="s">
        <v>122</v>
      </c>
      <c r="AW152" s="13" t="s">
        <v>35</v>
      </c>
      <c r="AX152" s="13" t="s">
        <v>79</v>
      </c>
      <c r="AY152" s="264" t="s">
        <v>123</v>
      </c>
    </row>
    <row r="153" s="1" customFormat="1" ht="25.5" customHeight="1">
      <c r="B153" s="45"/>
      <c r="C153" s="220" t="s">
        <v>237</v>
      </c>
      <c r="D153" s="220" t="s">
        <v>126</v>
      </c>
      <c r="E153" s="221" t="s">
        <v>238</v>
      </c>
      <c r="F153" s="222" t="s">
        <v>239</v>
      </c>
      <c r="G153" s="223" t="s">
        <v>240</v>
      </c>
      <c r="H153" s="224">
        <v>6.8040000000000003</v>
      </c>
      <c r="I153" s="225"/>
      <c r="J153" s="226">
        <f>ROUND(I153*H153,2)</f>
        <v>0</v>
      </c>
      <c r="K153" s="222" t="s">
        <v>241</v>
      </c>
      <c r="L153" s="71"/>
      <c r="M153" s="227" t="s">
        <v>21</v>
      </c>
      <c r="N153" s="228" t="s">
        <v>42</v>
      </c>
      <c r="O153" s="46"/>
      <c r="P153" s="229">
        <f>O153*H153</f>
        <v>0</v>
      </c>
      <c r="Q153" s="229">
        <v>0.40000000000000002</v>
      </c>
      <c r="R153" s="229">
        <f>Q153*H153</f>
        <v>2.7216000000000005</v>
      </c>
      <c r="S153" s="229">
        <v>0</v>
      </c>
      <c r="T153" s="230">
        <f>S153*H153</f>
        <v>0</v>
      </c>
      <c r="AR153" s="23" t="s">
        <v>122</v>
      </c>
      <c r="AT153" s="23" t="s">
        <v>126</v>
      </c>
      <c r="AU153" s="23" t="s">
        <v>81</v>
      </c>
      <c r="AY153" s="23" t="s">
        <v>123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23" t="s">
        <v>79</v>
      </c>
      <c r="BK153" s="231">
        <f>ROUND(I153*H153,2)</f>
        <v>0</v>
      </c>
      <c r="BL153" s="23" t="s">
        <v>122</v>
      </c>
      <c r="BM153" s="23" t="s">
        <v>242</v>
      </c>
    </row>
    <row r="154" s="11" customFormat="1">
      <c r="B154" s="232"/>
      <c r="C154" s="233"/>
      <c r="D154" s="234" t="s">
        <v>132</v>
      </c>
      <c r="E154" s="235" t="s">
        <v>21</v>
      </c>
      <c r="F154" s="236" t="s">
        <v>243</v>
      </c>
      <c r="G154" s="233"/>
      <c r="H154" s="235" t="s">
        <v>21</v>
      </c>
      <c r="I154" s="237"/>
      <c r="J154" s="233"/>
      <c r="K154" s="233"/>
      <c r="L154" s="238"/>
      <c r="M154" s="239"/>
      <c r="N154" s="240"/>
      <c r="O154" s="240"/>
      <c r="P154" s="240"/>
      <c r="Q154" s="240"/>
      <c r="R154" s="240"/>
      <c r="S154" s="240"/>
      <c r="T154" s="241"/>
      <c r="AT154" s="242" t="s">
        <v>132</v>
      </c>
      <c r="AU154" s="242" t="s">
        <v>81</v>
      </c>
      <c r="AV154" s="11" t="s">
        <v>79</v>
      </c>
      <c r="AW154" s="11" t="s">
        <v>35</v>
      </c>
      <c r="AX154" s="11" t="s">
        <v>71</v>
      </c>
      <c r="AY154" s="242" t="s">
        <v>123</v>
      </c>
    </row>
    <row r="155" s="11" customFormat="1">
      <c r="B155" s="232"/>
      <c r="C155" s="233"/>
      <c r="D155" s="234" t="s">
        <v>132</v>
      </c>
      <c r="E155" s="235" t="s">
        <v>21</v>
      </c>
      <c r="F155" s="236" t="s">
        <v>177</v>
      </c>
      <c r="G155" s="233"/>
      <c r="H155" s="235" t="s">
        <v>21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AT155" s="242" t="s">
        <v>132</v>
      </c>
      <c r="AU155" s="242" t="s">
        <v>81</v>
      </c>
      <c r="AV155" s="11" t="s">
        <v>79</v>
      </c>
      <c r="AW155" s="11" t="s">
        <v>35</v>
      </c>
      <c r="AX155" s="11" t="s">
        <v>71</v>
      </c>
      <c r="AY155" s="242" t="s">
        <v>123</v>
      </c>
    </row>
    <row r="156" s="11" customFormat="1">
      <c r="B156" s="232"/>
      <c r="C156" s="233"/>
      <c r="D156" s="234" t="s">
        <v>132</v>
      </c>
      <c r="E156" s="235" t="s">
        <v>21</v>
      </c>
      <c r="F156" s="236" t="s">
        <v>178</v>
      </c>
      <c r="G156" s="233"/>
      <c r="H156" s="235" t="s">
        <v>21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AT156" s="242" t="s">
        <v>132</v>
      </c>
      <c r="AU156" s="242" t="s">
        <v>81</v>
      </c>
      <c r="AV156" s="11" t="s">
        <v>79</v>
      </c>
      <c r="AW156" s="11" t="s">
        <v>35</v>
      </c>
      <c r="AX156" s="11" t="s">
        <v>71</v>
      </c>
      <c r="AY156" s="242" t="s">
        <v>123</v>
      </c>
    </row>
    <row r="157" s="12" customFormat="1">
      <c r="B157" s="243"/>
      <c r="C157" s="244"/>
      <c r="D157" s="234" t="s">
        <v>132</v>
      </c>
      <c r="E157" s="245" t="s">
        <v>21</v>
      </c>
      <c r="F157" s="246" t="s">
        <v>244</v>
      </c>
      <c r="G157" s="244"/>
      <c r="H157" s="247">
        <v>6.8040000000000003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AT157" s="253" t="s">
        <v>132</v>
      </c>
      <c r="AU157" s="253" t="s">
        <v>81</v>
      </c>
      <c r="AV157" s="12" t="s">
        <v>81</v>
      </c>
      <c r="AW157" s="12" t="s">
        <v>35</v>
      </c>
      <c r="AX157" s="12" t="s">
        <v>71</v>
      </c>
      <c r="AY157" s="253" t="s">
        <v>123</v>
      </c>
    </row>
    <row r="158" s="13" customFormat="1">
      <c r="B158" s="254"/>
      <c r="C158" s="255"/>
      <c r="D158" s="234" t="s">
        <v>132</v>
      </c>
      <c r="E158" s="256" t="s">
        <v>21</v>
      </c>
      <c r="F158" s="257" t="s">
        <v>135</v>
      </c>
      <c r="G158" s="255"/>
      <c r="H158" s="258">
        <v>6.8040000000000003</v>
      </c>
      <c r="I158" s="259"/>
      <c r="J158" s="255"/>
      <c r="K158" s="255"/>
      <c r="L158" s="260"/>
      <c r="M158" s="261"/>
      <c r="N158" s="262"/>
      <c r="O158" s="262"/>
      <c r="P158" s="262"/>
      <c r="Q158" s="262"/>
      <c r="R158" s="262"/>
      <c r="S158" s="262"/>
      <c r="T158" s="263"/>
      <c r="AT158" s="264" t="s">
        <v>132</v>
      </c>
      <c r="AU158" s="264" t="s">
        <v>81</v>
      </c>
      <c r="AV158" s="13" t="s">
        <v>122</v>
      </c>
      <c r="AW158" s="13" t="s">
        <v>35</v>
      </c>
      <c r="AX158" s="13" t="s">
        <v>79</v>
      </c>
      <c r="AY158" s="264" t="s">
        <v>123</v>
      </c>
    </row>
    <row r="159" s="1" customFormat="1" ht="38.25" customHeight="1">
      <c r="B159" s="45"/>
      <c r="C159" s="220" t="s">
        <v>245</v>
      </c>
      <c r="D159" s="220" t="s">
        <v>126</v>
      </c>
      <c r="E159" s="221" t="s">
        <v>246</v>
      </c>
      <c r="F159" s="222" t="s">
        <v>247</v>
      </c>
      <c r="G159" s="223" t="s">
        <v>240</v>
      </c>
      <c r="H159" s="224">
        <v>990.14999999999998</v>
      </c>
      <c r="I159" s="225"/>
      <c r="J159" s="226">
        <f>ROUND(I159*H159,2)</f>
        <v>0</v>
      </c>
      <c r="K159" s="222" t="s">
        <v>197</v>
      </c>
      <c r="L159" s="71"/>
      <c r="M159" s="227" t="s">
        <v>21</v>
      </c>
      <c r="N159" s="228" t="s">
        <v>42</v>
      </c>
      <c r="O159" s="46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AR159" s="23" t="s">
        <v>122</v>
      </c>
      <c r="AT159" s="23" t="s">
        <v>126</v>
      </c>
      <c r="AU159" s="23" t="s">
        <v>81</v>
      </c>
      <c r="AY159" s="23" t="s">
        <v>123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23" t="s">
        <v>79</v>
      </c>
      <c r="BK159" s="231">
        <f>ROUND(I159*H159,2)</f>
        <v>0</v>
      </c>
      <c r="BL159" s="23" t="s">
        <v>122</v>
      </c>
      <c r="BM159" s="23" t="s">
        <v>248</v>
      </c>
    </row>
    <row r="160" s="11" customFormat="1">
      <c r="B160" s="232"/>
      <c r="C160" s="233"/>
      <c r="D160" s="234" t="s">
        <v>132</v>
      </c>
      <c r="E160" s="235" t="s">
        <v>21</v>
      </c>
      <c r="F160" s="236" t="s">
        <v>249</v>
      </c>
      <c r="G160" s="233"/>
      <c r="H160" s="235" t="s">
        <v>21</v>
      </c>
      <c r="I160" s="237"/>
      <c r="J160" s="233"/>
      <c r="K160" s="233"/>
      <c r="L160" s="238"/>
      <c r="M160" s="239"/>
      <c r="N160" s="240"/>
      <c r="O160" s="240"/>
      <c r="P160" s="240"/>
      <c r="Q160" s="240"/>
      <c r="R160" s="240"/>
      <c r="S160" s="240"/>
      <c r="T160" s="241"/>
      <c r="AT160" s="242" t="s">
        <v>132</v>
      </c>
      <c r="AU160" s="242" t="s">
        <v>81</v>
      </c>
      <c r="AV160" s="11" t="s">
        <v>79</v>
      </c>
      <c r="AW160" s="11" t="s">
        <v>35</v>
      </c>
      <c r="AX160" s="11" t="s">
        <v>71</v>
      </c>
      <c r="AY160" s="242" t="s">
        <v>123</v>
      </c>
    </row>
    <row r="161" s="11" customFormat="1">
      <c r="B161" s="232"/>
      <c r="C161" s="233"/>
      <c r="D161" s="234" t="s">
        <v>132</v>
      </c>
      <c r="E161" s="235" t="s">
        <v>21</v>
      </c>
      <c r="F161" s="236" t="s">
        <v>250</v>
      </c>
      <c r="G161" s="233"/>
      <c r="H161" s="235" t="s">
        <v>21</v>
      </c>
      <c r="I161" s="237"/>
      <c r="J161" s="233"/>
      <c r="K161" s="233"/>
      <c r="L161" s="238"/>
      <c r="M161" s="239"/>
      <c r="N161" s="240"/>
      <c r="O161" s="240"/>
      <c r="P161" s="240"/>
      <c r="Q161" s="240"/>
      <c r="R161" s="240"/>
      <c r="S161" s="240"/>
      <c r="T161" s="241"/>
      <c r="AT161" s="242" t="s">
        <v>132</v>
      </c>
      <c r="AU161" s="242" t="s">
        <v>81</v>
      </c>
      <c r="AV161" s="11" t="s">
        <v>79</v>
      </c>
      <c r="AW161" s="11" t="s">
        <v>35</v>
      </c>
      <c r="AX161" s="11" t="s">
        <v>71</v>
      </c>
      <c r="AY161" s="242" t="s">
        <v>123</v>
      </c>
    </row>
    <row r="162" s="11" customFormat="1">
      <c r="B162" s="232"/>
      <c r="C162" s="233"/>
      <c r="D162" s="234" t="s">
        <v>132</v>
      </c>
      <c r="E162" s="235" t="s">
        <v>21</v>
      </c>
      <c r="F162" s="236" t="s">
        <v>251</v>
      </c>
      <c r="G162" s="233"/>
      <c r="H162" s="235" t="s">
        <v>21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AT162" s="242" t="s">
        <v>132</v>
      </c>
      <c r="AU162" s="242" t="s">
        <v>81</v>
      </c>
      <c r="AV162" s="11" t="s">
        <v>79</v>
      </c>
      <c r="AW162" s="11" t="s">
        <v>35</v>
      </c>
      <c r="AX162" s="11" t="s">
        <v>71</v>
      </c>
      <c r="AY162" s="242" t="s">
        <v>123</v>
      </c>
    </row>
    <row r="163" s="11" customFormat="1">
      <c r="B163" s="232"/>
      <c r="C163" s="233"/>
      <c r="D163" s="234" t="s">
        <v>132</v>
      </c>
      <c r="E163" s="235" t="s">
        <v>21</v>
      </c>
      <c r="F163" s="236" t="s">
        <v>252</v>
      </c>
      <c r="G163" s="233"/>
      <c r="H163" s="235" t="s">
        <v>21</v>
      </c>
      <c r="I163" s="237"/>
      <c r="J163" s="233"/>
      <c r="K163" s="233"/>
      <c r="L163" s="238"/>
      <c r="M163" s="239"/>
      <c r="N163" s="240"/>
      <c r="O163" s="240"/>
      <c r="P163" s="240"/>
      <c r="Q163" s="240"/>
      <c r="R163" s="240"/>
      <c r="S163" s="240"/>
      <c r="T163" s="241"/>
      <c r="AT163" s="242" t="s">
        <v>132</v>
      </c>
      <c r="AU163" s="242" t="s">
        <v>81</v>
      </c>
      <c r="AV163" s="11" t="s">
        <v>79</v>
      </c>
      <c r="AW163" s="11" t="s">
        <v>35</v>
      </c>
      <c r="AX163" s="11" t="s">
        <v>71</v>
      </c>
      <c r="AY163" s="242" t="s">
        <v>123</v>
      </c>
    </row>
    <row r="164" s="11" customFormat="1">
      <c r="B164" s="232"/>
      <c r="C164" s="233"/>
      <c r="D164" s="234" t="s">
        <v>132</v>
      </c>
      <c r="E164" s="235" t="s">
        <v>21</v>
      </c>
      <c r="F164" s="236" t="s">
        <v>253</v>
      </c>
      <c r="G164" s="233"/>
      <c r="H164" s="235" t="s">
        <v>21</v>
      </c>
      <c r="I164" s="237"/>
      <c r="J164" s="233"/>
      <c r="K164" s="233"/>
      <c r="L164" s="238"/>
      <c r="M164" s="239"/>
      <c r="N164" s="240"/>
      <c r="O164" s="240"/>
      <c r="P164" s="240"/>
      <c r="Q164" s="240"/>
      <c r="R164" s="240"/>
      <c r="S164" s="240"/>
      <c r="T164" s="241"/>
      <c r="AT164" s="242" t="s">
        <v>132</v>
      </c>
      <c r="AU164" s="242" t="s">
        <v>81</v>
      </c>
      <c r="AV164" s="11" t="s">
        <v>79</v>
      </c>
      <c r="AW164" s="11" t="s">
        <v>35</v>
      </c>
      <c r="AX164" s="11" t="s">
        <v>71</v>
      </c>
      <c r="AY164" s="242" t="s">
        <v>123</v>
      </c>
    </row>
    <row r="165" s="12" customFormat="1">
      <c r="B165" s="243"/>
      <c r="C165" s="244"/>
      <c r="D165" s="234" t="s">
        <v>132</v>
      </c>
      <c r="E165" s="245" t="s">
        <v>21</v>
      </c>
      <c r="F165" s="246" t="s">
        <v>254</v>
      </c>
      <c r="G165" s="244"/>
      <c r="H165" s="247">
        <v>148.94</v>
      </c>
      <c r="I165" s="248"/>
      <c r="J165" s="244"/>
      <c r="K165" s="244"/>
      <c r="L165" s="249"/>
      <c r="M165" s="250"/>
      <c r="N165" s="251"/>
      <c r="O165" s="251"/>
      <c r="P165" s="251"/>
      <c r="Q165" s="251"/>
      <c r="R165" s="251"/>
      <c r="S165" s="251"/>
      <c r="T165" s="252"/>
      <c r="AT165" s="253" t="s">
        <v>132</v>
      </c>
      <c r="AU165" s="253" t="s">
        <v>81</v>
      </c>
      <c r="AV165" s="12" t="s">
        <v>81</v>
      </c>
      <c r="AW165" s="12" t="s">
        <v>35</v>
      </c>
      <c r="AX165" s="12" t="s">
        <v>71</v>
      </c>
      <c r="AY165" s="253" t="s">
        <v>123</v>
      </c>
    </row>
    <row r="166" s="11" customFormat="1">
      <c r="B166" s="232"/>
      <c r="C166" s="233"/>
      <c r="D166" s="234" t="s">
        <v>132</v>
      </c>
      <c r="E166" s="235" t="s">
        <v>21</v>
      </c>
      <c r="F166" s="236" t="s">
        <v>255</v>
      </c>
      <c r="G166" s="233"/>
      <c r="H166" s="235" t="s">
        <v>21</v>
      </c>
      <c r="I166" s="237"/>
      <c r="J166" s="233"/>
      <c r="K166" s="233"/>
      <c r="L166" s="238"/>
      <c r="M166" s="239"/>
      <c r="N166" s="240"/>
      <c r="O166" s="240"/>
      <c r="P166" s="240"/>
      <c r="Q166" s="240"/>
      <c r="R166" s="240"/>
      <c r="S166" s="240"/>
      <c r="T166" s="241"/>
      <c r="AT166" s="242" t="s">
        <v>132</v>
      </c>
      <c r="AU166" s="242" t="s">
        <v>81</v>
      </c>
      <c r="AV166" s="11" t="s">
        <v>79</v>
      </c>
      <c r="AW166" s="11" t="s">
        <v>35</v>
      </c>
      <c r="AX166" s="11" t="s">
        <v>71</v>
      </c>
      <c r="AY166" s="242" t="s">
        <v>123</v>
      </c>
    </row>
    <row r="167" s="11" customFormat="1">
      <c r="B167" s="232"/>
      <c r="C167" s="233"/>
      <c r="D167" s="234" t="s">
        <v>132</v>
      </c>
      <c r="E167" s="235" t="s">
        <v>21</v>
      </c>
      <c r="F167" s="236" t="s">
        <v>251</v>
      </c>
      <c r="G167" s="233"/>
      <c r="H167" s="235" t="s">
        <v>21</v>
      </c>
      <c r="I167" s="237"/>
      <c r="J167" s="233"/>
      <c r="K167" s="233"/>
      <c r="L167" s="238"/>
      <c r="M167" s="239"/>
      <c r="N167" s="240"/>
      <c r="O167" s="240"/>
      <c r="P167" s="240"/>
      <c r="Q167" s="240"/>
      <c r="R167" s="240"/>
      <c r="S167" s="240"/>
      <c r="T167" s="241"/>
      <c r="AT167" s="242" t="s">
        <v>132</v>
      </c>
      <c r="AU167" s="242" t="s">
        <v>81</v>
      </c>
      <c r="AV167" s="11" t="s">
        <v>79</v>
      </c>
      <c r="AW167" s="11" t="s">
        <v>35</v>
      </c>
      <c r="AX167" s="11" t="s">
        <v>71</v>
      </c>
      <c r="AY167" s="242" t="s">
        <v>123</v>
      </c>
    </row>
    <row r="168" s="11" customFormat="1">
      <c r="B168" s="232"/>
      <c r="C168" s="233"/>
      <c r="D168" s="234" t="s">
        <v>132</v>
      </c>
      <c r="E168" s="235" t="s">
        <v>21</v>
      </c>
      <c r="F168" s="236" t="s">
        <v>256</v>
      </c>
      <c r="G168" s="233"/>
      <c r="H168" s="235" t="s">
        <v>21</v>
      </c>
      <c r="I168" s="237"/>
      <c r="J168" s="233"/>
      <c r="K168" s="233"/>
      <c r="L168" s="238"/>
      <c r="M168" s="239"/>
      <c r="N168" s="240"/>
      <c r="O168" s="240"/>
      <c r="P168" s="240"/>
      <c r="Q168" s="240"/>
      <c r="R168" s="240"/>
      <c r="S168" s="240"/>
      <c r="T168" s="241"/>
      <c r="AT168" s="242" t="s">
        <v>132</v>
      </c>
      <c r="AU168" s="242" t="s">
        <v>81</v>
      </c>
      <c r="AV168" s="11" t="s">
        <v>79</v>
      </c>
      <c r="AW168" s="11" t="s">
        <v>35</v>
      </c>
      <c r="AX168" s="11" t="s">
        <v>71</v>
      </c>
      <c r="AY168" s="242" t="s">
        <v>123</v>
      </c>
    </row>
    <row r="169" s="11" customFormat="1">
      <c r="B169" s="232"/>
      <c r="C169" s="233"/>
      <c r="D169" s="234" t="s">
        <v>132</v>
      </c>
      <c r="E169" s="235" t="s">
        <v>21</v>
      </c>
      <c r="F169" s="236" t="s">
        <v>257</v>
      </c>
      <c r="G169" s="233"/>
      <c r="H169" s="235" t="s">
        <v>21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AT169" s="242" t="s">
        <v>132</v>
      </c>
      <c r="AU169" s="242" t="s">
        <v>81</v>
      </c>
      <c r="AV169" s="11" t="s">
        <v>79</v>
      </c>
      <c r="AW169" s="11" t="s">
        <v>35</v>
      </c>
      <c r="AX169" s="11" t="s">
        <v>71</v>
      </c>
      <c r="AY169" s="242" t="s">
        <v>123</v>
      </c>
    </row>
    <row r="170" s="12" customFormat="1">
      <c r="B170" s="243"/>
      <c r="C170" s="244"/>
      <c r="D170" s="234" t="s">
        <v>132</v>
      </c>
      <c r="E170" s="245" t="s">
        <v>21</v>
      </c>
      <c r="F170" s="246" t="s">
        <v>258</v>
      </c>
      <c r="G170" s="244"/>
      <c r="H170" s="247">
        <v>204.05000000000001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AT170" s="253" t="s">
        <v>132</v>
      </c>
      <c r="AU170" s="253" t="s">
        <v>81</v>
      </c>
      <c r="AV170" s="12" t="s">
        <v>81</v>
      </c>
      <c r="AW170" s="12" t="s">
        <v>35</v>
      </c>
      <c r="AX170" s="12" t="s">
        <v>71</v>
      </c>
      <c r="AY170" s="253" t="s">
        <v>123</v>
      </c>
    </row>
    <row r="171" s="11" customFormat="1">
      <c r="B171" s="232"/>
      <c r="C171" s="233"/>
      <c r="D171" s="234" t="s">
        <v>132</v>
      </c>
      <c r="E171" s="235" t="s">
        <v>21</v>
      </c>
      <c r="F171" s="236" t="s">
        <v>259</v>
      </c>
      <c r="G171" s="233"/>
      <c r="H171" s="235" t="s">
        <v>21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AT171" s="242" t="s">
        <v>132</v>
      </c>
      <c r="AU171" s="242" t="s">
        <v>81</v>
      </c>
      <c r="AV171" s="11" t="s">
        <v>79</v>
      </c>
      <c r="AW171" s="11" t="s">
        <v>35</v>
      </c>
      <c r="AX171" s="11" t="s">
        <v>71</v>
      </c>
      <c r="AY171" s="242" t="s">
        <v>123</v>
      </c>
    </row>
    <row r="172" s="11" customFormat="1">
      <c r="B172" s="232"/>
      <c r="C172" s="233"/>
      <c r="D172" s="234" t="s">
        <v>132</v>
      </c>
      <c r="E172" s="235" t="s">
        <v>21</v>
      </c>
      <c r="F172" s="236" t="s">
        <v>187</v>
      </c>
      <c r="G172" s="233"/>
      <c r="H172" s="235" t="s">
        <v>21</v>
      </c>
      <c r="I172" s="237"/>
      <c r="J172" s="233"/>
      <c r="K172" s="233"/>
      <c r="L172" s="238"/>
      <c r="M172" s="239"/>
      <c r="N172" s="240"/>
      <c r="O172" s="240"/>
      <c r="P172" s="240"/>
      <c r="Q172" s="240"/>
      <c r="R172" s="240"/>
      <c r="S172" s="240"/>
      <c r="T172" s="241"/>
      <c r="AT172" s="242" t="s">
        <v>132</v>
      </c>
      <c r="AU172" s="242" t="s">
        <v>81</v>
      </c>
      <c r="AV172" s="11" t="s">
        <v>79</v>
      </c>
      <c r="AW172" s="11" t="s">
        <v>35</v>
      </c>
      <c r="AX172" s="11" t="s">
        <v>71</v>
      </c>
      <c r="AY172" s="242" t="s">
        <v>123</v>
      </c>
    </row>
    <row r="173" s="12" customFormat="1">
      <c r="B173" s="243"/>
      <c r="C173" s="244"/>
      <c r="D173" s="234" t="s">
        <v>132</v>
      </c>
      <c r="E173" s="245" t="s">
        <v>21</v>
      </c>
      <c r="F173" s="246" t="s">
        <v>260</v>
      </c>
      <c r="G173" s="244"/>
      <c r="H173" s="247">
        <v>600.16999999999996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AT173" s="253" t="s">
        <v>132</v>
      </c>
      <c r="AU173" s="253" t="s">
        <v>81</v>
      </c>
      <c r="AV173" s="12" t="s">
        <v>81</v>
      </c>
      <c r="AW173" s="12" t="s">
        <v>35</v>
      </c>
      <c r="AX173" s="12" t="s">
        <v>71</v>
      </c>
      <c r="AY173" s="253" t="s">
        <v>123</v>
      </c>
    </row>
    <row r="174" s="11" customFormat="1">
      <c r="B174" s="232"/>
      <c r="C174" s="233"/>
      <c r="D174" s="234" t="s">
        <v>132</v>
      </c>
      <c r="E174" s="235" t="s">
        <v>21</v>
      </c>
      <c r="F174" s="236" t="s">
        <v>261</v>
      </c>
      <c r="G174" s="233"/>
      <c r="H174" s="235" t="s">
        <v>21</v>
      </c>
      <c r="I174" s="237"/>
      <c r="J174" s="233"/>
      <c r="K174" s="233"/>
      <c r="L174" s="238"/>
      <c r="M174" s="239"/>
      <c r="N174" s="240"/>
      <c r="O174" s="240"/>
      <c r="P174" s="240"/>
      <c r="Q174" s="240"/>
      <c r="R174" s="240"/>
      <c r="S174" s="240"/>
      <c r="T174" s="241"/>
      <c r="AT174" s="242" t="s">
        <v>132</v>
      </c>
      <c r="AU174" s="242" t="s">
        <v>81</v>
      </c>
      <c r="AV174" s="11" t="s">
        <v>79</v>
      </c>
      <c r="AW174" s="11" t="s">
        <v>35</v>
      </c>
      <c r="AX174" s="11" t="s">
        <v>71</v>
      </c>
      <c r="AY174" s="242" t="s">
        <v>123</v>
      </c>
    </row>
    <row r="175" s="11" customFormat="1">
      <c r="B175" s="232"/>
      <c r="C175" s="233"/>
      <c r="D175" s="234" t="s">
        <v>132</v>
      </c>
      <c r="E175" s="235" t="s">
        <v>21</v>
      </c>
      <c r="F175" s="236" t="s">
        <v>262</v>
      </c>
      <c r="G175" s="233"/>
      <c r="H175" s="235" t="s">
        <v>21</v>
      </c>
      <c r="I175" s="237"/>
      <c r="J175" s="233"/>
      <c r="K175" s="233"/>
      <c r="L175" s="238"/>
      <c r="M175" s="239"/>
      <c r="N175" s="240"/>
      <c r="O175" s="240"/>
      <c r="P175" s="240"/>
      <c r="Q175" s="240"/>
      <c r="R175" s="240"/>
      <c r="S175" s="240"/>
      <c r="T175" s="241"/>
      <c r="AT175" s="242" t="s">
        <v>132</v>
      </c>
      <c r="AU175" s="242" t="s">
        <v>81</v>
      </c>
      <c r="AV175" s="11" t="s">
        <v>79</v>
      </c>
      <c r="AW175" s="11" t="s">
        <v>35</v>
      </c>
      <c r="AX175" s="11" t="s">
        <v>71</v>
      </c>
      <c r="AY175" s="242" t="s">
        <v>123</v>
      </c>
    </row>
    <row r="176" s="11" customFormat="1">
      <c r="B176" s="232"/>
      <c r="C176" s="233"/>
      <c r="D176" s="234" t="s">
        <v>132</v>
      </c>
      <c r="E176" s="235" t="s">
        <v>21</v>
      </c>
      <c r="F176" s="236" t="s">
        <v>263</v>
      </c>
      <c r="G176" s="233"/>
      <c r="H176" s="235" t="s">
        <v>21</v>
      </c>
      <c r="I176" s="237"/>
      <c r="J176" s="233"/>
      <c r="K176" s="233"/>
      <c r="L176" s="238"/>
      <c r="M176" s="239"/>
      <c r="N176" s="240"/>
      <c r="O176" s="240"/>
      <c r="P176" s="240"/>
      <c r="Q176" s="240"/>
      <c r="R176" s="240"/>
      <c r="S176" s="240"/>
      <c r="T176" s="241"/>
      <c r="AT176" s="242" t="s">
        <v>132</v>
      </c>
      <c r="AU176" s="242" t="s">
        <v>81</v>
      </c>
      <c r="AV176" s="11" t="s">
        <v>79</v>
      </c>
      <c r="AW176" s="11" t="s">
        <v>35</v>
      </c>
      <c r="AX176" s="11" t="s">
        <v>71</v>
      </c>
      <c r="AY176" s="242" t="s">
        <v>123</v>
      </c>
    </row>
    <row r="177" s="11" customFormat="1">
      <c r="B177" s="232"/>
      <c r="C177" s="233"/>
      <c r="D177" s="234" t="s">
        <v>132</v>
      </c>
      <c r="E177" s="235" t="s">
        <v>21</v>
      </c>
      <c r="F177" s="236" t="s">
        <v>264</v>
      </c>
      <c r="G177" s="233"/>
      <c r="H177" s="235" t="s">
        <v>21</v>
      </c>
      <c r="I177" s="237"/>
      <c r="J177" s="233"/>
      <c r="K177" s="233"/>
      <c r="L177" s="238"/>
      <c r="M177" s="239"/>
      <c r="N177" s="240"/>
      <c r="O177" s="240"/>
      <c r="P177" s="240"/>
      <c r="Q177" s="240"/>
      <c r="R177" s="240"/>
      <c r="S177" s="240"/>
      <c r="T177" s="241"/>
      <c r="AT177" s="242" t="s">
        <v>132</v>
      </c>
      <c r="AU177" s="242" t="s">
        <v>81</v>
      </c>
      <c r="AV177" s="11" t="s">
        <v>79</v>
      </c>
      <c r="AW177" s="11" t="s">
        <v>35</v>
      </c>
      <c r="AX177" s="11" t="s">
        <v>71</v>
      </c>
      <c r="AY177" s="242" t="s">
        <v>123</v>
      </c>
    </row>
    <row r="178" s="12" customFormat="1">
      <c r="B178" s="243"/>
      <c r="C178" s="244"/>
      <c r="D178" s="234" t="s">
        <v>132</v>
      </c>
      <c r="E178" s="245" t="s">
        <v>21</v>
      </c>
      <c r="F178" s="246" t="s">
        <v>265</v>
      </c>
      <c r="G178" s="244"/>
      <c r="H178" s="247">
        <v>11.34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AT178" s="253" t="s">
        <v>132</v>
      </c>
      <c r="AU178" s="253" t="s">
        <v>81</v>
      </c>
      <c r="AV178" s="12" t="s">
        <v>81</v>
      </c>
      <c r="AW178" s="12" t="s">
        <v>35</v>
      </c>
      <c r="AX178" s="12" t="s">
        <v>71</v>
      </c>
      <c r="AY178" s="253" t="s">
        <v>123</v>
      </c>
    </row>
    <row r="179" s="11" customFormat="1">
      <c r="B179" s="232"/>
      <c r="C179" s="233"/>
      <c r="D179" s="234" t="s">
        <v>132</v>
      </c>
      <c r="E179" s="235" t="s">
        <v>21</v>
      </c>
      <c r="F179" s="236" t="s">
        <v>266</v>
      </c>
      <c r="G179" s="233"/>
      <c r="H179" s="235" t="s">
        <v>21</v>
      </c>
      <c r="I179" s="237"/>
      <c r="J179" s="233"/>
      <c r="K179" s="233"/>
      <c r="L179" s="238"/>
      <c r="M179" s="239"/>
      <c r="N179" s="240"/>
      <c r="O179" s="240"/>
      <c r="P179" s="240"/>
      <c r="Q179" s="240"/>
      <c r="R179" s="240"/>
      <c r="S179" s="240"/>
      <c r="T179" s="241"/>
      <c r="AT179" s="242" t="s">
        <v>132</v>
      </c>
      <c r="AU179" s="242" t="s">
        <v>81</v>
      </c>
      <c r="AV179" s="11" t="s">
        <v>79</v>
      </c>
      <c r="AW179" s="11" t="s">
        <v>35</v>
      </c>
      <c r="AX179" s="11" t="s">
        <v>71</v>
      </c>
      <c r="AY179" s="242" t="s">
        <v>123</v>
      </c>
    </row>
    <row r="180" s="11" customFormat="1">
      <c r="B180" s="232"/>
      <c r="C180" s="233"/>
      <c r="D180" s="234" t="s">
        <v>132</v>
      </c>
      <c r="E180" s="235" t="s">
        <v>21</v>
      </c>
      <c r="F180" s="236" t="s">
        <v>267</v>
      </c>
      <c r="G180" s="233"/>
      <c r="H180" s="235" t="s">
        <v>21</v>
      </c>
      <c r="I180" s="237"/>
      <c r="J180" s="233"/>
      <c r="K180" s="233"/>
      <c r="L180" s="238"/>
      <c r="M180" s="239"/>
      <c r="N180" s="240"/>
      <c r="O180" s="240"/>
      <c r="P180" s="240"/>
      <c r="Q180" s="240"/>
      <c r="R180" s="240"/>
      <c r="S180" s="240"/>
      <c r="T180" s="241"/>
      <c r="AT180" s="242" t="s">
        <v>132</v>
      </c>
      <c r="AU180" s="242" t="s">
        <v>81</v>
      </c>
      <c r="AV180" s="11" t="s">
        <v>79</v>
      </c>
      <c r="AW180" s="11" t="s">
        <v>35</v>
      </c>
      <c r="AX180" s="11" t="s">
        <v>71</v>
      </c>
      <c r="AY180" s="242" t="s">
        <v>123</v>
      </c>
    </row>
    <row r="181" s="11" customFormat="1">
      <c r="B181" s="232"/>
      <c r="C181" s="233"/>
      <c r="D181" s="234" t="s">
        <v>132</v>
      </c>
      <c r="E181" s="235" t="s">
        <v>21</v>
      </c>
      <c r="F181" s="236" t="s">
        <v>187</v>
      </c>
      <c r="G181" s="233"/>
      <c r="H181" s="235" t="s">
        <v>21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AT181" s="242" t="s">
        <v>132</v>
      </c>
      <c r="AU181" s="242" t="s">
        <v>81</v>
      </c>
      <c r="AV181" s="11" t="s">
        <v>79</v>
      </c>
      <c r="AW181" s="11" t="s">
        <v>35</v>
      </c>
      <c r="AX181" s="11" t="s">
        <v>71</v>
      </c>
      <c r="AY181" s="242" t="s">
        <v>123</v>
      </c>
    </row>
    <row r="182" s="11" customFormat="1">
      <c r="B182" s="232"/>
      <c r="C182" s="233"/>
      <c r="D182" s="234" t="s">
        <v>132</v>
      </c>
      <c r="E182" s="235" t="s">
        <v>21</v>
      </c>
      <c r="F182" s="236" t="s">
        <v>264</v>
      </c>
      <c r="G182" s="233"/>
      <c r="H182" s="235" t="s">
        <v>21</v>
      </c>
      <c r="I182" s="237"/>
      <c r="J182" s="233"/>
      <c r="K182" s="233"/>
      <c r="L182" s="238"/>
      <c r="M182" s="239"/>
      <c r="N182" s="240"/>
      <c r="O182" s="240"/>
      <c r="P182" s="240"/>
      <c r="Q182" s="240"/>
      <c r="R182" s="240"/>
      <c r="S182" s="240"/>
      <c r="T182" s="241"/>
      <c r="AT182" s="242" t="s">
        <v>132</v>
      </c>
      <c r="AU182" s="242" t="s">
        <v>81</v>
      </c>
      <c r="AV182" s="11" t="s">
        <v>79</v>
      </c>
      <c r="AW182" s="11" t="s">
        <v>35</v>
      </c>
      <c r="AX182" s="11" t="s">
        <v>71</v>
      </c>
      <c r="AY182" s="242" t="s">
        <v>123</v>
      </c>
    </row>
    <row r="183" s="12" customFormat="1">
      <c r="B183" s="243"/>
      <c r="C183" s="244"/>
      <c r="D183" s="234" t="s">
        <v>132</v>
      </c>
      <c r="E183" s="245" t="s">
        <v>21</v>
      </c>
      <c r="F183" s="246" t="s">
        <v>268</v>
      </c>
      <c r="G183" s="244"/>
      <c r="H183" s="247">
        <v>25.649999999999999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AT183" s="253" t="s">
        <v>132</v>
      </c>
      <c r="AU183" s="253" t="s">
        <v>81</v>
      </c>
      <c r="AV183" s="12" t="s">
        <v>81</v>
      </c>
      <c r="AW183" s="12" t="s">
        <v>35</v>
      </c>
      <c r="AX183" s="12" t="s">
        <v>71</v>
      </c>
      <c r="AY183" s="253" t="s">
        <v>123</v>
      </c>
    </row>
    <row r="184" s="13" customFormat="1">
      <c r="B184" s="254"/>
      <c r="C184" s="255"/>
      <c r="D184" s="234" t="s">
        <v>132</v>
      </c>
      <c r="E184" s="256" t="s">
        <v>21</v>
      </c>
      <c r="F184" s="257" t="s">
        <v>135</v>
      </c>
      <c r="G184" s="255"/>
      <c r="H184" s="258">
        <v>990.14999999999998</v>
      </c>
      <c r="I184" s="259"/>
      <c r="J184" s="255"/>
      <c r="K184" s="255"/>
      <c r="L184" s="260"/>
      <c r="M184" s="261"/>
      <c r="N184" s="262"/>
      <c r="O184" s="262"/>
      <c r="P184" s="262"/>
      <c r="Q184" s="262"/>
      <c r="R184" s="262"/>
      <c r="S184" s="262"/>
      <c r="T184" s="263"/>
      <c r="AT184" s="264" t="s">
        <v>132</v>
      </c>
      <c r="AU184" s="264" t="s">
        <v>81</v>
      </c>
      <c r="AV184" s="13" t="s">
        <v>122</v>
      </c>
      <c r="AW184" s="13" t="s">
        <v>35</v>
      </c>
      <c r="AX184" s="13" t="s">
        <v>79</v>
      </c>
      <c r="AY184" s="264" t="s">
        <v>123</v>
      </c>
    </row>
    <row r="185" s="1" customFormat="1" ht="25.5" customHeight="1">
      <c r="B185" s="45"/>
      <c r="C185" s="220" t="s">
        <v>170</v>
      </c>
      <c r="D185" s="220" t="s">
        <v>126</v>
      </c>
      <c r="E185" s="221" t="s">
        <v>269</v>
      </c>
      <c r="F185" s="222" t="s">
        <v>270</v>
      </c>
      <c r="G185" s="223" t="s">
        <v>174</v>
      </c>
      <c r="H185" s="224">
        <v>718.70000000000005</v>
      </c>
      <c r="I185" s="225"/>
      <c r="J185" s="226">
        <f>ROUND(I185*H185,2)</f>
        <v>0</v>
      </c>
      <c r="K185" s="222" t="s">
        <v>197</v>
      </c>
      <c r="L185" s="71"/>
      <c r="M185" s="227" t="s">
        <v>21</v>
      </c>
      <c r="N185" s="228" t="s">
        <v>42</v>
      </c>
      <c r="O185" s="46"/>
      <c r="P185" s="229">
        <f>O185*H185</f>
        <v>0</v>
      </c>
      <c r="Q185" s="229">
        <v>0.00084000000000000003</v>
      </c>
      <c r="R185" s="229">
        <f>Q185*H185</f>
        <v>0.60370800000000002</v>
      </c>
      <c r="S185" s="229">
        <v>0</v>
      </c>
      <c r="T185" s="230">
        <f>S185*H185</f>
        <v>0</v>
      </c>
      <c r="AR185" s="23" t="s">
        <v>122</v>
      </c>
      <c r="AT185" s="23" t="s">
        <v>126</v>
      </c>
      <c r="AU185" s="23" t="s">
        <v>81</v>
      </c>
      <c r="AY185" s="23" t="s">
        <v>123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23" t="s">
        <v>79</v>
      </c>
      <c r="BK185" s="231">
        <f>ROUND(I185*H185,2)</f>
        <v>0</v>
      </c>
      <c r="BL185" s="23" t="s">
        <v>122</v>
      </c>
      <c r="BM185" s="23" t="s">
        <v>271</v>
      </c>
    </row>
    <row r="186" s="11" customFormat="1">
      <c r="B186" s="232"/>
      <c r="C186" s="233"/>
      <c r="D186" s="234" t="s">
        <v>132</v>
      </c>
      <c r="E186" s="235" t="s">
        <v>21</v>
      </c>
      <c r="F186" s="236" t="s">
        <v>272</v>
      </c>
      <c r="G186" s="233"/>
      <c r="H186" s="235" t="s">
        <v>21</v>
      </c>
      <c r="I186" s="237"/>
      <c r="J186" s="233"/>
      <c r="K186" s="233"/>
      <c r="L186" s="238"/>
      <c r="M186" s="239"/>
      <c r="N186" s="240"/>
      <c r="O186" s="240"/>
      <c r="P186" s="240"/>
      <c r="Q186" s="240"/>
      <c r="R186" s="240"/>
      <c r="S186" s="240"/>
      <c r="T186" s="241"/>
      <c r="AT186" s="242" t="s">
        <v>132</v>
      </c>
      <c r="AU186" s="242" t="s">
        <v>81</v>
      </c>
      <c r="AV186" s="11" t="s">
        <v>79</v>
      </c>
      <c r="AW186" s="11" t="s">
        <v>35</v>
      </c>
      <c r="AX186" s="11" t="s">
        <v>71</v>
      </c>
      <c r="AY186" s="242" t="s">
        <v>123</v>
      </c>
    </row>
    <row r="187" s="11" customFormat="1">
      <c r="B187" s="232"/>
      <c r="C187" s="233"/>
      <c r="D187" s="234" t="s">
        <v>132</v>
      </c>
      <c r="E187" s="235" t="s">
        <v>21</v>
      </c>
      <c r="F187" s="236" t="s">
        <v>273</v>
      </c>
      <c r="G187" s="233"/>
      <c r="H187" s="235" t="s">
        <v>21</v>
      </c>
      <c r="I187" s="237"/>
      <c r="J187" s="233"/>
      <c r="K187" s="233"/>
      <c r="L187" s="238"/>
      <c r="M187" s="239"/>
      <c r="N187" s="240"/>
      <c r="O187" s="240"/>
      <c r="P187" s="240"/>
      <c r="Q187" s="240"/>
      <c r="R187" s="240"/>
      <c r="S187" s="240"/>
      <c r="T187" s="241"/>
      <c r="AT187" s="242" t="s">
        <v>132</v>
      </c>
      <c r="AU187" s="242" t="s">
        <v>81</v>
      </c>
      <c r="AV187" s="11" t="s">
        <v>79</v>
      </c>
      <c r="AW187" s="11" t="s">
        <v>35</v>
      </c>
      <c r="AX187" s="11" t="s">
        <v>71</v>
      </c>
      <c r="AY187" s="242" t="s">
        <v>123</v>
      </c>
    </row>
    <row r="188" s="11" customFormat="1">
      <c r="B188" s="232"/>
      <c r="C188" s="233"/>
      <c r="D188" s="234" t="s">
        <v>132</v>
      </c>
      <c r="E188" s="235" t="s">
        <v>21</v>
      </c>
      <c r="F188" s="236" t="s">
        <v>274</v>
      </c>
      <c r="G188" s="233"/>
      <c r="H188" s="235" t="s">
        <v>21</v>
      </c>
      <c r="I188" s="237"/>
      <c r="J188" s="233"/>
      <c r="K188" s="233"/>
      <c r="L188" s="238"/>
      <c r="M188" s="239"/>
      <c r="N188" s="240"/>
      <c r="O188" s="240"/>
      <c r="P188" s="240"/>
      <c r="Q188" s="240"/>
      <c r="R188" s="240"/>
      <c r="S188" s="240"/>
      <c r="T188" s="241"/>
      <c r="AT188" s="242" t="s">
        <v>132</v>
      </c>
      <c r="AU188" s="242" t="s">
        <v>81</v>
      </c>
      <c r="AV188" s="11" t="s">
        <v>79</v>
      </c>
      <c r="AW188" s="11" t="s">
        <v>35</v>
      </c>
      <c r="AX188" s="11" t="s">
        <v>71</v>
      </c>
      <c r="AY188" s="242" t="s">
        <v>123</v>
      </c>
    </row>
    <row r="189" s="11" customFormat="1">
      <c r="B189" s="232"/>
      <c r="C189" s="233"/>
      <c r="D189" s="234" t="s">
        <v>132</v>
      </c>
      <c r="E189" s="235" t="s">
        <v>21</v>
      </c>
      <c r="F189" s="236" t="s">
        <v>275</v>
      </c>
      <c r="G189" s="233"/>
      <c r="H189" s="235" t="s">
        <v>21</v>
      </c>
      <c r="I189" s="237"/>
      <c r="J189" s="233"/>
      <c r="K189" s="233"/>
      <c r="L189" s="238"/>
      <c r="M189" s="239"/>
      <c r="N189" s="240"/>
      <c r="O189" s="240"/>
      <c r="P189" s="240"/>
      <c r="Q189" s="240"/>
      <c r="R189" s="240"/>
      <c r="S189" s="240"/>
      <c r="T189" s="241"/>
      <c r="AT189" s="242" t="s">
        <v>132</v>
      </c>
      <c r="AU189" s="242" t="s">
        <v>81</v>
      </c>
      <c r="AV189" s="11" t="s">
        <v>79</v>
      </c>
      <c r="AW189" s="11" t="s">
        <v>35</v>
      </c>
      <c r="AX189" s="11" t="s">
        <v>71</v>
      </c>
      <c r="AY189" s="242" t="s">
        <v>123</v>
      </c>
    </row>
    <row r="190" s="11" customFormat="1">
      <c r="B190" s="232"/>
      <c r="C190" s="233"/>
      <c r="D190" s="234" t="s">
        <v>132</v>
      </c>
      <c r="E190" s="235" t="s">
        <v>21</v>
      </c>
      <c r="F190" s="236" t="s">
        <v>276</v>
      </c>
      <c r="G190" s="233"/>
      <c r="H190" s="235" t="s">
        <v>21</v>
      </c>
      <c r="I190" s="237"/>
      <c r="J190" s="233"/>
      <c r="K190" s="233"/>
      <c r="L190" s="238"/>
      <c r="M190" s="239"/>
      <c r="N190" s="240"/>
      <c r="O190" s="240"/>
      <c r="P190" s="240"/>
      <c r="Q190" s="240"/>
      <c r="R190" s="240"/>
      <c r="S190" s="240"/>
      <c r="T190" s="241"/>
      <c r="AT190" s="242" t="s">
        <v>132</v>
      </c>
      <c r="AU190" s="242" t="s">
        <v>81</v>
      </c>
      <c r="AV190" s="11" t="s">
        <v>79</v>
      </c>
      <c r="AW190" s="11" t="s">
        <v>35</v>
      </c>
      <c r="AX190" s="11" t="s">
        <v>71</v>
      </c>
      <c r="AY190" s="242" t="s">
        <v>123</v>
      </c>
    </row>
    <row r="191" s="11" customFormat="1">
      <c r="B191" s="232"/>
      <c r="C191" s="233"/>
      <c r="D191" s="234" t="s">
        <v>132</v>
      </c>
      <c r="E191" s="235" t="s">
        <v>21</v>
      </c>
      <c r="F191" s="236" t="s">
        <v>277</v>
      </c>
      <c r="G191" s="233"/>
      <c r="H191" s="235" t="s">
        <v>21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AT191" s="242" t="s">
        <v>132</v>
      </c>
      <c r="AU191" s="242" t="s">
        <v>81</v>
      </c>
      <c r="AV191" s="11" t="s">
        <v>79</v>
      </c>
      <c r="AW191" s="11" t="s">
        <v>35</v>
      </c>
      <c r="AX191" s="11" t="s">
        <v>71</v>
      </c>
      <c r="AY191" s="242" t="s">
        <v>123</v>
      </c>
    </row>
    <row r="192" s="12" customFormat="1">
      <c r="B192" s="243"/>
      <c r="C192" s="244"/>
      <c r="D192" s="234" t="s">
        <v>132</v>
      </c>
      <c r="E192" s="245" t="s">
        <v>21</v>
      </c>
      <c r="F192" s="246" t="s">
        <v>278</v>
      </c>
      <c r="G192" s="244"/>
      <c r="H192" s="247">
        <v>456</v>
      </c>
      <c r="I192" s="248"/>
      <c r="J192" s="244"/>
      <c r="K192" s="244"/>
      <c r="L192" s="249"/>
      <c r="M192" s="250"/>
      <c r="N192" s="251"/>
      <c r="O192" s="251"/>
      <c r="P192" s="251"/>
      <c r="Q192" s="251"/>
      <c r="R192" s="251"/>
      <c r="S192" s="251"/>
      <c r="T192" s="252"/>
      <c r="AT192" s="253" t="s">
        <v>132</v>
      </c>
      <c r="AU192" s="253" t="s">
        <v>81</v>
      </c>
      <c r="AV192" s="12" t="s">
        <v>81</v>
      </c>
      <c r="AW192" s="12" t="s">
        <v>35</v>
      </c>
      <c r="AX192" s="12" t="s">
        <v>71</v>
      </c>
      <c r="AY192" s="253" t="s">
        <v>123</v>
      </c>
    </row>
    <row r="193" s="11" customFormat="1">
      <c r="B193" s="232"/>
      <c r="C193" s="233"/>
      <c r="D193" s="234" t="s">
        <v>132</v>
      </c>
      <c r="E193" s="235" t="s">
        <v>21</v>
      </c>
      <c r="F193" s="236" t="s">
        <v>279</v>
      </c>
      <c r="G193" s="233"/>
      <c r="H193" s="235" t="s">
        <v>21</v>
      </c>
      <c r="I193" s="237"/>
      <c r="J193" s="233"/>
      <c r="K193" s="233"/>
      <c r="L193" s="238"/>
      <c r="M193" s="239"/>
      <c r="N193" s="240"/>
      <c r="O193" s="240"/>
      <c r="P193" s="240"/>
      <c r="Q193" s="240"/>
      <c r="R193" s="240"/>
      <c r="S193" s="240"/>
      <c r="T193" s="241"/>
      <c r="AT193" s="242" t="s">
        <v>132</v>
      </c>
      <c r="AU193" s="242" t="s">
        <v>81</v>
      </c>
      <c r="AV193" s="11" t="s">
        <v>79</v>
      </c>
      <c r="AW193" s="11" t="s">
        <v>35</v>
      </c>
      <c r="AX193" s="11" t="s">
        <v>71</v>
      </c>
      <c r="AY193" s="242" t="s">
        <v>123</v>
      </c>
    </row>
    <row r="194" s="11" customFormat="1">
      <c r="B194" s="232"/>
      <c r="C194" s="233"/>
      <c r="D194" s="234" t="s">
        <v>132</v>
      </c>
      <c r="E194" s="235" t="s">
        <v>21</v>
      </c>
      <c r="F194" s="236" t="s">
        <v>274</v>
      </c>
      <c r="G194" s="233"/>
      <c r="H194" s="235" t="s">
        <v>21</v>
      </c>
      <c r="I194" s="237"/>
      <c r="J194" s="233"/>
      <c r="K194" s="233"/>
      <c r="L194" s="238"/>
      <c r="M194" s="239"/>
      <c r="N194" s="240"/>
      <c r="O194" s="240"/>
      <c r="P194" s="240"/>
      <c r="Q194" s="240"/>
      <c r="R194" s="240"/>
      <c r="S194" s="240"/>
      <c r="T194" s="241"/>
      <c r="AT194" s="242" t="s">
        <v>132</v>
      </c>
      <c r="AU194" s="242" t="s">
        <v>81</v>
      </c>
      <c r="AV194" s="11" t="s">
        <v>79</v>
      </c>
      <c r="AW194" s="11" t="s">
        <v>35</v>
      </c>
      <c r="AX194" s="11" t="s">
        <v>71</v>
      </c>
      <c r="AY194" s="242" t="s">
        <v>123</v>
      </c>
    </row>
    <row r="195" s="11" customFormat="1">
      <c r="B195" s="232"/>
      <c r="C195" s="233"/>
      <c r="D195" s="234" t="s">
        <v>132</v>
      </c>
      <c r="E195" s="235" t="s">
        <v>21</v>
      </c>
      <c r="F195" s="236" t="s">
        <v>280</v>
      </c>
      <c r="G195" s="233"/>
      <c r="H195" s="235" t="s">
        <v>21</v>
      </c>
      <c r="I195" s="237"/>
      <c r="J195" s="233"/>
      <c r="K195" s="233"/>
      <c r="L195" s="238"/>
      <c r="M195" s="239"/>
      <c r="N195" s="240"/>
      <c r="O195" s="240"/>
      <c r="P195" s="240"/>
      <c r="Q195" s="240"/>
      <c r="R195" s="240"/>
      <c r="S195" s="240"/>
      <c r="T195" s="241"/>
      <c r="AT195" s="242" t="s">
        <v>132</v>
      </c>
      <c r="AU195" s="242" t="s">
        <v>81</v>
      </c>
      <c r="AV195" s="11" t="s">
        <v>79</v>
      </c>
      <c r="AW195" s="11" t="s">
        <v>35</v>
      </c>
      <c r="AX195" s="11" t="s">
        <v>71</v>
      </c>
      <c r="AY195" s="242" t="s">
        <v>123</v>
      </c>
    </row>
    <row r="196" s="11" customFormat="1">
      <c r="B196" s="232"/>
      <c r="C196" s="233"/>
      <c r="D196" s="234" t="s">
        <v>132</v>
      </c>
      <c r="E196" s="235" t="s">
        <v>21</v>
      </c>
      <c r="F196" s="236" t="s">
        <v>281</v>
      </c>
      <c r="G196" s="233"/>
      <c r="H196" s="235" t="s">
        <v>21</v>
      </c>
      <c r="I196" s="237"/>
      <c r="J196" s="233"/>
      <c r="K196" s="233"/>
      <c r="L196" s="238"/>
      <c r="M196" s="239"/>
      <c r="N196" s="240"/>
      <c r="O196" s="240"/>
      <c r="P196" s="240"/>
      <c r="Q196" s="240"/>
      <c r="R196" s="240"/>
      <c r="S196" s="240"/>
      <c r="T196" s="241"/>
      <c r="AT196" s="242" t="s">
        <v>132</v>
      </c>
      <c r="AU196" s="242" t="s">
        <v>81</v>
      </c>
      <c r="AV196" s="11" t="s">
        <v>79</v>
      </c>
      <c r="AW196" s="11" t="s">
        <v>35</v>
      </c>
      <c r="AX196" s="11" t="s">
        <v>71</v>
      </c>
      <c r="AY196" s="242" t="s">
        <v>123</v>
      </c>
    </row>
    <row r="197" s="11" customFormat="1">
      <c r="B197" s="232"/>
      <c r="C197" s="233"/>
      <c r="D197" s="234" t="s">
        <v>132</v>
      </c>
      <c r="E197" s="235" t="s">
        <v>21</v>
      </c>
      <c r="F197" s="236" t="s">
        <v>282</v>
      </c>
      <c r="G197" s="233"/>
      <c r="H197" s="235" t="s">
        <v>21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AT197" s="242" t="s">
        <v>132</v>
      </c>
      <c r="AU197" s="242" t="s">
        <v>81</v>
      </c>
      <c r="AV197" s="11" t="s">
        <v>79</v>
      </c>
      <c r="AW197" s="11" t="s">
        <v>35</v>
      </c>
      <c r="AX197" s="11" t="s">
        <v>71</v>
      </c>
      <c r="AY197" s="242" t="s">
        <v>123</v>
      </c>
    </row>
    <row r="198" s="12" customFormat="1">
      <c r="B198" s="243"/>
      <c r="C198" s="244"/>
      <c r="D198" s="234" t="s">
        <v>132</v>
      </c>
      <c r="E198" s="245" t="s">
        <v>21</v>
      </c>
      <c r="F198" s="246" t="s">
        <v>283</v>
      </c>
      <c r="G198" s="244"/>
      <c r="H198" s="247">
        <v>262.69999999999999</v>
      </c>
      <c r="I198" s="248"/>
      <c r="J198" s="244"/>
      <c r="K198" s="244"/>
      <c r="L198" s="249"/>
      <c r="M198" s="250"/>
      <c r="N198" s="251"/>
      <c r="O198" s="251"/>
      <c r="P198" s="251"/>
      <c r="Q198" s="251"/>
      <c r="R198" s="251"/>
      <c r="S198" s="251"/>
      <c r="T198" s="252"/>
      <c r="AT198" s="253" t="s">
        <v>132</v>
      </c>
      <c r="AU198" s="253" t="s">
        <v>81</v>
      </c>
      <c r="AV198" s="12" t="s">
        <v>81</v>
      </c>
      <c r="AW198" s="12" t="s">
        <v>35</v>
      </c>
      <c r="AX198" s="12" t="s">
        <v>71</v>
      </c>
      <c r="AY198" s="253" t="s">
        <v>123</v>
      </c>
    </row>
    <row r="199" s="13" customFormat="1">
      <c r="B199" s="254"/>
      <c r="C199" s="255"/>
      <c r="D199" s="234" t="s">
        <v>132</v>
      </c>
      <c r="E199" s="256" t="s">
        <v>21</v>
      </c>
      <c r="F199" s="257" t="s">
        <v>135</v>
      </c>
      <c r="G199" s="255"/>
      <c r="H199" s="258">
        <v>718.70000000000005</v>
      </c>
      <c r="I199" s="259"/>
      <c r="J199" s="255"/>
      <c r="K199" s="255"/>
      <c r="L199" s="260"/>
      <c r="M199" s="261"/>
      <c r="N199" s="262"/>
      <c r="O199" s="262"/>
      <c r="P199" s="262"/>
      <c r="Q199" s="262"/>
      <c r="R199" s="262"/>
      <c r="S199" s="262"/>
      <c r="T199" s="263"/>
      <c r="AT199" s="264" t="s">
        <v>132</v>
      </c>
      <c r="AU199" s="264" t="s">
        <v>81</v>
      </c>
      <c r="AV199" s="13" t="s">
        <v>122</v>
      </c>
      <c r="AW199" s="13" t="s">
        <v>35</v>
      </c>
      <c r="AX199" s="13" t="s">
        <v>79</v>
      </c>
      <c r="AY199" s="264" t="s">
        <v>123</v>
      </c>
    </row>
    <row r="200" s="1" customFormat="1" ht="25.5" customHeight="1">
      <c r="B200" s="45"/>
      <c r="C200" s="220" t="s">
        <v>284</v>
      </c>
      <c r="D200" s="220" t="s">
        <v>126</v>
      </c>
      <c r="E200" s="221" t="s">
        <v>285</v>
      </c>
      <c r="F200" s="222" t="s">
        <v>286</v>
      </c>
      <c r="G200" s="223" t="s">
        <v>174</v>
      </c>
      <c r="H200" s="224">
        <v>718.70000000000005</v>
      </c>
      <c r="I200" s="225"/>
      <c r="J200" s="226">
        <f>ROUND(I200*H200,2)</f>
        <v>0</v>
      </c>
      <c r="K200" s="222" t="s">
        <v>197</v>
      </c>
      <c r="L200" s="71"/>
      <c r="M200" s="227" t="s">
        <v>21</v>
      </c>
      <c r="N200" s="228" t="s">
        <v>42</v>
      </c>
      <c r="O200" s="46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AR200" s="23" t="s">
        <v>122</v>
      </c>
      <c r="AT200" s="23" t="s">
        <v>126</v>
      </c>
      <c r="AU200" s="23" t="s">
        <v>81</v>
      </c>
      <c r="AY200" s="23" t="s">
        <v>123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23" t="s">
        <v>79</v>
      </c>
      <c r="BK200" s="231">
        <f>ROUND(I200*H200,2)</f>
        <v>0</v>
      </c>
      <c r="BL200" s="23" t="s">
        <v>122</v>
      </c>
      <c r="BM200" s="23" t="s">
        <v>287</v>
      </c>
    </row>
    <row r="201" s="11" customFormat="1">
      <c r="B201" s="232"/>
      <c r="C201" s="233"/>
      <c r="D201" s="234" t="s">
        <v>132</v>
      </c>
      <c r="E201" s="235" t="s">
        <v>21</v>
      </c>
      <c r="F201" s="236" t="s">
        <v>272</v>
      </c>
      <c r="G201" s="233"/>
      <c r="H201" s="235" t="s">
        <v>21</v>
      </c>
      <c r="I201" s="237"/>
      <c r="J201" s="233"/>
      <c r="K201" s="233"/>
      <c r="L201" s="238"/>
      <c r="M201" s="239"/>
      <c r="N201" s="240"/>
      <c r="O201" s="240"/>
      <c r="P201" s="240"/>
      <c r="Q201" s="240"/>
      <c r="R201" s="240"/>
      <c r="S201" s="240"/>
      <c r="T201" s="241"/>
      <c r="AT201" s="242" t="s">
        <v>132</v>
      </c>
      <c r="AU201" s="242" t="s">
        <v>81</v>
      </c>
      <c r="AV201" s="11" t="s">
        <v>79</v>
      </c>
      <c r="AW201" s="11" t="s">
        <v>35</v>
      </c>
      <c r="AX201" s="11" t="s">
        <v>71</v>
      </c>
      <c r="AY201" s="242" t="s">
        <v>123</v>
      </c>
    </row>
    <row r="202" s="11" customFormat="1">
      <c r="B202" s="232"/>
      <c r="C202" s="233"/>
      <c r="D202" s="234" t="s">
        <v>132</v>
      </c>
      <c r="E202" s="235" t="s">
        <v>21</v>
      </c>
      <c r="F202" s="236" t="s">
        <v>273</v>
      </c>
      <c r="G202" s="233"/>
      <c r="H202" s="235" t="s">
        <v>21</v>
      </c>
      <c r="I202" s="237"/>
      <c r="J202" s="233"/>
      <c r="K202" s="233"/>
      <c r="L202" s="238"/>
      <c r="M202" s="239"/>
      <c r="N202" s="240"/>
      <c r="O202" s="240"/>
      <c r="P202" s="240"/>
      <c r="Q202" s="240"/>
      <c r="R202" s="240"/>
      <c r="S202" s="240"/>
      <c r="T202" s="241"/>
      <c r="AT202" s="242" t="s">
        <v>132</v>
      </c>
      <c r="AU202" s="242" t="s">
        <v>81</v>
      </c>
      <c r="AV202" s="11" t="s">
        <v>79</v>
      </c>
      <c r="AW202" s="11" t="s">
        <v>35</v>
      </c>
      <c r="AX202" s="11" t="s">
        <v>71</v>
      </c>
      <c r="AY202" s="242" t="s">
        <v>123</v>
      </c>
    </row>
    <row r="203" s="11" customFormat="1">
      <c r="B203" s="232"/>
      <c r="C203" s="233"/>
      <c r="D203" s="234" t="s">
        <v>132</v>
      </c>
      <c r="E203" s="235" t="s">
        <v>21</v>
      </c>
      <c r="F203" s="236" t="s">
        <v>288</v>
      </c>
      <c r="G203" s="233"/>
      <c r="H203" s="235" t="s">
        <v>21</v>
      </c>
      <c r="I203" s="237"/>
      <c r="J203" s="233"/>
      <c r="K203" s="233"/>
      <c r="L203" s="238"/>
      <c r="M203" s="239"/>
      <c r="N203" s="240"/>
      <c r="O203" s="240"/>
      <c r="P203" s="240"/>
      <c r="Q203" s="240"/>
      <c r="R203" s="240"/>
      <c r="S203" s="240"/>
      <c r="T203" s="241"/>
      <c r="AT203" s="242" t="s">
        <v>132</v>
      </c>
      <c r="AU203" s="242" t="s">
        <v>81</v>
      </c>
      <c r="AV203" s="11" t="s">
        <v>79</v>
      </c>
      <c r="AW203" s="11" t="s">
        <v>35</v>
      </c>
      <c r="AX203" s="11" t="s">
        <v>71</v>
      </c>
      <c r="AY203" s="242" t="s">
        <v>123</v>
      </c>
    </row>
    <row r="204" s="11" customFormat="1">
      <c r="B204" s="232"/>
      <c r="C204" s="233"/>
      <c r="D204" s="234" t="s">
        <v>132</v>
      </c>
      <c r="E204" s="235" t="s">
        <v>21</v>
      </c>
      <c r="F204" s="236" t="s">
        <v>275</v>
      </c>
      <c r="G204" s="233"/>
      <c r="H204" s="235" t="s">
        <v>21</v>
      </c>
      <c r="I204" s="237"/>
      <c r="J204" s="233"/>
      <c r="K204" s="233"/>
      <c r="L204" s="238"/>
      <c r="M204" s="239"/>
      <c r="N204" s="240"/>
      <c r="O204" s="240"/>
      <c r="P204" s="240"/>
      <c r="Q204" s="240"/>
      <c r="R204" s="240"/>
      <c r="S204" s="240"/>
      <c r="T204" s="241"/>
      <c r="AT204" s="242" t="s">
        <v>132</v>
      </c>
      <c r="AU204" s="242" t="s">
        <v>81</v>
      </c>
      <c r="AV204" s="11" t="s">
        <v>79</v>
      </c>
      <c r="AW204" s="11" t="s">
        <v>35</v>
      </c>
      <c r="AX204" s="11" t="s">
        <v>71</v>
      </c>
      <c r="AY204" s="242" t="s">
        <v>123</v>
      </c>
    </row>
    <row r="205" s="11" customFormat="1">
      <c r="B205" s="232"/>
      <c r="C205" s="233"/>
      <c r="D205" s="234" t="s">
        <v>132</v>
      </c>
      <c r="E205" s="235" t="s">
        <v>21</v>
      </c>
      <c r="F205" s="236" t="s">
        <v>276</v>
      </c>
      <c r="G205" s="233"/>
      <c r="H205" s="235" t="s">
        <v>21</v>
      </c>
      <c r="I205" s="237"/>
      <c r="J205" s="233"/>
      <c r="K205" s="233"/>
      <c r="L205" s="238"/>
      <c r="M205" s="239"/>
      <c r="N205" s="240"/>
      <c r="O205" s="240"/>
      <c r="P205" s="240"/>
      <c r="Q205" s="240"/>
      <c r="R205" s="240"/>
      <c r="S205" s="240"/>
      <c r="T205" s="241"/>
      <c r="AT205" s="242" t="s">
        <v>132</v>
      </c>
      <c r="AU205" s="242" t="s">
        <v>81</v>
      </c>
      <c r="AV205" s="11" t="s">
        <v>79</v>
      </c>
      <c r="AW205" s="11" t="s">
        <v>35</v>
      </c>
      <c r="AX205" s="11" t="s">
        <v>71</v>
      </c>
      <c r="AY205" s="242" t="s">
        <v>123</v>
      </c>
    </row>
    <row r="206" s="11" customFormat="1">
      <c r="B206" s="232"/>
      <c r="C206" s="233"/>
      <c r="D206" s="234" t="s">
        <v>132</v>
      </c>
      <c r="E206" s="235" t="s">
        <v>21</v>
      </c>
      <c r="F206" s="236" t="s">
        <v>277</v>
      </c>
      <c r="G206" s="233"/>
      <c r="H206" s="235" t="s">
        <v>21</v>
      </c>
      <c r="I206" s="237"/>
      <c r="J206" s="233"/>
      <c r="K206" s="233"/>
      <c r="L206" s="238"/>
      <c r="M206" s="239"/>
      <c r="N206" s="240"/>
      <c r="O206" s="240"/>
      <c r="P206" s="240"/>
      <c r="Q206" s="240"/>
      <c r="R206" s="240"/>
      <c r="S206" s="240"/>
      <c r="T206" s="241"/>
      <c r="AT206" s="242" t="s">
        <v>132</v>
      </c>
      <c r="AU206" s="242" t="s">
        <v>81</v>
      </c>
      <c r="AV206" s="11" t="s">
        <v>79</v>
      </c>
      <c r="AW206" s="11" t="s">
        <v>35</v>
      </c>
      <c r="AX206" s="11" t="s">
        <v>71</v>
      </c>
      <c r="AY206" s="242" t="s">
        <v>123</v>
      </c>
    </row>
    <row r="207" s="12" customFormat="1">
      <c r="B207" s="243"/>
      <c r="C207" s="244"/>
      <c r="D207" s="234" t="s">
        <v>132</v>
      </c>
      <c r="E207" s="245" t="s">
        <v>21</v>
      </c>
      <c r="F207" s="246" t="s">
        <v>278</v>
      </c>
      <c r="G207" s="244"/>
      <c r="H207" s="247">
        <v>456</v>
      </c>
      <c r="I207" s="248"/>
      <c r="J207" s="244"/>
      <c r="K207" s="244"/>
      <c r="L207" s="249"/>
      <c r="M207" s="250"/>
      <c r="N207" s="251"/>
      <c r="O207" s="251"/>
      <c r="P207" s="251"/>
      <c r="Q207" s="251"/>
      <c r="R207" s="251"/>
      <c r="S207" s="251"/>
      <c r="T207" s="252"/>
      <c r="AT207" s="253" t="s">
        <v>132</v>
      </c>
      <c r="AU207" s="253" t="s">
        <v>81</v>
      </c>
      <c r="AV207" s="12" t="s">
        <v>81</v>
      </c>
      <c r="AW207" s="12" t="s">
        <v>35</v>
      </c>
      <c r="AX207" s="12" t="s">
        <v>71</v>
      </c>
      <c r="AY207" s="253" t="s">
        <v>123</v>
      </c>
    </row>
    <row r="208" s="11" customFormat="1">
      <c r="B208" s="232"/>
      <c r="C208" s="233"/>
      <c r="D208" s="234" t="s">
        <v>132</v>
      </c>
      <c r="E208" s="235" t="s">
        <v>21</v>
      </c>
      <c r="F208" s="236" t="s">
        <v>279</v>
      </c>
      <c r="G208" s="233"/>
      <c r="H208" s="235" t="s">
        <v>21</v>
      </c>
      <c r="I208" s="237"/>
      <c r="J208" s="233"/>
      <c r="K208" s="233"/>
      <c r="L208" s="238"/>
      <c r="M208" s="239"/>
      <c r="N208" s="240"/>
      <c r="O208" s="240"/>
      <c r="P208" s="240"/>
      <c r="Q208" s="240"/>
      <c r="R208" s="240"/>
      <c r="S208" s="240"/>
      <c r="T208" s="241"/>
      <c r="AT208" s="242" t="s">
        <v>132</v>
      </c>
      <c r="AU208" s="242" t="s">
        <v>81</v>
      </c>
      <c r="AV208" s="11" t="s">
        <v>79</v>
      </c>
      <c r="AW208" s="11" t="s">
        <v>35</v>
      </c>
      <c r="AX208" s="11" t="s">
        <v>71</v>
      </c>
      <c r="AY208" s="242" t="s">
        <v>123</v>
      </c>
    </row>
    <row r="209" s="11" customFormat="1">
      <c r="B209" s="232"/>
      <c r="C209" s="233"/>
      <c r="D209" s="234" t="s">
        <v>132</v>
      </c>
      <c r="E209" s="235" t="s">
        <v>21</v>
      </c>
      <c r="F209" s="236" t="s">
        <v>289</v>
      </c>
      <c r="G209" s="233"/>
      <c r="H209" s="235" t="s">
        <v>21</v>
      </c>
      <c r="I209" s="237"/>
      <c r="J209" s="233"/>
      <c r="K209" s="233"/>
      <c r="L209" s="238"/>
      <c r="M209" s="239"/>
      <c r="N209" s="240"/>
      <c r="O209" s="240"/>
      <c r="P209" s="240"/>
      <c r="Q209" s="240"/>
      <c r="R209" s="240"/>
      <c r="S209" s="240"/>
      <c r="T209" s="241"/>
      <c r="AT209" s="242" t="s">
        <v>132</v>
      </c>
      <c r="AU209" s="242" t="s">
        <v>81</v>
      </c>
      <c r="AV209" s="11" t="s">
        <v>79</v>
      </c>
      <c r="AW209" s="11" t="s">
        <v>35</v>
      </c>
      <c r="AX209" s="11" t="s">
        <v>71</v>
      </c>
      <c r="AY209" s="242" t="s">
        <v>123</v>
      </c>
    </row>
    <row r="210" s="11" customFormat="1">
      <c r="B210" s="232"/>
      <c r="C210" s="233"/>
      <c r="D210" s="234" t="s">
        <v>132</v>
      </c>
      <c r="E210" s="235" t="s">
        <v>21</v>
      </c>
      <c r="F210" s="236" t="s">
        <v>280</v>
      </c>
      <c r="G210" s="233"/>
      <c r="H210" s="235" t="s">
        <v>21</v>
      </c>
      <c r="I210" s="237"/>
      <c r="J210" s="233"/>
      <c r="K210" s="233"/>
      <c r="L210" s="238"/>
      <c r="M210" s="239"/>
      <c r="N210" s="240"/>
      <c r="O210" s="240"/>
      <c r="P210" s="240"/>
      <c r="Q210" s="240"/>
      <c r="R210" s="240"/>
      <c r="S210" s="240"/>
      <c r="T210" s="241"/>
      <c r="AT210" s="242" t="s">
        <v>132</v>
      </c>
      <c r="AU210" s="242" t="s">
        <v>81</v>
      </c>
      <c r="AV210" s="11" t="s">
        <v>79</v>
      </c>
      <c r="AW210" s="11" t="s">
        <v>35</v>
      </c>
      <c r="AX210" s="11" t="s">
        <v>71</v>
      </c>
      <c r="AY210" s="242" t="s">
        <v>123</v>
      </c>
    </row>
    <row r="211" s="11" customFormat="1">
      <c r="B211" s="232"/>
      <c r="C211" s="233"/>
      <c r="D211" s="234" t="s">
        <v>132</v>
      </c>
      <c r="E211" s="235" t="s">
        <v>21</v>
      </c>
      <c r="F211" s="236" t="s">
        <v>281</v>
      </c>
      <c r="G211" s="233"/>
      <c r="H211" s="235" t="s">
        <v>21</v>
      </c>
      <c r="I211" s="237"/>
      <c r="J211" s="233"/>
      <c r="K211" s="233"/>
      <c r="L211" s="238"/>
      <c r="M211" s="239"/>
      <c r="N211" s="240"/>
      <c r="O211" s="240"/>
      <c r="P211" s="240"/>
      <c r="Q211" s="240"/>
      <c r="R211" s="240"/>
      <c r="S211" s="240"/>
      <c r="T211" s="241"/>
      <c r="AT211" s="242" t="s">
        <v>132</v>
      </c>
      <c r="AU211" s="242" t="s">
        <v>81</v>
      </c>
      <c r="AV211" s="11" t="s">
        <v>79</v>
      </c>
      <c r="AW211" s="11" t="s">
        <v>35</v>
      </c>
      <c r="AX211" s="11" t="s">
        <v>71</v>
      </c>
      <c r="AY211" s="242" t="s">
        <v>123</v>
      </c>
    </row>
    <row r="212" s="11" customFormat="1">
      <c r="B212" s="232"/>
      <c r="C212" s="233"/>
      <c r="D212" s="234" t="s">
        <v>132</v>
      </c>
      <c r="E212" s="235" t="s">
        <v>21</v>
      </c>
      <c r="F212" s="236" t="s">
        <v>282</v>
      </c>
      <c r="G212" s="233"/>
      <c r="H212" s="235" t="s">
        <v>21</v>
      </c>
      <c r="I212" s="237"/>
      <c r="J212" s="233"/>
      <c r="K212" s="233"/>
      <c r="L212" s="238"/>
      <c r="M212" s="239"/>
      <c r="N212" s="240"/>
      <c r="O212" s="240"/>
      <c r="P212" s="240"/>
      <c r="Q212" s="240"/>
      <c r="R212" s="240"/>
      <c r="S212" s="240"/>
      <c r="T212" s="241"/>
      <c r="AT212" s="242" t="s">
        <v>132</v>
      </c>
      <c r="AU212" s="242" t="s">
        <v>81</v>
      </c>
      <c r="AV212" s="11" t="s">
        <v>79</v>
      </c>
      <c r="AW212" s="11" t="s">
        <v>35</v>
      </c>
      <c r="AX212" s="11" t="s">
        <v>71</v>
      </c>
      <c r="AY212" s="242" t="s">
        <v>123</v>
      </c>
    </row>
    <row r="213" s="12" customFormat="1">
      <c r="B213" s="243"/>
      <c r="C213" s="244"/>
      <c r="D213" s="234" t="s">
        <v>132</v>
      </c>
      <c r="E213" s="245" t="s">
        <v>21</v>
      </c>
      <c r="F213" s="246" t="s">
        <v>283</v>
      </c>
      <c r="G213" s="244"/>
      <c r="H213" s="247">
        <v>262.69999999999999</v>
      </c>
      <c r="I213" s="248"/>
      <c r="J213" s="244"/>
      <c r="K213" s="244"/>
      <c r="L213" s="249"/>
      <c r="M213" s="250"/>
      <c r="N213" s="251"/>
      <c r="O213" s="251"/>
      <c r="P213" s="251"/>
      <c r="Q213" s="251"/>
      <c r="R213" s="251"/>
      <c r="S213" s="251"/>
      <c r="T213" s="252"/>
      <c r="AT213" s="253" t="s">
        <v>132</v>
      </c>
      <c r="AU213" s="253" t="s">
        <v>81</v>
      </c>
      <c r="AV213" s="12" t="s">
        <v>81</v>
      </c>
      <c r="AW213" s="12" t="s">
        <v>35</v>
      </c>
      <c r="AX213" s="12" t="s">
        <v>71</v>
      </c>
      <c r="AY213" s="253" t="s">
        <v>123</v>
      </c>
    </row>
    <row r="214" s="13" customFormat="1">
      <c r="B214" s="254"/>
      <c r="C214" s="255"/>
      <c r="D214" s="234" t="s">
        <v>132</v>
      </c>
      <c r="E214" s="256" t="s">
        <v>21</v>
      </c>
      <c r="F214" s="257" t="s">
        <v>135</v>
      </c>
      <c r="G214" s="255"/>
      <c r="H214" s="258">
        <v>718.70000000000005</v>
      </c>
      <c r="I214" s="259"/>
      <c r="J214" s="255"/>
      <c r="K214" s="255"/>
      <c r="L214" s="260"/>
      <c r="M214" s="261"/>
      <c r="N214" s="262"/>
      <c r="O214" s="262"/>
      <c r="P214" s="262"/>
      <c r="Q214" s="262"/>
      <c r="R214" s="262"/>
      <c r="S214" s="262"/>
      <c r="T214" s="263"/>
      <c r="AT214" s="264" t="s">
        <v>132</v>
      </c>
      <c r="AU214" s="264" t="s">
        <v>81</v>
      </c>
      <c r="AV214" s="13" t="s">
        <v>122</v>
      </c>
      <c r="AW214" s="13" t="s">
        <v>35</v>
      </c>
      <c r="AX214" s="13" t="s">
        <v>79</v>
      </c>
      <c r="AY214" s="264" t="s">
        <v>123</v>
      </c>
    </row>
    <row r="215" s="1" customFormat="1" ht="25.5" customHeight="1">
      <c r="B215" s="45"/>
      <c r="C215" s="220" t="s">
        <v>290</v>
      </c>
      <c r="D215" s="220" t="s">
        <v>126</v>
      </c>
      <c r="E215" s="221" t="s">
        <v>291</v>
      </c>
      <c r="F215" s="222" t="s">
        <v>292</v>
      </c>
      <c r="G215" s="223" t="s">
        <v>293</v>
      </c>
      <c r="H215" s="224">
        <v>3402.9000000000001</v>
      </c>
      <c r="I215" s="225"/>
      <c r="J215" s="226">
        <f>ROUND(I215*H215,2)</f>
        <v>0</v>
      </c>
      <c r="K215" s="222" t="s">
        <v>241</v>
      </c>
      <c r="L215" s="71"/>
      <c r="M215" s="227" t="s">
        <v>21</v>
      </c>
      <c r="N215" s="228" t="s">
        <v>42</v>
      </c>
      <c r="O215" s="46"/>
      <c r="P215" s="229">
        <f>O215*H215</f>
        <v>0</v>
      </c>
      <c r="Q215" s="229">
        <v>0</v>
      </c>
      <c r="R215" s="229">
        <f>Q215*H215</f>
        <v>0</v>
      </c>
      <c r="S215" s="229">
        <v>0</v>
      </c>
      <c r="T215" s="230">
        <f>S215*H215</f>
        <v>0</v>
      </c>
      <c r="AR215" s="23" t="s">
        <v>122</v>
      </c>
      <c r="AT215" s="23" t="s">
        <v>126</v>
      </c>
      <c r="AU215" s="23" t="s">
        <v>81</v>
      </c>
      <c r="AY215" s="23" t="s">
        <v>123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23" t="s">
        <v>79</v>
      </c>
      <c r="BK215" s="231">
        <f>ROUND(I215*H215,2)</f>
        <v>0</v>
      </c>
      <c r="BL215" s="23" t="s">
        <v>122</v>
      </c>
      <c r="BM215" s="23" t="s">
        <v>294</v>
      </c>
    </row>
    <row r="216" s="11" customFormat="1">
      <c r="B216" s="232"/>
      <c r="C216" s="233"/>
      <c r="D216" s="234" t="s">
        <v>132</v>
      </c>
      <c r="E216" s="235" t="s">
        <v>21</v>
      </c>
      <c r="F216" s="236" t="s">
        <v>295</v>
      </c>
      <c r="G216" s="233"/>
      <c r="H216" s="235" t="s">
        <v>21</v>
      </c>
      <c r="I216" s="237"/>
      <c r="J216" s="233"/>
      <c r="K216" s="233"/>
      <c r="L216" s="238"/>
      <c r="M216" s="239"/>
      <c r="N216" s="240"/>
      <c r="O216" s="240"/>
      <c r="P216" s="240"/>
      <c r="Q216" s="240"/>
      <c r="R216" s="240"/>
      <c r="S216" s="240"/>
      <c r="T216" s="241"/>
      <c r="AT216" s="242" t="s">
        <v>132</v>
      </c>
      <c r="AU216" s="242" t="s">
        <v>81</v>
      </c>
      <c r="AV216" s="11" t="s">
        <v>79</v>
      </c>
      <c r="AW216" s="11" t="s">
        <v>35</v>
      </c>
      <c r="AX216" s="11" t="s">
        <v>71</v>
      </c>
      <c r="AY216" s="242" t="s">
        <v>123</v>
      </c>
    </row>
    <row r="217" s="12" customFormat="1">
      <c r="B217" s="243"/>
      <c r="C217" s="244"/>
      <c r="D217" s="234" t="s">
        <v>132</v>
      </c>
      <c r="E217" s="245" t="s">
        <v>21</v>
      </c>
      <c r="F217" s="246" t="s">
        <v>296</v>
      </c>
      <c r="G217" s="244"/>
      <c r="H217" s="247">
        <v>3070.4000000000001</v>
      </c>
      <c r="I217" s="248"/>
      <c r="J217" s="244"/>
      <c r="K217" s="244"/>
      <c r="L217" s="249"/>
      <c r="M217" s="250"/>
      <c r="N217" s="251"/>
      <c r="O217" s="251"/>
      <c r="P217" s="251"/>
      <c r="Q217" s="251"/>
      <c r="R217" s="251"/>
      <c r="S217" s="251"/>
      <c r="T217" s="252"/>
      <c r="AT217" s="253" t="s">
        <v>132</v>
      </c>
      <c r="AU217" s="253" t="s">
        <v>81</v>
      </c>
      <c r="AV217" s="12" t="s">
        <v>81</v>
      </c>
      <c r="AW217" s="12" t="s">
        <v>35</v>
      </c>
      <c r="AX217" s="12" t="s">
        <v>71</v>
      </c>
      <c r="AY217" s="253" t="s">
        <v>123</v>
      </c>
    </row>
    <row r="218" s="11" customFormat="1">
      <c r="B218" s="232"/>
      <c r="C218" s="233"/>
      <c r="D218" s="234" t="s">
        <v>132</v>
      </c>
      <c r="E218" s="235" t="s">
        <v>21</v>
      </c>
      <c r="F218" s="236" t="s">
        <v>297</v>
      </c>
      <c r="G218" s="233"/>
      <c r="H218" s="235" t="s">
        <v>21</v>
      </c>
      <c r="I218" s="237"/>
      <c r="J218" s="233"/>
      <c r="K218" s="233"/>
      <c r="L218" s="238"/>
      <c r="M218" s="239"/>
      <c r="N218" s="240"/>
      <c r="O218" s="240"/>
      <c r="P218" s="240"/>
      <c r="Q218" s="240"/>
      <c r="R218" s="240"/>
      <c r="S218" s="240"/>
      <c r="T218" s="241"/>
      <c r="AT218" s="242" t="s">
        <v>132</v>
      </c>
      <c r="AU218" s="242" t="s">
        <v>81</v>
      </c>
      <c r="AV218" s="11" t="s">
        <v>79</v>
      </c>
      <c r="AW218" s="11" t="s">
        <v>35</v>
      </c>
      <c r="AX218" s="11" t="s">
        <v>71</v>
      </c>
      <c r="AY218" s="242" t="s">
        <v>123</v>
      </c>
    </row>
    <row r="219" s="12" customFormat="1">
      <c r="B219" s="243"/>
      <c r="C219" s="244"/>
      <c r="D219" s="234" t="s">
        <v>132</v>
      </c>
      <c r="E219" s="245" t="s">
        <v>21</v>
      </c>
      <c r="F219" s="246" t="s">
        <v>298</v>
      </c>
      <c r="G219" s="244"/>
      <c r="H219" s="247">
        <v>282.91000000000003</v>
      </c>
      <c r="I219" s="248"/>
      <c r="J219" s="244"/>
      <c r="K219" s="244"/>
      <c r="L219" s="249"/>
      <c r="M219" s="250"/>
      <c r="N219" s="251"/>
      <c r="O219" s="251"/>
      <c r="P219" s="251"/>
      <c r="Q219" s="251"/>
      <c r="R219" s="251"/>
      <c r="S219" s="251"/>
      <c r="T219" s="252"/>
      <c r="AT219" s="253" t="s">
        <v>132</v>
      </c>
      <c r="AU219" s="253" t="s">
        <v>81</v>
      </c>
      <c r="AV219" s="12" t="s">
        <v>81</v>
      </c>
      <c r="AW219" s="12" t="s">
        <v>35</v>
      </c>
      <c r="AX219" s="12" t="s">
        <v>71</v>
      </c>
      <c r="AY219" s="253" t="s">
        <v>123</v>
      </c>
    </row>
    <row r="220" s="11" customFormat="1">
      <c r="B220" s="232"/>
      <c r="C220" s="233"/>
      <c r="D220" s="234" t="s">
        <v>132</v>
      </c>
      <c r="E220" s="235" t="s">
        <v>21</v>
      </c>
      <c r="F220" s="236" t="s">
        <v>299</v>
      </c>
      <c r="G220" s="233"/>
      <c r="H220" s="235" t="s">
        <v>21</v>
      </c>
      <c r="I220" s="237"/>
      <c r="J220" s="233"/>
      <c r="K220" s="233"/>
      <c r="L220" s="238"/>
      <c r="M220" s="239"/>
      <c r="N220" s="240"/>
      <c r="O220" s="240"/>
      <c r="P220" s="240"/>
      <c r="Q220" s="240"/>
      <c r="R220" s="240"/>
      <c r="S220" s="240"/>
      <c r="T220" s="241"/>
      <c r="AT220" s="242" t="s">
        <v>132</v>
      </c>
      <c r="AU220" s="242" t="s">
        <v>81</v>
      </c>
      <c r="AV220" s="11" t="s">
        <v>79</v>
      </c>
      <c r="AW220" s="11" t="s">
        <v>35</v>
      </c>
      <c r="AX220" s="11" t="s">
        <v>71</v>
      </c>
      <c r="AY220" s="242" t="s">
        <v>123</v>
      </c>
    </row>
    <row r="221" s="12" customFormat="1">
      <c r="B221" s="243"/>
      <c r="C221" s="244"/>
      <c r="D221" s="234" t="s">
        <v>132</v>
      </c>
      <c r="E221" s="245" t="s">
        <v>21</v>
      </c>
      <c r="F221" s="246" t="s">
        <v>300</v>
      </c>
      <c r="G221" s="244"/>
      <c r="H221" s="247">
        <v>49.590000000000003</v>
      </c>
      <c r="I221" s="248"/>
      <c r="J221" s="244"/>
      <c r="K221" s="244"/>
      <c r="L221" s="249"/>
      <c r="M221" s="250"/>
      <c r="N221" s="251"/>
      <c r="O221" s="251"/>
      <c r="P221" s="251"/>
      <c r="Q221" s="251"/>
      <c r="R221" s="251"/>
      <c r="S221" s="251"/>
      <c r="T221" s="252"/>
      <c r="AT221" s="253" t="s">
        <v>132</v>
      </c>
      <c r="AU221" s="253" t="s">
        <v>81</v>
      </c>
      <c r="AV221" s="12" t="s">
        <v>81</v>
      </c>
      <c r="AW221" s="12" t="s">
        <v>35</v>
      </c>
      <c r="AX221" s="12" t="s">
        <v>71</v>
      </c>
      <c r="AY221" s="253" t="s">
        <v>123</v>
      </c>
    </row>
    <row r="222" s="13" customFormat="1">
      <c r="B222" s="254"/>
      <c r="C222" s="255"/>
      <c r="D222" s="234" t="s">
        <v>132</v>
      </c>
      <c r="E222" s="256" t="s">
        <v>21</v>
      </c>
      <c r="F222" s="257" t="s">
        <v>135</v>
      </c>
      <c r="G222" s="255"/>
      <c r="H222" s="258">
        <v>3402.9000000000001</v>
      </c>
      <c r="I222" s="259"/>
      <c r="J222" s="255"/>
      <c r="K222" s="255"/>
      <c r="L222" s="260"/>
      <c r="M222" s="261"/>
      <c r="N222" s="262"/>
      <c r="O222" s="262"/>
      <c r="P222" s="262"/>
      <c r="Q222" s="262"/>
      <c r="R222" s="262"/>
      <c r="S222" s="262"/>
      <c r="T222" s="263"/>
      <c r="AT222" s="264" t="s">
        <v>132</v>
      </c>
      <c r="AU222" s="264" t="s">
        <v>81</v>
      </c>
      <c r="AV222" s="13" t="s">
        <v>122</v>
      </c>
      <c r="AW222" s="13" t="s">
        <v>35</v>
      </c>
      <c r="AX222" s="13" t="s">
        <v>79</v>
      </c>
      <c r="AY222" s="264" t="s">
        <v>123</v>
      </c>
    </row>
    <row r="223" s="1" customFormat="1" ht="16.5" customHeight="1">
      <c r="B223" s="45"/>
      <c r="C223" s="220" t="s">
        <v>301</v>
      </c>
      <c r="D223" s="220" t="s">
        <v>126</v>
      </c>
      <c r="E223" s="221" t="s">
        <v>302</v>
      </c>
      <c r="F223" s="222" t="s">
        <v>303</v>
      </c>
      <c r="G223" s="223" t="s">
        <v>174</v>
      </c>
      <c r="H223" s="224">
        <v>2343</v>
      </c>
      <c r="I223" s="225"/>
      <c r="J223" s="226">
        <f>ROUND(I223*H223,2)</f>
        <v>0</v>
      </c>
      <c r="K223" s="222" t="s">
        <v>21</v>
      </c>
      <c r="L223" s="71"/>
      <c r="M223" s="227" t="s">
        <v>21</v>
      </c>
      <c r="N223" s="228" t="s">
        <v>42</v>
      </c>
      <c r="O223" s="46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AR223" s="23" t="s">
        <v>122</v>
      </c>
      <c r="AT223" s="23" t="s">
        <v>126</v>
      </c>
      <c r="AU223" s="23" t="s">
        <v>81</v>
      </c>
      <c r="AY223" s="23" t="s">
        <v>123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23" t="s">
        <v>79</v>
      </c>
      <c r="BK223" s="231">
        <f>ROUND(I223*H223,2)</f>
        <v>0</v>
      </c>
      <c r="BL223" s="23" t="s">
        <v>122</v>
      </c>
      <c r="BM223" s="23" t="s">
        <v>304</v>
      </c>
    </row>
    <row r="224" s="11" customFormat="1">
      <c r="B224" s="232"/>
      <c r="C224" s="233"/>
      <c r="D224" s="234" t="s">
        <v>132</v>
      </c>
      <c r="E224" s="235" t="s">
        <v>21</v>
      </c>
      <c r="F224" s="236" t="s">
        <v>305</v>
      </c>
      <c r="G224" s="233"/>
      <c r="H224" s="235" t="s">
        <v>21</v>
      </c>
      <c r="I224" s="237"/>
      <c r="J224" s="233"/>
      <c r="K224" s="233"/>
      <c r="L224" s="238"/>
      <c r="M224" s="239"/>
      <c r="N224" s="240"/>
      <c r="O224" s="240"/>
      <c r="P224" s="240"/>
      <c r="Q224" s="240"/>
      <c r="R224" s="240"/>
      <c r="S224" s="240"/>
      <c r="T224" s="241"/>
      <c r="AT224" s="242" t="s">
        <v>132</v>
      </c>
      <c r="AU224" s="242" t="s">
        <v>81</v>
      </c>
      <c r="AV224" s="11" t="s">
        <v>79</v>
      </c>
      <c r="AW224" s="11" t="s">
        <v>35</v>
      </c>
      <c r="AX224" s="11" t="s">
        <v>71</v>
      </c>
      <c r="AY224" s="242" t="s">
        <v>123</v>
      </c>
    </row>
    <row r="225" s="11" customFormat="1">
      <c r="B225" s="232"/>
      <c r="C225" s="233"/>
      <c r="D225" s="234" t="s">
        <v>132</v>
      </c>
      <c r="E225" s="235" t="s">
        <v>21</v>
      </c>
      <c r="F225" s="236" t="s">
        <v>306</v>
      </c>
      <c r="G225" s="233"/>
      <c r="H225" s="235" t="s">
        <v>21</v>
      </c>
      <c r="I225" s="237"/>
      <c r="J225" s="233"/>
      <c r="K225" s="233"/>
      <c r="L225" s="238"/>
      <c r="M225" s="239"/>
      <c r="N225" s="240"/>
      <c r="O225" s="240"/>
      <c r="P225" s="240"/>
      <c r="Q225" s="240"/>
      <c r="R225" s="240"/>
      <c r="S225" s="240"/>
      <c r="T225" s="241"/>
      <c r="AT225" s="242" t="s">
        <v>132</v>
      </c>
      <c r="AU225" s="242" t="s">
        <v>81</v>
      </c>
      <c r="AV225" s="11" t="s">
        <v>79</v>
      </c>
      <c r="AW225" s="11" t="s">
        <v>35</v>
      </c>
      <c r="AX225" s="11" t="s">
        <v>71</v>
      </c>
      <c r="AY225" s="242" t="s">
        <v>123</v>
      </c>
    </row>
    <row r="226" s="12" customFormat="1">
      <c r="B226" s="243"/>
      <c r="C226" s="244"/>
      <c r="D226" s="234" t="s">
        <v>132</v>
      </c>
      <c r="E226" s="245" t="s">
        <v>21</v>
      </c>
      <c r="F226" s="246" t="s">
        <v>307</v>
      </c>
      <c r="G226" s="244"/>
      <c r="H226" s="247">
        <v>1114.8</v>
      </c>
      <c r="I226" s="248"/>
      <c r="J226" s="244"/>
      <c r="K226" s="244"/>
      <c r="L226" s="249"/>
      <c r="M226" s="250"/>
      <c r="N226" s="251"/>
      <c r="O226" s="251"/>
      <c r="P226" s="251"/>
      <c r="Q226" s="251"/>
      <c r="R226" s="251"/>
      <c r="S226" s="251"/>
      <c r="T226" s="252"/>
      <c r="AT226" s="253" t="s">
        <v>132</v>
      </c>
      <c r="AU226" s="253" t="s">
        <v>81</v>
      </c>
      <c r="AV226" s="12" t="s">
        <v>81</v>
      </c>
      <c r="AW226" s="12" t="s">
        <v>35</v>
      </c>
      <c r="AX226" s="12" t="s">
        <v>71</v>
      </c>
      <c r="AY226" s="253" t="s">
        <v>123</v>
      </c>
    </row>
    <row r="227" s="11" customFormat="1">
      <c r="B227" s="232"/>
      <c r="C227" s="233"/>
      <c r="D227" s="234" t="s">
        <v>132</v>
      </c>
      <c r="E227" s="235" t="s">
        <v>21</v>
      </c>
      <c r="F227" s="236" t="s">
        <v>308</v>
      </c>
      <c r="G227" s="233"/>
      <c r="H227" s="235" t="s">
        <v>21</v>
      </c>
      <c r="I227" s="237"/>
      <c r="J227" s="233"/>
      <c r="K227" s="233"/>
      <c r="L227" s="238"/>
      <c r="M227" s="239"/>
      <c r="N227" s="240"/>
      <c r="O227" s="240"/>
      <c r="P227" s="240"/>
      <c r="Q227" s="240"/>
      <c r="R227" s="240"/>
      <c r="S227" s="240"/>
      <c r="T227" s="241"/>
      <c r="AT227" s="242" t="s">
        <v>132</v>
      </c>
      <c r="AU227" s="242" t="s">
        <v>81</v>
      </c>
      <c r="AV227" s="11" t="s">
        <v>79</v>
      </c>
      <c r="AW227" s="11" t="s">
        <v>35</v>
      </c>
      <c r="AX227" s="11" t="s">
        <v>71</v>
      </c>
      <c r="AY227" s="242" t="s">
        <v>123</v>
      </c>
    </row>
    <row r="228" s="11" customFormat="1">
      <c r="B228" s="232"/>
      <c r="C228" s="233"/>
      <c r="D228" s="234" t="s">
        <v>132</v>
      </c>
      <c r="E228" s="235" t="s">
        <v>21</v>
      </c>
      <c r="F228" s="236" t="s">
        <v>306</v>
      </c>
      <c r="G228" s="233"/>
      <c r="H228" s="235" t="s">
        <v>21</v>
      </c>
      <c r="I228" s="237"/>
      <c r="J228" s="233"/>
      <c r="K228" s="233"/>
      <c r="L228" s="238"/>
      <c r="M228" s="239"/>
      <c r="N228" s="240"/>
      <c r="O228" s="240"/>
      <c r="P228" s="240"/>
      <c r="Q228" s="240"/>
      <c r="R228" s="240"/>
      <c r="S228" s="240"/>
      <c r="T228" s="241"/>
      <c r="AT228" s="242" t="s">
        <v>132</v>
      </c>
      <c r="AU228" s="242" t="s">
        <v>81</v>
      </c>
      <c r="AV228" s="11" t="s">
        <v>79</v>
      </c>
      <c r="AW228" s="11" t="s">
        <v>35</v>
      </c>
      <c r="AX228" s="11" t="s">
        <v>71</v>
      </c>
      <c r="AY228" s="242" t="s">
        <v>123</v>
      </c>
    </row>
    <row r="229" s="12" customFormat="1">
      <c r="B229" s="243"/>
      <c r="C229" s="244"/>
      <c r="D229" s="234" t="s">
        <v>132</v>
      </c>
      <c r="E229" s="245" t="s">
        <v>21</v>
      </c>
      <c r="F229" s="246" t="s">
        <v>309</v>
      </c>
      <c r="G229" s="244"/>
      <c r="H229" s="247">
        <v>113.40000000000001</v>
      </c>
      <c r="I229" s="248"/>
      <c r="J229" s="244"/>
      <c r="K229" s="244"/>
      <c r="L229" s="249"/>
      <c r="M229" s="250"/>
      <c r="N229" s="251"/>
      <c r="O229" s="251"/>
      <c r="P229" s="251"/>
      <c r="Q229" s="251"/>
      <c r="R229" s="251"/>
      <c r="S229" s="251"/>
      <c r="T229" s="252"/>
      <c r="AT229" s="253" t="s">
        <v>132</v>
      </c>
      <c r="AU229" s="253" t="s">
        <v>81</v>
      </c>
      <c r="AV229" s="12" t="s">
        <v>81</v>
      </c>
      <c r="AW229" s="12" t="s">
        <v>35</v>
      </c>
      <c r="AX229" s="12" t="s">
        <v>71</v>
      </c>
      <c r="AY229" s="253" t="s">
        <v>123</v>
      </c>
    </row>
    <row r="230" s="11" customFormat="1">
      <c r="B230" s="232"/>
      <c r="C230" s="233"/>
      <c r="D230" s="234" t="s">
        <v>132</v>
      </c>
      <c r="E230" s="235" t="s">
        <v>21</v>
      </c>
      <c r="F230" s="236" t="s">
        <v>310</v>
      </c>
      <c r="G230" s="233"/>
      <c r="H230" s="235" t="s">
        <v>21</v>
      </c>
      <c r="I230" s="237"/>
      <c r="J230" s="233"/>
      <c r="K230" s="233"/>
      <c r="L230" s="238"/>
      <c r="M230" s="239"/>
      <c r="N230" s="240"/>
      <c r="O230" s="240"/>
      <c r="P230" s="240"/>
      <c r="Q230" s="240"/>
      <c r="R230" s="240"/>
      <c r="S230" s="240"/>
      <c r="T230" s="241"/>
      <c r="AT230" s="242" t="s">
        <v>132</v>
      </c>
      <c r="AU230" s="242" t="s">
        <v>81</v>
      </c>
      <c r="AV230" s="11" t="s">
        <v>79</v>
      </c>
      <c r="AW230" s="11" t="s">
        <v>35</v>
      </c>
      <c r="AX230" s="11" t="s">
        <v>71</v>
      </c>
      <c r="AY230" s="242" t="s">
        <v>123</v>
      </c>
    </row>
    <row r="231" s="11" customFormat="1">
      <c r="B231" s="232"/>
      <c r="C231" s="233"/>
      <c r="D231" s="234" t="s">
        <v>132</v>
      </c>
      <c r="E231" s="235" t="s">
        <v>21</v>
      </c>
      <c r="F231" s="236" t="s">
        <v>306</v>
      </c>
      <c r="G231" s="233"/>
      <c r="H231" s="235" t="s">
        <v>21</v>
      </c>
      <c r="I231" s="237"/>
      <c r="J231" s="233"/>
      <c r="K231" s="233"/>
      <c r="L231" s="238"/>
      <c r="M231" s="239"/>
      <c r="N231" s="240"/>
      <c r="O231" s="240"/>
      <c r="P231" s="240"/>
      <c r="Q231" s="240"/>
      <c r="R231" s="240"/>
      <c r="S231" s="240"/>
      <c r="T231" s="241"/>
      <c r="AT231" s="242" t="s">
        <v>132</v>
      </c>
      <c r="AU231" s="242" t="s">
        <v>81</v>
      </c>
      <c r="AV231" s="11" t="s">
        <v>79</v>
      </c>
      <c r="AW231" s="11" t="s">
        <v>35</v>
      </c>
      <c r="AX231" s="11" t="s">
        <v>71</v>
      </c>
      <c r="AY231" s="242" t="s">
        <v>123</v>
      </c>
    </row>
    <row r="232" s="12" customFormat="1">
      <c r="B232" s="243"/>
      <c r="C232" s="244"/>
      <c r="D232" s="234" t="s">
        <v>132</v>
      </c>
      <c r="E232" s="245" t="s">
        <v>21</v>
      </c>
      <c r="F232" s="246" t="s">
        <v>307</v>
      </c>
      <c r="G232" s="244"/>
      <c r="H232" s="247">
        <v>1114.8</v>
      </c>
      <c r="I232" s="248"/>
      <c r="J232" s="244"/>
      <c r="K232" s="244"/>
      <c r="L232" s="249"/>
      <c r="M232" s="250"/>
      <c r="N232" s="251"/>
      <c r="O232" s="251"/>
      <c r="P232" s="251"/>
      <c r="Q232" s="251"/>
      <c r="R232" s="251"/>
      <c r="S232" s="251"/>
      <c r="T232" s="252"/>
      <c r="AT232" s="253" t="s">
        <v>132</v>
      </c>
      <c r="AU232" s="253" t="s">
        <v>81</v>
      </c>
      <c r="AV232" s="12" t="s">
        <v>81</v>
      </c>
      <c r="AW232" s="12" t="s">
        <v>35</v>
      </c>
      <c r="AX232" s="12" t="s">
        <v>71</v>
      </c>
      <c r="AY232" s="253" t="s">
        <v>123</v>
      </c>
    </row>
    <row r="233" s="13" customFormat="1">
      <c r="B233" s="254"/>
      <c r="C233" s="255"/>
      <c r="D233" s="234" t="s">
        <v>132</v>
      </c>
      <c r="E233" s="256" t="s">
        <v>21</v>
      </c>
      <c r="F233" s="257" t="s">
        <v>135</v>
      </c>
      <c r="G233" s="255"/>
      <c r="H233" s="258">
        <v>2343</v>
      </c>
      <c r="I233" s="259"/>
      <c r="J233" s="255"/>
      <c r="K233" s="255"/>
      <c r="L233" s="260"/>
      <c r="M233" s="261"/>
      <c r="N233" s="262"/>
      <c r="O233" s="262"/>
      <c r="P233" s="262"/>
      <c r="Q233" s="262"/>
      <c r="R233" s="262"/>
      <c r="S233" s="262"/>
      <c r="T233" s="263"/>
      <c r="AT233" s="264" t="s">
        <v>132</v>
      </c>
      <c r="AU233" s="264" t="s">
        <v>81</v>
      </c>
      <c r="AV233" s="13" t="s">
        <v>122</v>
      </c>
      <c r="AW233" s="13" t="s">
        <v>35</v>
      </c>
      <c r="AX233" s="13" t="s">
        <v>79</v>
      </c>
      <c r="AY233" s="264" t="s">
        <v>123</v>
      </c>
    </row>
    <row r="234" s="1" customFormat="1" ht="16.5" customHeight="1">
      <c r="B234" s="45"/>
      <c r="C234" s="268" t="s">
        <v>10</v>
      </c>
      <c r="D234" s="268" t="s">
        <v>311</v>
      </c>
      <c r="E234" s="269" t="s">
        <v>312</v>
      </c>
      <c r="F234" s="270" t="s">
        <v>313</v>
      </c>
      <c r="G234" s="271" t="s">
        <v>174</v>
      </c>
      <c r="H234" s="272">
        <v>1226.28</v>
      </c>
      <c r="I234" s="273"/>
      <c r="J234" s="274">
        <f>ROUND(I234*H234,2)</f>
        <v>0</v>
      </c>
      <c r="K234" s="270" t="s">
        <v>241</v>
      </c>
      <c r="L234" s="275"/>
      <c r="M234" s="276" t="s">
        <v>21</v>
      </c>
      <c r="N234" s="277" t="s">
        <v>42</v>
      </c>
      <c r="O234" s="46"/>
      <c r="P234" s="229">
        <f>O234*H234</f>
        <v>0</v>
      </c>
      <c r="Q234" s="229">
        <v>0.00066</v>
      </c>
      <c r="R234" s="229">
        <f>Q234*H234</f>
        <v>0.80934479999999998</v>
      </c>
      <c r="S234" s="229">
        <v>0</v>
      </c>
      <c r="T234" s="230">
        <f>S234*H234</f>
        <v>0</v>
      </c>
      <c r="AR234" s="23" t="s">
        <v>227</v>
      </c>
      <c r="AT234" s="23" t="s">
        <v>311</v>
      </c>
      <c r="AU234" s="23" t="s">
        <v>81</v>
      </c>
      <c r="AY234" s="23" t="s">
        <v>123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23" t="s">
        <v>79</v>
      </c>
      <c r="BK234" s="231">
        <f>ROUND(I234*H234,2)</f>
        <v>0</v>
      </c>
      <c r="BL234" s="23" t="s">
        <v>122</v>
      </c>
      <c r="BM234" s="23" t="s">
        <v>314</v>
      </c>
    </row>
    <row r="235" s="11" customFormat="1">
      <c r="B235" s="232"/>
      <c r="C235" s="233"/>
      <c r="D235" s="234" t="s">
        <v>132</v>
      </c>
      <c r="E235" s="235" t="s">
        <v>21</v>
      </c>
      <c r="F235" s="236" t="s">
        <v>315</v>
      </c>
      <c r="G235" s="233"/>
      <c r="H235" s="235" t="s">
        <v>21</v>
      </c>
      <c r="I235" s="237"/>
      <c r="J235" s="233"/>
      <c r="K235" s="233"/>
      <c r="L235" s="238"/>
      <c r="M235" s="239"/>
      <c r="N235" s="240"/>
      <c r="O235" s="240"/>
      <c r="P235" s="240"/>
      <c r="Q235" s="240"/>
      <c r="R235" s="240"/>
      <c r="S235" s="240"/>
      <c r="T235" s="241"/>
      <c r="AT235" s="242" t="s">
        <v>132</v>
      </c>
      <c r="AU235" s="242" t="s">
        <v>81</v>
      </c>
      <c r="AV235" s="11" t="s">
        <v>79</v>
      </c>
      <c r="AW235" s="11" t="s">
        <v>35</v>
      </c>
      <c r="AX235" s="11" t="s">
        <v>71</v>
      </c>
      <c r="AY235" s="242" t="s">
        <v>123</v>
      </c>
    </row>
    <row r="236" s="11" customFormat="1">
      <c r="B236" s="232"/>
      <c r="C236" s="233"/>
      <c r="D236" s="234" t="s">
        <v>132</v>
      </c>
      <c r="E236" s="235" t="s">
        <v>21</v>
      </c>
      <c r="F236" s="236" t="s">
        <v>306</v>
      </c>
      <c r="G236" s="233"/>
      <c r="H236" s="235" t="s">
        <v>21</v>
      </c>
      <c r="I236" s="237"/>
      <c r="J236" s="233"/>
      <c r="K236" s="233"/>
      <c r="L236" s="238"/>
      <c r="M236" s="239"/>
      <c r="N236" s="240"/>
      <c r="O236" s="240"/>
      <c r="P236" s="240"/>
      <c r="Q236" s="240"/>
      <c r="R236" s="240"/>
      <c r="S236" s="240"/>
      <c r="T236" s="241"/>
      <c r="AT236" s="242" t="s">
        <v>132</v>
      </c>
      <c r="AU236" s="242" t="s">
        <v>81</v>
      </c>
      <c r="AV236" s="11" t="s">
        <v>79</v>
      </c>
      <c r="AW236" s="11" t="s">
        <v>35</v>
      </c>
      <c r="AX236" s="11" t="s">
        <v>71</v>
      </c>
      <c r="AY236" s="242" t="s">
        <v>123</v>
      </c>
    </row>
    <row r="237" s="12" customFormat="1">
      <c r="B237" s="243"/>
      <c r="C237" s="244"/>
      <c r="D237" s="234" t="s">
        <v>132</v>
      </c>
      <c r="E237" s="245" t="s">
        <v>21</v>
      </c>
      <c r="F237" s="246" t="s">
        <v>316</v>
      </c>
      <c r="G237" s="244"/>
      <c r="H237" s="247">
        <v>1226.28</v>
      </c>
      <c r="I237" s="248"/>
      <c r="J237" s="244"/>
      <c r="K237" s="244"/>
      <c r="L237" s="249"/>
      <c r="M237" s="250"/>
      <c r="N237" s="251"/>
      <c r="O237" s="251"/>
      <c r="P237" s="251"/>
      <c r="Q237" s="251"/>
      <c r="R237" s="251"/>
      <c r="S237" s="251"/>
      <c r="T237" s="252"/>
      <c r="AT237" s="253" t="s">
        <v>132</v>
      </c>
      <c r="AU237" s="253" t="s">
        <v>81</v>
      </c>
      <c r="AV237" s="12" t="s">
        <v>81</v>
      </c>
      <c r="AW237" s="12" t="s">
        <v>35</v>
      </c>
      <c r="AX237" s="12" t="s">
        <v>71</v>
      </c>
      <c r="AY237" s="253" t="s">
        <v>123</v>
      </c>
    </row>
    <row r="238" s="13" customFormat="1">
      <c r="B238" s="254"/>
      <c r="C238" s="255"/>
      <c r="D238" s="234" t="s">
        <v>132</v>
      </c>
      <c r="E238" s="256" t="s">
        <v>21</v>
      </c>
      <c r="F238" s="257" t="s">
        <v>135</v>
      </c>
      <c r="G238" s="255"/>
      <c r="H238" s="258">
        <v>1226.28</v>
      </c>
      <c r="I238" s="259"/>
      <c r="J238" s="255"/>
      <c r="K238" s="255"/>
      <c r="L238" s="260"/>
      <c r="M238" s="261"/>
      <c r="N238" s="262"/>
      <c r="O238" s="262"/>
      <c r="P238" s="262"/>
      <c r="Q238" s="262"/>
      <c r="R238" s="262"/>
      <c r="S238" s="262"/>
      <c r="T238" s="263"/>
      <c r="AT238" s="264" t="s">
        <v>132</v>
      </c>
      <c r="AU238" s="264" t="s">
        <v>81</v>
      </c>
      <c r="AV238" s="13" t="s">
        <v>122</v>
      </c>
      <c r="AW238" s="13" t="s">
        <v>35</v>
      </c>
      <c r="AX238" s="13" t="s">
        <v>79</v>
      </c>
      <c r="AY238" s="264" t="s">
        <v>123</v>
      </c>
    </row>
    <row r="239" s="1" customFormat="1" ht="16.5" customHeight="1">
      <c r="B239" s="45"/>
      <c r="C239" s="268" t="s">
        <v>317</v>
      </c>
      <c r="D239" s="268" t="s">
        <v>311</v>
      </c>
      <c r="E239" s="269" t="s">
        <v>318</v>
      </c>
      <c r="F239" s="270" t="s">
        <v>319</v>
      </c>
      <c r="G239" s="271" t="s">
        <v>174</v>
      </c>
      <c r="H239" s="272">
        <v>1226.28</v>
      </c>
      <c r="I239" s="273"/>
      <c r="J239" s="274">
        <f>ROUND(I239*H239,2)</f>
        <v>0</v>
      </c>
      <c r="K239" s="270" t="s">
        <v>241</v>
      </c>
      <c r="L239" s="275"/>
      <c r="M239" s="276" t="s">
        <v>21</v>
      </c>
      <c r="N239" s="277" t="s">
        <v>42</v>
      </c>
      <c r="O239" s="46"/>
      <c r="P239" s="229">
        <f>O239*H239</f>
        <v>0</v>
      </c>
      <c r="Q239" s="229">
        <v>0.00031</v>
      </c>
      <c r="R239" s="229">
        <f>Q239*H239</f>
        <v>0.38014680000000001</v>
      </c>
      <c r="S239" s="229">
        <v>0</v>
      </c>
      <c r="T239" s="230">
        <f>S239*H239</f>
        <v>0</v>
      </c>
      <c r="AR239" s="23" t="s">
        <v>227</v>
      </c>
      <c r="AT239" s="23" t="s">
        <v>311</v>
      </c>
      <c r="AU239" s="23" t="s">
        <v>81</v>
      </c>
      <c r="AY239" s="23" t="s">
        <v>123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23" t="s">
        <v>79</v>
      </c>
      <c r="BK239" s="231">
        <f>ROUND(I239*H239,2)</f>
        <v>0</v>
      </c>
      <c r="BL239" s="23" t="s">
        <v>122</v>
      </c>
      <c r="BM239" s="23" t="s">
        <v>320</v>
      </c>
    </row>
    <row r="240" s="11" customFormat="1">
      <c r="B240" s="232"/>
      <c r="C240" s="233"/>
      <c r="D240" s="234" t="s">
        <v>132</v>
      </c>
      <c r="E240" s="235" t="s">
        <v>21</v>
      </c>
      <c r="F240" s="236" t="s">
        <v>321</v>
      </c>
      <c r="G240" s="233"/>
      <c r="H240" s="235" t="s">
        <v>21</v>
      </c>
      <c r="I240" s="237"/>
      <c r="J240" s="233"/>
      <c r="K240" s="233"/>
      <c r="L240" s="238"/>
      <c r="M240" s="239"/>
      <c r="N240" s="240"/>
      <c r="O240" s="240"/>
      <c r="P240" s="240"/>
      <c r="Q240" s="240"/>
      <c r="R240" s="240"/>
      <c r="S240" s="240"/>
      <c r="T240" s="241"/>
      <c r="AT240" s="242" t="s">
        <v>132</v>
      </c>
      <c r="AU240" s="242" t="s">
        <v>81</v>
      </c>
      <c r="AV240" s="11" t="s">
        <v>79</v>
      </c>
      <c r="AW240" s="11" t="s">
        <v>35</v>
      </c>
      <c r="AX240" s="11" t="s">
        <v>71</v>
      </c>
      <c r="AY240" s="242" t="s">
        <v>123</v>
      </c>
    </row>
    <row r="241" s="11" customFormat="1">
      <c r="B241" s="232"/>
      <c r="C241" s="233"/>
      <c r="D241" s="234" t="s">
        <v>132</v>
      </c>
      <c r="E241" s="235" t="s">
        <v>21</v>
      </c>
      <c r="F241" s="236" t="s">
        <v>322</v>
      </c>
      <c r="G241" s="233"/>
      <c r="H241" s="235" t="s">
        <v>21</v>
      </c>
      <c r="I241" s="237"/>
      <c r="J241" s="233"/>
      <c r="K241" s="233"/>
      <c r="L241" s="238"/>
      <c r="M241" s="239"/>
      <c r="N241" s="240"/>
      <c r="O241" s="240"/>
      <c r="P241" s="240"/>
      <c r="Q241" s="240"/>
      <c r="R241" s="240"/>
      <c r="S241" s="240"/>
      <c r="T241" s="241"/>
      <c r="AT241" s="242" t="s">
        <v>132</v>
      </c>
      <c r="AU241" s="242" t="s">
        <v>81</v>
      </c>
      <c r="AV241" s="11" t="s">
        <v>79</v>
      </c>
      <c r="AW241" s="11" t="s">
        <v>35</v>
      </c>
      <c r="AX241" s="11" t="s">
        <v>71</v>
      </c>
      <c r="AY241" s="242" t="s">
        <v>123</v>
      </c>
    </row>
    <row r="242" s="11" customFormat="1">
      <c r="B242" s="232"/>
      <c r="C242" s="233"/>
      <c r="D242" s="234" t="s">
        <v>132</v>
      </c>
      <c r="E242" s="235" t="s">
        <v>21</v>
      </c>
      <c r="F242" s="236" t="s">
        <v>323</v>
      </c>
      <c r="G242" s="233"/>
      <c r="H242" s="235" t="s">
        <v>21</v>
      </c>
      <c r="I242" s="237"/>
      <c r="J242" s="233"/>
      <c r="K242" s="233"/>
      <c r="L242" s="238"/>
      <c r="M242" s="239"/>
      <c r="N242" s="240"/>
      <c r="O242" s="240"/>
      <c r="P242" s="240"/>
      <c r="Q242" s="240"/>
      <c r="R242" s="240"/>
      <c r="S242" s="240"/>
      <c r="T242" s="241"/>
      <c r="AT242" s="242" t="s">
        <v>132</v>
      </c>
      <c r="AU242" s="242" t="s">
        <v>81</v>
      </c>
      <c r="AV242" s="11" t="s">
        <v>79</v>
      </c>
      <c r="AW242" s="11" t="s">
        <v>35</v>
      </c>
      <c r="AX242" s="11" t="s">
        <v>71</v>
      </c>
      <c r="AY242" s="242" t="s">
        <v>123</v>
      </c>
    </row>
    <row r="243" s="11" customFormat="1">
      <c r="B243" s="232"/>
      <c r="C243" s="233"/>
      <c r="D243" s="234" t="s">
        <v>132</v>
      </c>
      <c r="E243" s="235" t="s">
        <v>21</v>
      </c>
      <c r="F243" s="236" t="s">
        <v>194</v>
      </c>
      <c r="G243" s="233"/>
      <c r="H243" s="235" t="s">
        <v>21</v>
      </c>
      <c r="I243" s="237"/>
      <c r="J243" s="233"/>
      <c r="K243" s="233"/>
      <c r="L243" s="238"/>
      <c r="M243" s="239"/>
      <c r="N243" s="240"/>
      <c r="O243" s="240"/>
      <c r="P243" s="240"/>
      <c r="Q243" s="240"/>
      <c r="R243" s="240"/>
      <c r="S243" s="240"/>
      <c r="T243" s="241"/>
      <c r="AT243" s="242" t="s">
        <v>132</v>
      </c>
      <c r="AU243" s="242" t="s">
        <v>81</v>
      </c>
      <c r="AV243" s="11" t="s">
        <v>79</v>
      </c>
      <c r="AW243" s="11" t="s">
        <v>35</v>
      </c>
      <c r="AX243" s="11" t="s">
        <v>71</v>
      </c>
      <c r="AY243" s="242" t="s">
        <v>123</v>
      </c>
    </row>
    <row r="244" s="12" customFormat="1">
      <c r="B244" s="243"/>
      <c r="C244" s="244"/>
      <c r="D244" s="234" t="s">
        <v>132</v>
      </c>
      <c r="E244" s="245" t="s">
        <v>21</v>
      </c>
      <c r="F244" s="246" t="s">
        <v>316</v>
      </c>
      <c r="G244" s="244"/>
      <c r="H244" s="247">
        <v>1226.28</v>
      </c>
      <c r="I244" s="248"/>
      <c r="J244" s="244"/>
      <c r="K244" s="244"/>
      <c r="L244" s="249"/>
      <c r="M244" s="250"/>
      <c r="N244" s="251"/>
      <c r="O244" s="251"/>
      <c r="P244" s="251"/>
      <c r="Q244" s="251"/>
      <c r="R244" s="251"/>
      <c r="S244" s="251"/>
      <c r="T244" s="252"/>
      <c r="AT244" s="253" t="s">
        <v>132</v>
      </c>
      <c r="AU244" s="253" t="s">
        <v>81</v>
      </c>
      <c r="AV244" s="12" t="s">
        <v>81</v>
      </c>
      <c r="AW244" s="12" t="s">
        <v>35</v>
      </c>
      <c r="AX244" s="12" t="s">
        <v>71</v>
      </c>
      <c r="AY244" s="253" t="s">
        <v>123</v>
      </c>
    </row>
    <row r="245" s="13" customFormat="1">
      <c r="B245" s="254"/>
      <c r="C245" s="255"/>
      <c r="D245" s="234" t="s">
        <v>132</v>
      </c>
      <c r="E245" s="256" t="s">
        <v>21</v>
      </c>
      <c r="F245" s="257" t="s">
        <v>135</v>
      </c>
      <c r="G245" s="255"/>
      <c r="H245" s="258">
        <v>1226.28</v>
      </c>
      <c r="I245" s="259"/>
      <c r="J245" s="255"/>
      <c r="K245" s="255"/>
      <c r="L245" s="260"/>
      <c r="M245" s="261"/>
      <c r="N245" s="262"/>
      <c r="O245" s="262"/>
      <c r="P245" s="262"/>
      <c r="Q245" s="262"/>
      <c r="R245" s="262"/>
      <c r="S245" s="262"/>
      <c r="T245" s="263"/>
      <c r="AT245" s="264" t="s">
        <v>132</v>
      </c>
      <c r="AU245" s="264" t="s">
        <v>81</v>
      </c>
      <c r="AV245" s="13" t="s">
        <v>122</v>
      </c>
      <c r="AW245" s="13" t="s">
        <v>35</v>
      </c>
      <c r="AX245" s="13" t="s">
        <v>79</v>
      </c>
      <c r="AY245" s="264" t="s">
        <v>123</v>
      </c>
    </row>
    <row r="246" s="1" customFormat="1" ht="16.5" customHeight="1">
      <c r="B246" s="45"/>
      <c r="C246" s="220" t="s">
        <v>324</v>
      </c>
      <c r="D246" s="220" t="s">
        <v>126</v>
      </c>
      <c r="E246" s="221" t="s">
        <v>325</v>
      </c>
      <c r="F246" s="222" t="s">
        <v>326</v>
      </c>
      <c r="G246" s="223" t="s">
        <v>219</v>
      </c>
      <c r="H246" s="224">
        <v>15</v>
      </c>
      <c r="I246" s="225"/>
      <c r="J246" s="226">
        <f>ROUND(I246*H246,2)</f>
        <v>0</v>
      </c>
      <c r="K246" s="222" t="s">
        <v>21</v>
      </c>
      <c r="L246" s="71"/>
      <c r="M246" s="227" t="s">
        <v>21</v>
      </c>
      <c r="N246" s="228" t="s">
        <v>42</v>
      </c>
      <c r="O246" s="46"/>
      <c r="P246" s="229">
        <f>O246*H246</f>
        <v>0</v>
      </c>
      <c r="Q246" s="229">
        <v>0</v>
      </c>
      <c r="R246" s="229">
        <f>Q246*H246</f>
        <v>0</v>
      </c>
      <c r="S246" s="229">
        <v>1.95</v>
      </c>
      <c r="T246" s="230">
        <f>S246*H246</f>
        <v>29.25</v>
      </c>
      <c r="AR246" s="23" t="s">
        <v>122</v>
      </c>
      <c r="AT246" s="23" t="s">
        <v>126</v>
      </c>
      <c r="AU246" s="23" t="s">
        <v>81</v>
      </c>
      <c r="AY246" s="23" t="s">
        <v>123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23" t="s">
        <v>79</v>
      </c>
      <c r="BK246" s="231">
        <f>ROUND(I246*H246,2)</f>
        <v>0</v>
      </c>
      <c r="BL246" s="23" t="s">
        <v>122</v>
      </c>
      <c r="BM246" s="23" t="s">
        <v>327</v>
      </c>
    </row>
    <row r="247" s="11" customFormat="1">
      <c r="B247" s="232"/>
      <c r="C247" s="233"/>
      <c r="D247" s="234" t="s">
        <v>132</v>
      </c>
      <c r="E247" s="235" t="s">
        <v>21</v>
      </c>
      <c r="F247" s="236" t="s">
        <v>328</v>
      </c>
      <c r="G247" s="233"/>
      <c r="H247" s="235" t="s">
        <v>21</v>
      </c>
      <c r="I247" s="237"/>
      <c r="J247" s="233"/>
      <c r="K247" s="233"/>
      <c r="L247" s="238"/>
      <c r="M247" s="239"/>
      <c r="N247" s="240"/>
      <c r="O247" s="240"/>
      <c r="P247" s="240"/>
      <c r="Q247" s="240"/>
      <c r="R247" s="240"/>
      <c r="S247" s="240"/>
      <c r="T247" s="241"/>
      <c r="AT247" s="242" t="s">
        <v>132</v>
      </c>
      <c r="AU247" s="242" t="s">
        <v>81</v>
      </c>
      <c r="AV247" s="11" t="s">
        <v>79</v>
      </c>
      <c r="AW247" s="11" t="s">
        <v>35</v>
      </c>
      <c r="AX247" s="11" t="s">
        <v>71</v>
      </c>
      <c r="AY247" s="242" t="s">
        <v>123</v>
      </c>
    </row>
    <row r="248" s="11" customFormat="1">
      <c r="B248" s="232"/>
      <c r="C248" s="233"/>
      <c r="D248" s="234" t="s">
        <v>132</v>
      </c>
      <c r="E248" s="235" t="s">
        <v>21</v>
      </c>
      <c r="F248" s="236" t="s">
        <v>329</v>
      </c>
      <c r="G248" s="233"/>
      <c r="H248" s="235" t="s">
        <v>21</v>
      </c>
      <c r="I248" s="237"/>
      <c r="J248" s="233"/>
      <c r="K248" s="233"/>
      <c r="L248" s="238"/>
      <c r="M248" s="239"/>
      <c r="N248" s="240"/>
      <c r="O248" s="240"/>
      <c r="P248" s="240"/>
      <c r="Q248" s="240"/>
      <c r="R248" s="240"/>
      <c r="S248" s="240"/>
      <c r="T248" s="241"/>
      <c r="AT248" s="242" t="s">
        <v>132</v>
      </c>
      <c r="AU248" s="242" t="s">
        <v>81</v>
      </c>
      <c r="AV248" s="11" t="s">
        <v>79</v>
      </c>
      <c r="AW248" s="11" t="s">
        <v>35</v>
      </c>
      <c r="AX248" s="11" t="s">
        <v>71</v>
      </c>
      <c r="AY248" s="242" t="s">
        <v>123</v>
      </c>
    </row>
    <row r="249" s="11" customFormat="1">
      <c r="B249" s="232"/>
      <c r="C249" s="233"/>
      <c r="D249" s="234" t="s">
        <v>132</v>
      </c>
      <c r="E249" s="235" t="s">
        <v>21</v>
      </c>
      <c r="F249" s="236" t="s">
        <v>232</v>
      </c>
      <c r="G249" s="233"/>
      <c r="H249" s="235" t="s">
        <v>21</v>
      </c>
      <c r="I249" s="237"/>
      <c r="J249" s="233"/>
      <c r="K249" s="233"/>
      <c r="L249" s="238"/>
      <c r="M249" s="239"/>
      <c r="N249" s="240"/>
      <c r="O249" s="240"/>
      <c r="P249" s="240"/>
      <c r="Q249" s="240"/>
      <c r="R249" s="240"/>
      <c r="S249" s="240"/>
      <c r="T249" s="241"/>
      <c r="AT249" s="242" t="s">
        <v>132</v>
      </c>
      <c r="AU249" s="242" t="s">
        <v>81</v>
      </c>
      <c r="AV249" s="11" t="s">
        <v>79</v>
      </c>
      <c r="AW249" s="11" t="s">
        <v>35</v>
      </c>
      <c r="AX249" s="11" t="s">
        <v>71</v>
      </c>
      <c r="AY249" s="242" t="s">
        <v>123</v>
      </c>
    </row>
    <row r="250" s="12" customFormat="1">
      <c r="B250" s="243"/>
      <c r="C250" s="244"/>
      <c r="D250" s="234" t="s">
        <v>132</v>
      </c>
      <c r="E250" s="245" t="s">
        <v>21</v>
      </c>
      <c r="F250" s="246" t="s">
        <v>330</v>
      </c>
      <c r="G250" s="244"/>
      <c r="H250" s="247">
        <v>15</v>
      </c>
      <c r="I250" s="248"/>
      <c r="J250" s="244"/>
      <c r="K250" s="244"/>
      <c r="L250" s="249"/>
      <c r="M250" s="250"/>
      <c r="N250" s="251"/>
      <c r="O250" s="251"/>
      <c r="P250" s="251"/>
      <c r="Q250" s="251"/>
      <c r="R250" s="251"/>
      <c r="S250" s="251"/>
      <c r="T250" s="252"/>
      <c r="AT250" s="253" t="s">
        <v>132</v>
      </c>
      <c r="AU250" s="253" t="s">
        <v>81</v>
      </c>
      <c r="AV250" s="12" t="s">
        <v>81</v>
      </c>
      <c r="AW250" s="12" t="s">
        <v>35</v>
      </c>
      <c r="AX250" s="12" t="s">
        <v>71</v>
      </c>
      <c r="AY250" s="253" t="s">
        <v>123</v>
      </c>
    </row>
    <row r="251" s="13" customFormat="1">
      <c r="B251" s="254"/>
      <c r="C251" s="255"/>
      <c r="D251" s="234" t="s">
        <v>132</v>
      </c>
      <c r="E251" s="256" t="s">
        <v>21</v>
      </c>
      <c r="F251" s="257" t="s">
        <v>135</v>
      </c>
      <c r="G251" s="255"/>
      <c r="H251" s="258">
        <v>15</v>
      </c>
      <c r="I251" s="259"/>
      <c r="J251" s="255"/>
      <c r="K251" s="255"/>
      <c r="L251" s="260"/>
      <c r="M251" s="261"/>
      <c r="N251" s="262"/>
      <c r="O251" s="262"/>
      <c r="P251" s="262"/>
      <c r="Q251" s="262"/>
      <c r="R251" s="262"/>
      <c r="S251" s="262"/>
      <c r="T251" s="263"/>
      <c r="AT251" s="264" t="s">
        <v>132</v>
      </c>
      <c r="AU251" s="264" t="s">
        <v>81</v>
      </c>
      <c r="AV251" s="13" t="s">
        <v>122</v>
      </c>
      <c r="AW251" s="13" t="s">
        <v>35</v>
      </c>
      <c r="AX251" s="13" t="s">
        <v>79</v>
      </c>
      <c r="AY251" s="264" t="s">
        <v>123</v>
      </c>
    </row>
    <row r="252" s="1" customFormat="1" ht="89.25" customHeight="1">
      <c r="B252" s="45"/>
      <c r="C252" s="220" t="s">
        <v>331</v>
      </c>
      <c r="D252" s="220" t="s">
        <v>126</v>
      </c>
      <c r="E252" s="221" t="s">
        <v>332</v>
      </c>
      <c r="F252" s="222" t="s">
        <v>333</v>
      </c>
      <c r="G252" s="223" t="s">
        <v>240</v>
      </c>
      <c r="H252" s="224">
        <v>10</v>
      </c>
      <c r="I252" s="225"/>
      <c r="J252" s="226">
        <f>ROUND(I252*H252,2)</f>
        <v>0</v>
      </c>
      <c r="K252" s="222" t="s">
        <v>197</v>
      </c>
      <c r="L252" s="71"/>
      <c r="M252" s="227" t="s">
        <v>21</v>
      </c>
      <c r="N252" s="228" t="s">
        <v>42</v>
      </c>
      <c r="O252" s="46"/>
      <c r="P252" s="229">
        <f>O252*H252</f>
        <v>0</v>
      </c>
      <c r="Q252" s="229">
        <v>0</v>
      </c>
      <c r="R252" s="229">
        <f>Q252*H252</f>
        <v>0</v>
      </c>
      <c r="S252" s="229">
        <v>2.2000000000000002</v>
      </c>
      <c r="T252" s="230">
        <f>S252*H252</f>
        <v>22</v>
      </c>
      <c r="AR252" s="23" t="s">
        <v>122</v>
      </c>
      <c r="AT252" s="23" t="s">
        <v>126</v>
      </c>
      <c r="AU252" s="23" t="s">
        <v>81</v>
      </c>
      <c r="AY252" s="23" t="s">
        <v>123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23" t="s">
        <v>79</v>
      </c>
      <c r="BK252" s="231">
        <f>ROUND(I252*H252,2)</f>
        <v>0</v>
      </c>
      <c r="BL252" s="23" t="s">
        <v>122</v>
      </c>
      <c r="BM252" s="23" t="s">
        <v>334</v>
      </c>
    </row>
    <row r="253" s="1" customFormat="1">
      <c r="B253" s="45"/>
      <c r="C253" s="73"/>
      <c r="D253" s="234" t="s">
        <v>335</v>
      </c>
      <c r="E253" s="73"/>
      <c r="F253" s="278" t="s">
        <v>336</v>
      </c>
      <c r="G253" s="73"/>
      <c r="H253" s="73"/>
      <c r="I253" s="190"/>
      <c r="J253" s="73"/>
      <c r="K253" s="73"/>
      <c r="L253" s="71"/>
      <c r="M253" s="279"/>
      <c r="N253" s="46"/>
      <c r="O253" s="46"/>
      <c r="P253" s="46"/>
      <c r="Q253" s="46"/>
      <c r="R253" s="46"/>
      <c r="S253" s="46"/>
      <c r="T253" s="94"/>
      <c r="AT253" s="23" t="s">
        <v>335</v>
      </c>
      <c r="AU253" s="23" t="s">
        <v>81</v>
      </c>
    </row>
    <row r="254" s="11" customFormat="1">
      <c r="B254" s="232"/>
      <c r="C254" s="233"/>
      <c r="D254" s="234" t="s">
        <v>132</v>
      </c>
      <c r="E254" s="235" t="s">
        <v>21</v>
      </c>
      <c r="F254" s="236" t="s">
        <v>337</v>
      </c>
      <c r="G254" s="233"/>
      <c r="H254" s="235" t="s">
        <v>21</v>
      </c>
      <c r="I254" s="237"/>
      <c r="J254" s="233"/>
      <c r="K254" s="233"/>
      <c r="L254" s="238"/>
      <c r="M254" s="239"/>
      <c r="N254" s="240"/>
      <c r="O254" s="240"/>
      <c r="P254" s="240"/>
      <c r="Q254" s="240"/>
      <c r="R254" s="240"/>
      <c r="S254" s="240"/>
      <c r="T254" s="241"/>
      <c r="AT254" s="242" t="s">
        <v>132</v>
      </c>
      <c r="AU254" s="242" t="s">
        <v>81</v>
      </c>
      <c r="AV254" s="11" t="s">
        <v>79</v>
      </c>
      <c r="AW254" s="11" t="s">
        <v>35</v>
      </c>
      <c r="AX254" s="11" t="s">
        <v>71</v>
      </c>
      <c r="AY254" s="242" t="s">
        <v>123</v>
      </c>
    </row>
    <row r="255" s="11" customFormat="1">
      <c r="B255" s="232"/>
      <c r="C255" s="233"/>
      <c r="D255" s="234" t="s">
        <v>132</v>
      </c>
      <c r="E255" s="235" t="s">
        <v>21</v>
      </c>
      <c r="F255" s="236" t="s">
        <v>338</v>
      </c>
      <c r="G255" s="233"/>
      <c r="H255" s="235" t="s">
        <v>21</v>
      </c>
      <c r="I255" s="237"/>
      <c r="J255" s="233"/>
      <c r="K255" s="233"/>
      <c r="L255" s="238"/>
      <c r="M255" s="239"/>
      <c r="N255" s="240"/>
      <c r="O255" s="240"/>
      <c r="P255" s="240"/>
      <c r="Q255" s="240"/>
      <c r="R255" s="240"/>
      <c r="S255" s="240"/>
      <c r="T255" s="241"/>
      <c r="AT255" s="242" t="s">
        <v>132</v>
      </c>
      <c r="AU255" s="242" t="s">
        <v>81</v>
      </c>
      <c r="AV255" s="11" t="s">
        <v>79</v>
      </c>
      <c r="AW255" s="11" t="s">
        <v>35</v>
      </c>
      <c r="AX255" s="11" t="s">
        <v>71</v>
      </c>
      <c r="AY255" s="242" t="s">
        <v>123</v>
      </c>
    </row>
    <row r="256" s="11" customFormat="1">
      <c r="B256" s="232"/>
      <c r="C256" s="233"/>
      <c r="D256" s="234" t="s">
        <v>132</v>
      </c>
      <c r="E256" s="235" t="s">
        <v>21</v>
      </c>
      <c r="F256" s="236" t="s">
        <v>339</v>
      </c>
      <c r="G256" s="233"/>
      <c r="H256" s="235" t="s">
        <v>21</v>
      </c>
      <c r="I256" s="237"/>
      <c r="J256" s="233"/>
      <c r="K256" s="233"/>
      <c r="L256" s="238"/>
      <c r="M256" s="239"/>
      <c r="N256" s="240"/>
      <c r="O256" s="240"/>
      <c r="P256" s="240"/>
      <c r="Q256" s="240"/>
      <c r="R256" s="240"/>
      <c r="S256" s="240"/>
      <c r="T256" s="241"/>
      <c r="AT256" s="242" t="s">
        <v>132</v>
      </c>
      <c r="AU256" s="242" t="s">
        <v>81</v>
      </c>
      <c r="AV256" s="11" t="s">
        <v>79</v>
      </c>
      <c r="AW256" s="11" t="s">
        <v>35</v>
      </c>
      <c r="AX256" s="11" t="s">
        <v>71</v>
      </c>
      <c r="AY256" s="242" t="s">
        <v>123</v>
      </c>
    </row>
    <row r="257" s="11" customFormat="1">
      <c r="B257" s="232"/>
      <c r="C257" s="233"/>
      <c r="D257" s="234" t="s">
        <v>132</v>
      </c>
      <c r="E257" s="235" t="s">
        <v>21</v>
      </c>
      <c r="F257" s="236" t="s">
        <v>340</v>
      </c>
      <c r="G257" s="233"/>
      <c r="H257" s="235" t="s">
        <v>21</v>
      </c>
      <c r="I257" s="237"/>
      <c r="J257" s="233"/>
      <c r="K257" s="233"/>
      <c r="L257" s="238"/>
      <c r="M257" s="239"/>
      <c r="N257" s="240"/>
      <c r="O257" s="240"/>
      <c r="P257" s="240"/>
      <c r="Q257" s="240"/>
      <c r="R257" s="240"/>
      <c r="S257" s="240"/>
      <c r="T257" s="241"/>
      <c r="AT257" s="242" t="s">
        <v>132</v>
      </c>
      <c r="AU257" s="242" t="s">
        <v>81</v>
      </c>
      <c r="AV257" s="11" t="s">
        <v>79</v>
      </c>
      <c r="AW257" s="11" t="s">
        <v>35</v>
      </c>
      <c r="AX257" s="11" t="s">
        <v>71</v>
      </c>
      <c r="AY257" s="242" t="s">
        <v>123</v>
      </c>
    </row>
    <row r="258" s="12" customFormat="1">
      <c r="B258" s="243"/>
      <c r="C258" s="244"/>
      <c r="D258" s="234" t="s">
        <v>132</v>
      </c>
      <c r="E258" s="245" t="s">
        <v>21</v>
      </c>
      <c r="F258" s="246" t="s">
        <v>245</v>
      </c>
      <c r="G258" s="244"/>
      <c r="H258" s="247">
        <v>10</v>
      </c>
      <c r="I258" s="248"/>
      <c r="J258" s="244"/>
      <c r="K258" s="244"/>
      <c r="L258" s="249"/>
      <c r="M258" s="250"/>
      <c r="N258" s="251"/>
      <c r="O258" s="251"/>
      <c r="P258" s="251"/>
      <c r="Q258" s="251"/>
      <c r="R258" s="251"/>
      <c r="S258" s="251"/>
      <c r="T258" s="252"/>
      <c r="AT258" s="253" t="s">
        <v>132</v>
      </c>
      <c r="AU258" s="253" t="s">
        <v>81</v>
      </c>
      <c r="AV258" s="12" t="s">
        <v>81</v>
      </c>
      <c r="AW258" s="12" t="s">
        <v>35</v>
      </c>
      <c r="AX258" s="12" t="s">
        <v>71</v>
      </c>
      <c r="AY258" s="253" t="s">
        <v>123</v>
      </c>
    </row>
    <row r="259" s="13" customFormat="1">
      <c r="B259" s="254"/>
      <c r="C259" s="255"/>
      <c r="D259" s="234" t="s">
        <v>132</v>
      </c>
      <c r="E259" s="256" t="s">
        <v>21</v>
      </c>
      <c r="F259" s="257" t="s">
        <v>135</v>
      </c>
      <c r="G259" s="255"/>
      <c r="H259" s="258">
        <v>10</v>
      </c>
      <c r="I259" s="259"/>
      <c r="J259" s="255"/>
      <c r="K259" s="255"/>
      <c r="L259" s="260"/>
      <c r="M259" s="261"/>
      <c r="N259" s="262"/>
      <c r="O259" s="262"/>
      <c r="P259" s="262"/>
      <c r="Q259" s="262"/>
      <c r="R259" s="262"/>
      <c r="S259" s="262"/>
      <c r="T259" s="263"/>
      <c r="AT259" s="264" t="s">
        <v>132</v>
      </c>
      <c r="AU259" s="264" t="s">
        <v>81</v>
      </c>
      <c r="AV259" s="13" t="s">
        <v>122</v>
      </c>
      <c r="AW259" s="13" t="s">
        <v>35</v>
      </c>
      <c r="AX259" s="13" t="s">
        <v>79</v>
      </c>
      <c r="AY259" s="264" t="s">
        <v>123</v>
      </c>
    </row>
    <row r="260" s="1" customFormat="1" ht="16.5" customHeight="1">
      <c r="B260" s="45"/>
      <c r="C260" s="220" t="s">
        <v>341</v>
      </c>
      <c r="D260" s="220" t="s">
        <v>126</v>
      </c>
      <c r="E260" s="221" t="s">
        <v>342</v>
      </c>
      <c r="F260" s="222" t="s">
        <v>343</v>
      </c>
      <c r="G260" s="223" t="s">
        <v>219</v>
      </c>
      <c r="H260" s="224">
        <v>131.09999999999999</v>
      </c>
      <c r="I260" s="225"/>
      <c r="J260" s="226">
        <f>ROUND(I260*H260,2)</f>
        <v>0</v>
      </c>
      <c r="K260" s="222" t="s">
        <v>197</v>
      </c>
      <c r="L260" s="71"/>
      <c r="M260" s="227" t="s">
        <v>21</v>
      </c>
      <c r="N260" s="228" t="s">
        <v>42</v>
      </c>
      <c r="O260" s="46"/>
      <c r="P260" s="229">
        <f>O260*H260</f>
        <v>0</v>
      </c>
      <c r="Q260" s="229">
        <v>0.00107</v>
      </c>
      <c r="R260" s="229">
        <f>Q260*H260</f>
        <v>0.14027699999999999</v>
      </c>
      <c r="S260" s="229">
        <v>0</v>
      </c>
      <c r="T260" s="230">
        <f>S260*H260</f>
        <v>0</v>
      </c>
      <c r="AR260" s="23" t="s">
        <v>122</v>
      </c>
      <c r="AT260" s="23" t="s">
        <v>126</v>
      </c>
      <c r="AU260" s="23" t="s">
        <v>81</v>
      </c>
      <c r="AY260" s="23" t="s">
        <v>123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23" t="s">
        <v>79</v>
      </c>
      <c r="BK260" s="231">
        <f>ROUND(I260*H260,2)</f>
        <v>0</v>
      </c>
      <c r="BL260" s="23" t="s">
        <v>122</v>
      </c>
      <c r="BM260" s="23" t="s">
        <v>344</v>
      </c>
    </row>
    <row r="261" s="11" customFormat="1">
      <c r="B261" s="232"/>
      <c r="C261" s="233"/>
      <c r="D261" s="234" t="s">
        <v>132</v>
      </c>
      <c r="E261" s="235" t="s">
        <v>21</v>
      </c>
      <c r="F261" s="236" t="s">
        <v>345</v>
      </c>
      <c r="G261" s="233"/>
      <c r="H261" s="235" t="s">
        <v>21</v>
      </c>
      <c r="I261" s="237"/>
      <c r="J261" s="233"/>
      <c r="K261" s="233"/>
      <c r="L261" s="238"/>
      <c r="M261" s="239"/>
      <c r="N261" s="240"/>
      <c r="O261" s="240"/>
      <c r="P261" s="240"/>
      <c r="Q261" s="240"/>
      <c r="R261" s="240"/>
      <c r="S261" s="240"/>
      <c r="T261" s="241"/>
      <c r="AT261" s="242" t="s">
        <v>132</v>
      </c>
      <c r="AU261" s="242" t="s">
        <v>81</v>
      </c>
      <c r="AV261" s="11" t="s">
        <v>79</v>
      </c>
      <c r="AW261" s="11" t="s">
        <v>35</v>
      </c>
      <c r="AX261" s="11" t="s">
        <v>71</v>
      </c>
      <c r="AY261" s="242" t="s">
        <v>123</v>
      </c>
    </row>
    <row r="262" s="11" customFormat="1">
      <c r="B262" s="232"/>
      <c r="C262" s="233"/>
      <c r="D262" s="234" t="s">
        <v>132</v>
      </c>
      <c r="E262" s="235" t="s">
        <v>21</v>
      </c>
      <c r="F262" s="236" t="s">
        <v>346</v>
      </c>
      <c r="G262" s="233"/>
      <c r="H262" s="235" t="s">
        <v>21</v>
      </c>
      <c r="I262" s="237"/>
      <c r="J262" s="233"/>
      <c r="K262" s="233"/>
      <c r="L262" s="238"/>
      <c r="M262" s="239"/>
      <c r="N262" s="240"/>
      <c r="O262" s="240"/>
      <c r="P262" s="240"/>
      <c r="Q262" s="240"/>
      <c r="R262" s="240"/>
      <c r="S262" s="240"/>
      <c r="T262" s="241"/>
      <c r="AT262" s="242" t="s">
        <v>132</v>
      </c>
      <c r="AU262" s="242" t="s">
        <v>81</v>
      </c>
      <c r="AV262" s="11" t="s">
        <v>79</v>
      </c>
      <c r="AW262" s="11" t="s">
        <v>35</v>
      </c>
      <c r="AX262" s="11" t="s">
        <v>71</v>
      </c>
      <c r="AY262" s="242" t="s">
        <v>123</v>
      </c>
    </row>
    <row r="263" s="11" customFormat="1">
      <c r="B263" s="232"/>
      <c r="C263" s="233"/>
      <c r="D263" s="234" t="s">
        <v>132</v>
      </c>
      <c r="E263" s="235" t="s">
        <v>21</v>
      </c>
      <c r="F263" s="236" t="s">
        <v>347</v>
      </c>
      <c r="G263" s="233"/>
      <c r="H263" s="235" t="s">
        <v>21</v>
      </c>
      <c r="I263" s="237"/>
      <c r="J263" s="233"/>
      <c r="K263" s="233"/>
      <c r="L263" s="238"/>
      <c r="M263" s="239"/>
      <c r="N263" s="240"/>
      <c r="O263" s="240"/>
      <c r="P263" s="240"/>
      <c r="Q263" s="240"/>
      <c r="R263" s="240"/>
      <c r="S263" s="240"/>
      <c r="T263" s="241"/>
      <c r="AT263" s="242" t="s">
        <v>132</v>
      </c>
      <c r="AU263" s="242" t="s">
        <v>81</v>
      </c>
      <c r="AV263" s="11" t="s">
        <v>79</v>
      </c>
      <c r="AW263" s="11" t="s">
        <v>35</v>
      </c>
      <c r="AX263" s="11" t="s">
        <v>71</v>
      </c>
      <c r="AY263" s="242" t="s">
        <v>123</v>
      </c>
    </row>
    <row r="264" s="11" customFormat="1">
      <c r="B264" s="232"/>
      <c r="C264" s="233"/>
      <c r="D264" s="234" t="s">
        <v>132</v>
      </c>
      <c r="E264" s="235" t="s">
        <v>21</v>
      </c>
      <c r="F264" s="236" t="s">
        <v>348</v>
      </c>
      <c r="G264" s="233"/>
      <c r="H264" s="235" t="s">
        <v>21</v>
      </c>
      <c r="I264" s="237"/>
      <c r="J264" s="233"/>
      <c r="K264" s="233"/>
      <c r="L264" s="238"/>
      <c r="M264" s="239"/>
      <c r="N264" s="240"/>
      <c r="O264" s="240"/>
      <c r="P264" s="240"/>
      <c r="Q264" s="240"/>
      <c r="R264" s="240"/>
      <c r="S264" s="240"/>
      <c r="T264" s="241"/>
      <c r="AT264" s="242" t="s">
        <v>132</v>
      </c>
      <c r="AU264" s="242" t="s">
        <v>81</v>
      </c>
      <c r="AV264" s="11" t="s">
        <v>79</v>
      </c>
      <c r="AW264" s="11" t="s">
        <v>35</v>
      </c>
      <c r="AX264" s="11" t="s">
        <v>71</v>
      </c>
      <c r="AY264" s="242" t="s">
        <v>123</v>
      </c>
    </row>
    <row r="265" s="12" customFormat="1">
      <c r="B265" s="243"/>
      <c r="C265" s="244"/>
      <c r="D265" s="234" t="s">
        <v>132</v>
      </c>
      <c r="E265" s="245" t="s">
        <v>21</v>
      </c>
      <c r="F265" s="246" t="s">
        <v>349</v>
      </c>
      <c r="G265" s="244"/>
      <c r="H265" s="247">
        <v>131.09999999999999</v>
      </c>
      <c r="I265" s="248"/>
      <c r="J265" s="244"/>
      <c r="K265" s="244"/>
      <c r="L265" s="249"/>
      <c r="M265" s="250"/>
      <c r="N265" s="251"/>
      <c r="O265" s="251"/>
      <c r="P265" s="251"/>
      <c r="Q265" s="251"/>
      <c r="R265" s="251"/>
      <c r="S265" s="251"/>
      <c r="T265" s="252"/>
      <c r="AT265" s="253" t="s">
        <v>132</v>
      </c>
      <c r="AU265" s="253" t="s">
        <v>81</v>
      </c>
      <c r="AV265" s="12" t="s">
        <v>81</v>
      </c>
      <c r="AW265" s="12" t="s">
        <v>35</v>
      </c>
      <c r="AX265" s="12" t="s">
        <v>71</v>
      </c>
      <c r="AY265" s="253" t="s">
        <v>123</v>
      </c>
    </row>
    <row r="266" s="13" customFormat="1">
      <c r="B266" s="254"/>
      <c r="C266" s="255"/>
      <c r="D266" s="234" t="s">
        <v>132</v>
      </c>
      <c r="E266" s="256" t="s">
        <v>21</v>
      </c>
      <c r="F266" s="257" t="s">
        <v>135</v>
      </c>
      <c r="G266" s="255"/>
      <c r="H266" s="258">
        <v>131.09999999999999</v>
      </c>
      <c r="I266" s="259"/>
      <c r="J266" s="255"/>
      <c r="K266" s="255"/>
      <c r="L266" s="260"/>
      <c r="M266" s="261"/>
      <c r="N266" s="262"/>
      <c r="O266" s="262"/>
      <c r="P266" s="262"/>
      <c r="Q266" s="262"/>
      <c r="R266" s="262"/>
      <c r="S266" s="262"/>
      <c r="T266" s="263"/>
      <c r="AT266" s="264" t="s">
        <v>132</v>
      </c>
      <c r="AU266" s="264" t="s">
        <v>81</v>
      </c>
      <c r="AV266" s="13" t="s">
        <v>122</v>
      </c>
      <c r="AW266" s="13" t="s">
        <v>35</v>
      </c>
      <c r="AX266" s="13" t="s">
        <v>79</v>
      </c>
      <c r="AY266" s="264" t="s">
        <v>123</v>
      </c>
    </row>
    <row r="267" s="1" customFormat="1" ht="16.5" customHeight="1">
      <c r="B267" s="45"/>
      <c r="C267" s="268" t="s">
        <v>350</v>
      </c>
      <c r="D267" s="268" t="s">
        <v>311</v>
      </c>
      <c r="E267" s="269" t="s">
        <v>351</v>
      </c>
      <c r="F267" s="270" t="s">
        <v>352</v>
      </c>
      <c r="G267" s="271" t="s">
        <v>174</v>
      </c>
      <c r="H267" s="272">
        <v>425.79000000000002</v>
      </c>
      <c r="I267" s="273"/>
      <c r="J267" s="274">
        <f>ROUND(I267*H267,2)</f>
        <v>0</v>
      </c>
      <c r="K267" s="270" t="s">
        <v>21</v>
      </c>
      <c r="L267" s="275"/>
      <c r="M267" s="276" t="s">
        <v>21</v>
      </c>
      <c r="N267" s="277" t="s">
        <v>42</v>
      </c>
      <c r="O267" s="46"/>
      <c r="P267" s="229">
        <f>O267*H267</f>
        <v>0</v>
      </c>
      <c r="Q267" s="229">
        <v>0.00029999999999999997</v>
      </c>
      <c r="R267" s="229">
        <f>Q267*H267</f>
        <v>0.12773699999999999</v>
      </c>
      <c r="S267" s="229">
        <v>0</v>
      </c>
      <c r="T267" s="230">
        <f>S267*H267</f>
        <v>0</v>
      </c>
      <c r="AR267" s="23" t="s">
        <v>227</v>
      </c>
      <c r="AT267" s="23" t="s">
        <v>311</v>
      </c>
      <c r="AU267" s="23" t="s">
        <v>81</v>
      </c>
      <c r="AY267" s="23" t="s">
        <v>123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23" t="s">
        <v>79</v>
      </c>
      <c r="BK267" s="231">
        <f>ROUND(I267*H267,2)</f>
        <v>0</v>
      </c>
      <c r="BL267" s="23" t="s">
        <v>122</v>
      </c>
      <c r="BM267" s="23" t="s">
        <v>353</v>
      </c>
    </row>
    <row r="268" s="11" customFormat="1">
      <c r="B268" s="232"/>
      <c r="C268" s="233"/>
      <c r="D268" s="234" t="s">
        <v>132</v>
      </c>
      <c r="E268" s="235" t="s">
        <v>21</v>
      </c>
      <c r="F268" s="236" t="s">
        <v>354</v>
      </c>
      <c r="G268" s="233"/>
      <c r="H268" s="235" t="s">
        <v>21</v>
      </c>
      <c r="I268" s="237"/>
      <c r="J268" s="233"/>
      <c r="K268" s="233"/>
      <c r="L268" s="238"/>
      <c r="M268" s="239"/>
      <c r="N268" s="240"/>
      <c r="O268" s="240"/>
      <c r="P268" s="240"/>
      <c r="Q268" s="240"/>
      <c r="R268" s="240"/>
      <c r="S268" s="240"/>
      <c r="T268" s="241"/>
      <c r="AT268" s="242" t="s">
        <v>132</v>
      </c>
      <c r="AU268" s="242" t="s">
        <v>81</v>
      </c>
      <c r="AV268" s="11" t="s">
        <v>79</v>
      </c>
      <c r="AW268" s="11" t="s">
        <v>35</v>
      </c>
      <c r="AX268" s="11" t="s">
        <v>71</v>
      </c>
      <c r="AY268" s="242" t="s">
        <v>123</v>
      </c>
    </row>
    <row r="269" s="11" customFormat="1">
      <c r="B269" s="232"/>
      <c r="C269" s="233"/>
      <c r="D269" s="234" t="s">
        <v>132</v>
      </c>
      <c r="E269" s="235" t="s">
        <v>21</v>
      </c>
      <c r="F269" s="236" t="s">
        <v>355</v>
      </c>
      <c r="G269" s="233"/>
      <c r="H269" s="235" t="s">
        <v>21</v>
      </c>
      <c r="I269" s="237"/>
      <c r="J269" s="233"/>
      <c r="K269" s="233"/>
      <c r="L269" s="238"/>
      <c r="M269" s="239"/>
      <c r="N269" s="240"/>
      <c r="O269" s="240"/>
      <c r="P269" s="240"/>
      <c r="Q269" s="240"/>
      <c r="R269" s="240"/>
      <c r="S269" s="240"/>
      <c r="T269" s="241"/>
      <c r="AT269" s="242" t="s">
        <v>132</v>
      </c>
      <c r="AU269" s="242" t="s">
        <v>81</v>
      </c>
      <c r="AV269" s="11" t="s">
        <v>79</v>
      </c>
      <c r="AW269" s="11" t="s">
        <v>35</v>
      </c>
      <c r="AX269" s="11" t="s">
        <v>71</v>
      </c>
      <c r="AY269" s="242" t="s">
        <v>123</v>
      </c>
    </row>
    <row r="270" s="11" customFormat="1">
      <c r="B270" s="232"/>
      <c r="C270" s="233"/>
      <c r="D270" s="234" t="s">
        <v>132</v>
      </c>
      <c r="E270" s="235" t="s">
        <v>21</v>
      </c>
      <c r="F270" s="236" t="s">
        <v>356</v>
      </c>
      <c r="G270" s="233"/>
      <c r="H270" s="235" t="s">
        <v>21</v>
      </c>
      <c r="I270" s="237"/>
      <c r="J270" s="233"/>
      <c r="K270" s="233"/>
      <c r="L270" s="238"/>
      <c r="M270" s="239"/>
      <c r="N270" s="240"/>
      <c r="O270" s="240"/>
      <c r="P270" s="240"/>
      <c r="Q270" s="240"/>
      <c r="R270" s="240"/>
      <c r="S270" s="240"/>
      <c r="T270" s="241"/>
      <c r="AT270" s="242" t="s">
        <v>132</v>
      </c>
      <c r="AU270" s="242" t="s">
        <v>81</v>
      </c>
      <c r="AV270" s="11" t="s">
        <v>79</v>
      </c>
      <c r="AW270" s="11" t="s">
        <v>35</v>
      </c>
      <c r="AX270" s="11" t="s">
        <v>71</v>
      </c>
      <c r="AY270" s="242" t="s">
        <v>123</v>
      </c>
    </row>
    <row r="271" s="12" customFormat="1">
      <c r="B271" s="243"/>
      <c r="C271" s="244"/>
      <c r="D271" s="234" t="s">
        <v>132</v>
      </c>
      <c r="E271" s="245" t="s">
        <v>21</v>
      </c>
      <c r="F271" s="246" t="s">
        <v>357</v>
      </c>
      <c r="G271" s="244"/>
      <c r="H271" s="247">
        <v>425.79000000000002</v>
      </c>
      <c r="I271" s="248"/>
      <c r="J271" s="244"/>
      <c r="K271" s="244"/>
      <c r="L271" s="249"/>
      <c r="M271" s="250"/>
      <c r="N271" s="251"/>
      <c r="O271" s="251"/>
      <c r="P271" s="251"/>
      <c r="Q271" s="251"/>
      <c r="R271" s="251"/>
      <c r="S271" s="251"/>
      <c r="T271" s="252"/>
      <c r="AT271" s="253" t="s">
        <v>132</v>
      </c>
      <c r="AU271" s="253" t="s">
        <v>81</v>
      </c>
      <c r="AV271" s="12" t="s">
        <v>81</v>
      </c>
      <c r="AW271" s="12" t="s">
        <v>35</v>
      </c>
      <c r="AX271" s="12" t="s">
        <v>71</v>
      </c>
      <c r="AY271" s="253" t="s">
        <v>123</v>
      </c>
    </row>
    <row r="272" s="13" customFormat="1">
      <c r="B272" s="254"/>
      <c r="C272" s="255"/>
      <c r="D272" s="234" t="s">
        <v>132</v>
      </c>
      <c r="E272" s="256" t="s">
        <v>21</v>
      </c>
      <c r="F272" s="257" t="s">
        <v>135</v>
      </c>
      <c r="G272" s="255"/>
      <c r="H272" s="258">
        <v>425.79000000000002</v>
      </c>
      <c r="I272" s="259"/>
      <c r="J272" s="255"/>
      <c r="K272" s="255"/>
      <c r="L272" s="260"/>
      <c r="M272" s="261"/>
      <c r="N272" s="262"/>
      <c r="O272" s="262"/>
      <c r="P272" s="262"/>
      <c r="Q272" s="262"/>
      <c r="R272" s="262"/>
      <c r="S272" s="262"/>
      <c r="T272" s="263"/>
      <c r="AT272" s="264" t="s">
        <v>132</v>
      </c>
      <c r="AU272" s="264" t="s">
        <v>81</v>
      </c>
      <c r="AV272" s="13" t="s">
        <v>122</v>
      </c>
      <c r="AW272" s="13" t="s">
        <v>35</v>
      </c>
      <c r="AX272" s="13" t="s">
        <v>79</v>
      </c>
      <c r="AY272" s="264" t="s">
        <v>123</v>
      </c>
    </row>
    <row r="273" s="1" customFormat="1" ht="25.5" customHeight="1">
      <c r="B273" s="45"/>
      <c r="C273" s="220" t="s">
        <v>9</v>
      </c>
      <c r="D273" s="220" t="s">
        <v>126</v>
      </c>
      <c r="E273" s="221" t="s">
        <v>358</v>
      </c>
      <c r="F273" s="222" t="s">
        <v>359</v>
      </c>
      <c r="G273" s="223" t="s">
        <v>219</v>
      </c>
      <c r="H273" s="224">
        <v>32</v>
      </c>
      <c r="I273" s="225"/>
      <c r="J273" s="226">
        <f>ROUND(I273*H273,2)</f>
        <v>0</v>
      </c>
      <c r="K273" s="222" t="s">
        <v>21</v>
      </c>
      <c r="L273" s="71"/>
      <c r="M273" s="227" t="s">
        <v>21</v>
      </c>
      <c r="N273" s="228" t="s">
        <v>42</v>
      </c>
      <c r="O273" s="46"/>
      <c r="P273" s="229">
        <f>O273*H273</f>
        <v>0</v>
      </c>
      <c r="Q273" s="229">
        <v>1.0000000000000001E-05</v>
      </c>
      <c r="R273" s="229">
        <f>Q273*H273</f>
        <v>0.00032000000000000003</v>
      </c>
      <c r="S273" s="229">
        <v>0</v>
      </c>
      <c r="T273" s="230">
        <f>S273*H273</f>
        <v>0</v>
      </c>
      <c r="AR273" s="23" t="s">
        <v>122</v>
      </c>
      <c r="AT273" s="23" t="s">
        <v>126</v>
      </c>
      <c r="AU273" s="23" t="s">
        <v>81</v>
      </c>
      <c r="AY273" s="23" t="s">
        <v>123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23" t="s">
        <v>79</v>
      </c>
      <c r="BK273" s="231">
        <f>ROUND(I273*H273,2)</f>
        <v>0</v>
      </c>
      <c r="BL273" s="23" t="s">
        <v>122</v>
      </c>
      <c r="BM273" s="23" t="s">
        <v>360</v>
      </c>
    </row>
    <row r="274" s="11" customFormat="1">
      <c r="B274" s="232"/>
      <c r="C274" s="233"/>
      <c r="D274" s="234" t="s">
        <v>132</v>
      </c>
      <c r="E274" s="235" t="s">
        <v>21</v>
      </c>
      <c r="F274" s="236" t="s">
        <v>361</v>
      </c>
      <c r="G274" s="233"/>
      <c r="H274" s="235" t="s">
        <v>21</v>
      </c>
      <c r="I274" s="237"/>
      <c r="J274" s="233"/>
      <c r="K274" s="233"/>
      <c r="L274" s="238"/>
      <c r="M274" s="239"/>
      <c r="N274" s="240"/>
      <c r="O274" s="240"/>
      <c r="P274" s="240"/>
      <c r="Q274" s="240"/>
      <c r="R274" s="240"/>
      <c r="S274" s="240"/>
      <c r="T274" s="241"/>
      <c r="AT274" s="242" t="s">
        <v>132</v>
      </c>
      <c r="AU274" s="242" t="s">
        <v>81</v>
      </c>
      <c r="AV274" s="11" t="s">
        <v>79</v>
      </c>
      <c r="AW274" s="11" t="s">
        <v>35</v>
      </c>
      <c r="AX274" s="11" t="s">
        <v>71</v>
      </c>
      <c r="AY274" s="242" t="s">
        <v>123</v>
      </c>
    </row>
    <row r="275" s="11" customFormat="1">
      <c r="B275" s="232"/>
      <c r="C275" s="233"/>
      <c r="D275" s="234" t="s">
        <v>132</v>
      </c>
      <c r="E275" s="235" t="s">
        <v>21</v>
      </c>
      <c r="F275" s="236" t="s">
        <v>362</v>
      </c>
      <c r="G275" s="233"/>
      <c r="H275" s="235" t="s">
        <v>21</v>
      </c>
      <c r="I275" s="237"/>
      <c r="J275" s="233"/>
      <c r="K275" s="233"/>
      <c r="L275" s="238"/>
      <c r="M275" s="239"/>
      <c r="N275" s="240"/>
      <c r="O275" s="240"/>
      <c r="P275" s="240"/>
      <c r="Q275" s="240"/>
      <c r="R275" s="240"/>
      <c r="S275" s="240"/>
      <c r="T275" s="241"/>
      <c r="AT275" s="242" t="s">
        <v>132</v>
      </c>
      <c r="AU275" s="242" t="s">
        <v>81</v>
      </c>
      <c r="AV275" s="11" t="s">
        <v>79</v>
      </c>
      <c r="AW275" s="11" t="s">
        <v>35</v>
      </c>
      <c r="AX275" s="11" t="s">
        <v>71</v>
      </c>
      <c r="AY275" s="242" t="s">
        <v>123</v>
      </c>
    </row>
    <row r="276" s="11" customFormat="1">
      <c r="B276" s="232"/>
      <c r="C276" s="233"/>
      <c r="D276" s="234" t="s">
        <v>132</v>
      </c>
      <c r="E276" s="235" t="s">
        <v>21</v>
      </c>
      <c r="F276" s="236" t="s">
        <v>363</v>
      </c>
      <c r="G276" s="233"/>
      <c r="H276" s="235" t="s">
        <v>21</v>
      </c>
      <c r="I276" s="237"/>
      <c r="J276" s="233"/>
      <c r="K276" s="233"/>
      <c r="L276" s="238"/>
      <c r="M276" s="239"/>
      <c r="N276" s="240"/>
      <c r="O276" s="240"/>
      <c r="P276" s="240"/>
      <c r="Q276" s="240"/>
      <c r="R276" s="240"/>
      <c r="S276" s="240"/>
      <c r="T276" s="241"/>
      <c r="AT276" s="242" t="s">
        <v>132</v>
      </c>
      <c r="AU276" s="242" t="s">
        <v>81</v>
      </c>
      <c r="AV276" s="11" t="s">
        <v>79</v>
      </c>
      <c r="AW276" s="11" t="s">
        <v>35</v>
      </c>
      <c r="AX276" s="11" t="s">
        <v>71</v>
      </c>
      <c r="AY276" s="242" t="s">
        <v>123</v>
      </c>
    </row>
    <row r="277" s="12" customFormat="1">
      <c r="B277" s="243"/>
      <c r="C277" s="244"/>
      <c r="D277" s="234" t="s">
        <v>132</v>
      </c>
      <c r="E277" s="245" t="s">
        <v>21</v>
      </c>
      <c r="F277" s="246" t="s">
        <v>364</v>
      </c>
      <c r="G277" s="244"/>
      <c r="H277" s="247">
        <v>32</v>
      </c>
      <c r="I277" s="248"/>
      <c r="J277" s="244"/>
      <c r="K277" s="244"/>
      <c r="L277" s="249"/>
      <c r="M277" s="250"/>
      <c r="N277" s="251"/>
      <c r="O277" s="251"/>
      <c r="P277" s="251"/>
      <c r="Q277" s="251"/>
      <c r="R277" s="251"/>
      <c r="S277" s="251"/>
      <c r="T277" s="252"/>
      <c r="AT277" s="253" t="s">
        <v>132</v>
      </c>
      <c r="AU277" s="253" t="s">
        <v>81</v>
      </c>
      <c r="AV277" s="12" t="s">
        <v>81</v>
      </c>
      <c r="AW277" s="12" t="s">
        <v>35</v>
      </c>
      <c r="AX277" s="12" t="s">
        <v>71</v>
      </c>
      <c r="AY277" s="253" t="s">
        <v>123</v>
      </c>
    </row>
    <row r="278" s="13" customFormat="1">
      <c r="B278" s="254"/>
      <c r="C278" s="255"/>
      <c r="D278" s="234" t="s">
        <v>132</v>
      </c>
      <c r="E278" s="256" t="s">
        <v>21</v>
      </c>
      <c r="F278" s="257" t="s">
        <v>135</v>
      </c>
      <c r="G278" s="255"/>
      <c r="H278" s="258">
        <v>32</v>
      </c>
      <c r="I278" s="259"/>
      <c r="J278" s="255"/>
      <c r="K278" s="255"/>
      <c r="L278" s="260"/>
      <c r="M278" s="261"/>
      <c r="N278" s="262"/>
      <c r="O278" s="262"/>
      <c r="P278" s="262"/>
      <c r="Q278" s="262"/>
      <c r="R278" s="262"/>
      <c r="S278" s="262"/>
      <c r="T278" s="263"/>
      <c r="AT278" s="264" t="s">
        <v>132</v>
      </c>
      <c r="AU278" s="264" t="s">
        <v>81</v>
      </c>
      <c r="AV278" s="13" t="s">
        <v>122</v>
      </c>
      <c r="AW278" s="13" t="s">
        <v>35</v>
      </c>
      <c r="AX278" s="13" t="s">
        <v>79</v>
      </c>
      <c r="AY278" s="264" t="s">
        <v>123</v>
      </c>
    </row>
    <row r="279" s="1" customFormat="1" ht="25.5" customHeight="1">
      <c r="B279" s="45"/>
      <c r="C279" s="220" t="s">
        <v>365</v>
      </c>
      <c r="D279" s="220" t="s">
        <v>126</v>
      </c>
      <c r="E279" s="221" t="s">
        <v>366</v>
      </c>
      <c r="F279" s="222" t="s">
        <v>367</v>
      </c>
      <c r="G279" s="223" t="s">
        <v>219</v>
      </c>
      <c r="H279" s="224">
        <v>187.5</v>
      </c>
      <c r="I279" s="225"/>
      <c r="J279" s="226">
        <f>ROUND(I279*H279,2)</f>
        <v>0</v>
      </c>
      <c r="K279" s="222" t="s">
        <v>21</v>
      </c>
      <c r="L279" s="71"/>
      <c r="M279" s="227" t="s">
        <v>21</v>
      </c>
      <c r="N279" s="228" t="s">
        <v>42</v>
      </c>
      <c r="O279" s="46"/>
      <c r="P279" s="229">
        <f>O279*H279</f>
        <v>0</v>
      </c>
      <c r="Q279" s="229">
        <v>2.0000000000000002E-05</v>
      </c>
      <c r="R279" s="229">
        <f>Q279*H279</f>
        <v>0.0037500000000000003</v>
      </c>
      <c r="S279" s="229">
        <v>0</v>
      </c>
      <c r="T279" s="230">
        <f>S279*H279</f>
        <v>0</v>
      </c>
      <c r="AR279" s="23" t="s">
        <v>122</v>
      </c>
      <c r="AT279" s="23" t="s">
        <v>126</v>
      </c>
      <c r="AU279" s="23" t="s">
        <v>81</v>
      </c>
      <c r="AY279" s="23" t="s">
        <v>123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23" t="s">
        <v>79</v>
      </c>
      <c r="BK279" s="231">
        <f>ROUND(I279*H279,2)</f>
        <v>0</v>
      </c>
      <c r="BL279" s="23" t="s">
        <v>122</v>
      </c>
      <c r="BM279" s="23" t="s">
        <v>368</v>
      </c>
    </row>
    <row r="280" s="11" customFormat="1">
      <c r="B280" s="232"/>
      <c r="C280" s="233"/>
      <c r="D280" s="234" t="s">
        <v>132</v>
      </c>
      <c r="E280" s="235" t="s">
        <v>21</v>
      </c>
      <c r="F280" s="236" t="s">
        <v>369</v>
      </c>
      <c r="G280" s="233"/>
      <c r="H280" s="235" t="s">
        <v>21</v>
      </c>
      <c r="I280" s="237"/>
      <c r="J280" s="233"/>
      <c r="K280" s="233"/>
      <c r="L280" s="238"/>
      <c r="M280" s="239"/>
      <c r="N280" s="240"/>
      <c r="O280" s="240"/>
      <c r="P280" s="240"/>
      <c r="Q280" s="240"/>
      <c r="R280" s="240"/>
      <c r="S280" s="240"/>
      <c r="T280" s="241"/>
      <c r="AT280" s="242" t="s">
        <v>132</v>
      </c>
      <c r="AU280" s="242" t="s">
        <v>81</v>
      </c>
      <c r="AV280" s="11" t="s">
        <v>79</v>
      </c>
      <c r="AW280" s="11" t="s">
        <v>35</v>
      </c>
      <c r="AX280" s="11" t="s">
        <v>71</v>
      </c>
      <c r="AY280" s="242" t="s">
        <v>123</v>
      </c>
    </row>
    <row r="281" s="11" customFormat="1">
      <c r="B281" s="232"/>
      <c r="C281" s="233"/>
      <c r="D281" s="234" t="s">
        <v>132</v>
      </c>
      <c r="E281" s="235" t="s">
        <v>21</v>
      </c>
      <c r="F281" s="236" t="s">
        <v>370</v>
      </c>
      <c r="G281" s="233"/>
      <c r="H281" s="235" t="s">
        <v>21</v>
      </c>
      <c r="I281" s="237"/>
      <c r="J281" s="233"/>
      <c r="K281" s="233"/>
      <c r="L281" s="238"/>
      <c r="M281" s="239"/>
      <c r="N281" s="240"/>
      <c r="O281" s="240"/>
      <c r="P281" s="240"/>
      <c r="Q281" s="240"/>
      <c r="R281" s="240"/>
      <c r="S281" s="240"/>
      <c r="T281" s="241"/>
      <c r="AT281" s="242" t="s">
        <v>132</v>
      </c>
      <c r="AU281" s="242" t="s">
        <v>81</v>
      </c>
      <c r="AV281" s="11" t="s">
        <v>79</v>
      </c>
      <c r="AW281" s="11" t="s">
        <v>35</v>
      </c>
      <c r="AX281" s="11" t="s">
        <v>71</v>
      </c>
      <c r="AY281" s="242" t="s">
        <v>123</v>
      </c>
    </row>
    <row r="282" s="11" customFormat="1">
      <c r="B282" s="232"/>
      <c r="C282" s="233"/>
      <c r="D282" s="234" t="s">
        <v>132</v>
      </c>
      <c r="E282" s="235" t="s">
        <v>21</v>
      </c>
      <c r="F282" s="236" t="s">
        <v>323</v>
      </c>
      <c r="G282" s="233"/>
      <c r="H282" s="235" t="s">
        <v>21</v>
      </c>
      <c r="I282" s="237"/>
      <c r="J282" s="233"/>
      <c r="K282" s="233"/>
      <c r="L282" s="238"/>
      <c r="M282" s="239"/>
      <c r="N282" s="240"/>
      <c r="O282" s="240"/>
      <c r="P282" s="240"/>
      <c r="Q282" s="240"/>
      <c r="R282" s="240"/>
      <c r="S282" s="240"/>
      <c r="T282" s="241"/>
      <c r="AT282" s="242" t="s">
        <v>132</v>
      </c>
      <c r="AU282" s="242" t="s">
        <v>81</v>
      </c>
      <c r="AV282" s="11" t="s">
        <v>79</v>
      </c>
      <c r="AW282" s="11" t="s">
        <v>35</v>
      </c>
      <c r="AX282" s="11" t="s">
        <v>71</v>
      </c>
      <c r="AY282" s="242" t="s">
        <v>123</v>
      </c>
    </row>
    <row r="283" s="12" customFormat="1">
      <c r="B283" s="243"/>
      <c r="C283" s="244"/>
      <c r="D283" s="234" t="s">
        <v>132</v>
      </c>
      <c r="E283" s="245" t="s">
        <v>21</v>
      </c>
      <c r="F283" s="246" t="s">
        <v>371</v>
      </c>
      <c r="G283" s="244"/>
      <c r="H283" s="247">
        <v>35.5</v>
      </c>
      <c r="I283" s="248"/>
      <c r="J283" s="244"/>
      <c r="K283" s="244"/>
      <c r="L283" s="249"/>
      <c r="M283" s="250"/>
      <c r="N283" s="251"/>
      <c r="O283" s="251"/>
      <c r="P283" s="251"/>
      <c r="Q283" s="251"/>
      <c r="R283" s="251"/>
      <c r="S283" s="251"/>
      <c r="T283" s="252"/>
      <c r="AT283" s="253" t="s">
        <v>132</v>
      </c>
      <c r="AU283" s="253" t="s">
        <v>81</v>
      </c>
      <c r="AV283" s="12" t="s">
        <v>81</v>
      </c>
      <c r="AW283" s="12" t="s">
        <v>35</v>
      </c>
      <c r="AX283" s="12" t="s">
        <v>71</v>
      </c>
      <c r="AY283" s="253" t="s">
        <v>123</v>
      </c>
    </row>
    <row r="284" s="11" customFormat="1">
      <c r="B284" s="232"/>
      <c r="C284" s="233"/>
      <c r="D284" s="234" t="s">
        <v>132</v>
      </c>
      <c r="E284" s="235" t="s">
        <v>21</v>
      </c>
      <c r="F284" s="236" t="s">
        <v>372</v>
      </c>
      <c r="G284" s="233"/>
      <c r="H284" s="235" t="s">
        <v>21</v>
      </c>
      <c r="I284" s="237"/>
      <c r="J284" s="233"/>
      <c r="K284" s="233"/>
      <c r="L284" s="238"/>
      <c r="M284" s="239"/>
      <c r="N284" s="240"/>
      <c r="O284" s="240"/>
      <c r="P284" s="240"/>
      <c r="Q284" s="240"/>
      <c r="R284" s="240"/>
      <c r="S284" s="240"/>
      <c r="T284" s="241"/>
      <c r="AT284" s="242" t="s">
        <v>132</v>
      </c>
      <c r="AU284" s="242" t="s">
        <v>81</v>
      </c>
      <c r="AV284" s="11" t="s">
        <v>79</v>
      </c>
      <c r="AW284" s="11" t="s">
        <v>35</v>
      </c>
      <c r="AX284" s="11" t="s">
        <v>71</v>
      </c>
      <c r="AY284" s="242" t="s">
        <v>123</v>
      </c>
    </row>
    <row r="285" s="11" customFormat="1">
      <c r="B285" s="232"/>
      <c r="C285" s="233"/>
      <c r="D285" s="234" t="s">
        <v>132</v>
      </c>
      <c r="E285" s="235" t="s">
        <v>21</v>
      </c>
      <c r="F285" s="236" t="s">
        <v>373</v>
      </c>
      <c r="G285" s="233"/>
      <c r="H285" s="235" t="s">
        <v>21</v>
      </c>
      <c r="I285" s="237"/>
      <c r="J285" s="233"/>
      <c r="K285" s="233"/>
      <c r="L285" s="238"/>
      <c r="M285" s="239"/>
      <c r="N285" s="240"/>
      <c r="O285" s="240"/>
      <c r="P285" s="240"/>
      <c r="Q285" s="240"/>
      <c r="R285" s="240"/>
      <c r="S285" s="240"/>
      <c r="T285" s="241"/>
      <c r="AT285" s="242" t="s">
        <v>132</v>
      </c>
      <c r="AU285" s="242" t="s">
        <v>81</v>
      </c>
      <c r="AV285" s="11" t="s">
        <v>79</v>
      </c>
      <c r="AW285" s="11" t="s">
        <v>35</v>
      </c>
      <c r="AX285" s="11" t="s">
        <v>71</v>
      </c>
      <c r="AY285" s="242" t="s">
        <v>123</v>
      </c>
    </row>
    <row r="286" s="12" customFormat="1">
      <c r="B286" s="243"/>
      <c r="C286" s="244"/>
      <c r="D286" s="234" t="s">
        <v>132</v>
      </c>
      <c r="E286" s="245" t="s">
        <v>21</v>
      </c>
      <c r="F286" s="246" t="s">
        <v>374</v>
      </c>
      <c r="G286" s="244"/>
      <c r="H286" s="247">
        <v>152</v>
      </c>
      <c r="I286" s="248"/>
      <c r="J286" s="244"/>
      <c r="K286" s="244"/>
      <c r="L286" s="249"/>
      <c r="M286" s="250"/>
      <c r="N286" s="251"/>
      <c r="O286" s="251"/>
      <c r="P286" s="251"/>
      <c r="Q286" s="251"/>
      <c r="R286" s="251"/>
      <c r="S286" s="251"/>
      <c r="T286" s="252"/>
      <c r="AT286" s="253" t="s">
        <v>132</v>
      </c>
      <c r="AU286" s="253" t="s">
        <v>81</v>
      </c>
      <c r="AV286" s="12" t="s">
        <v>81</v>
      </c>
      <c r="AW286" s="12" t="s">
        <v>35</v>
      </c>
      <c r="AX286" s="12" t="s">
        <v>71</v>
      </c>
      <c r="AY286" s="253" t="s">
        <v>123</v>
      </c>
    </row>
    <row r="287" s="13" customFormat="1">
      <c r="B287" s="254"/>
      <c r="C287" s="255"/>
      <c r="D287" s="234" t="s">
        <v>132</v>
      </c>
      <c r="E287" s="256" t="s">
        <v>21</v>
      </c>
      <c r="F287" s="257" t="s">
        <v>135</v>
      </c>
      <c r="G287" s="255"/>
      <c r="H287" s="258">
        <v>187.5</v>
      </c>
      <c r="I287" s="259"/>
      <c r="J287" s="255"/>
      <c r="K287" s="255"/>
      <c r="L287" s="260"/>
      <c r="M287" s="261"/>
      <c r="N287" s="262"/>
      <c r="O287" s="262"/>
      <c r="P287" s="262"/>
      <c r="Q287" s="262"/>
      <c r="R287" s="262"/>
      <c r="S287" s="262"/>
      <c r="T287" s="263"/>
      <c r="AT287" s="264" t="s">
        <v>132</v>
      </c>
      <c r="AU287" s="264" t="s">
        <v>81</v>
      </c>
      <c r="AV287" s="13" t="s">
        <v>122</v>
      </c>
      <c r="AW287" s="13" t="s">
        <v>35</v>
      </c>
      <c r="AX287" s="13" t="s">
        <v>79</v>
      </c>
      <c r="AY287" s="264" t="s">
        <v>123</v>
      </c>
    </row>
    <row r="288" s="1" customFormat="1" ht="16.5" customHeight="1">
      <c r="B288" s="45"/>
      <c r="C288" s="220" t="s">
        <v>375</v>
      </c>
      <c r="D288" s="220" t="s">
        <v>126</v>
      </c>
      <c r="E288" s="221" t="s">
        <v>376</v>
      </c>
      <c r="F288" s="222" t="s">
        <v>377</v>
      </c>
      <c r="G288" s="223" t="s">
        <v>378</v>
      </c>
      <c r="H288" s="224">
        <v>17</v>
      </c>
      <c r="I288" s="225"/>
      <c r="J288" s="226">
        <f>ROUND(I288*H288,2)</f>
        <v>0</v>
      </c>
      <c r="K288" s="222" t="s">
        <v>21</v>
      </c>
      <c r="L288" s="71"/>
      <c r="M288" s="227" t="s">
        <v>21</v>
      </c>
      <c r="N288" s="228" t="s">
        <v>42</v>
      </c>
      <c r="O288" s="46"/>
      <c r="P288" s="229">
        <f>O288*H288</f>
        <v>0</v>
      </c>
      <c r="Q288" s="229">
        <v>0</v>
      </c>
      <c r="R288" s="229">
        <f>Q288*H288</f>
        <v>0</v>
      </c>
      <c r="S288" s="229">
        <v>0</v>
      </c>
      <c r="T288" s="230">
        <f>S288*H288</f>
        <v>0</v>
      </c>
      <c r="AR288" s="23" t="s">
        <v>122</v>
      </c>
      <c r="AT288" s="23" t="s">
        <v>126</v>
      </c>
      <c r="AU288" s="23" t="s">
        <v>81</v>
      </c>
      <c r="AY288" s="23" t="s">
        <v>123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23" t="s">
        <v>79</v>
      </c>
      <c r="BK288" s="231">
        <f>ROUND(I288*H288,2)</f>
        <v>0</v>
      </c>
      <c r="BL288" s="23" t="s">
        <v>122</v>
      </c>
      <c r="BM288" s="23" t="s">
        <v>379</v>
      </c>
    </row>
    <row r="289" s="11" customFormat="1">
      <c r="B289" s="232"/>
      <c r="C289" s="233"/>
      <c r="D289" s="234" t="s">
        <v>132</v>
      </c>
      <c r="E289" s="235" t="s">
        <v>21</v>
      </c>
      <c r="F289" s="236" t="s">
        <v>377</v>
      </c>
      <c r="G289" s="233"/>
      <c r="H289" s="235" t="s">
        <v>21</v>
      </c>
      <c r="I289" s="237"/>
      <c r="J289" s="233"/>
      <c r="K289" s="233"/>
      <c r="L289" s="238"/>
      <c r="M289" s="239"/>
      <c r="N289" s="240"/>
      <c r="O289" s="240"/>
      <c r="P289" s="240"/>
      <c r="Q289" s="240"/>
      <c r="R289" s="240"/>
      <c r="S289" s="240"/>
      <c r="T289" s="241"/>
      <c r="AT289" s="242" t="s">
        <v>132</v>
      </c>
      <c r="AU289" s="242" t="s">
        <v>81</v>
      </c>
      <c r="AV289" s="11" t="s">
        <v>79</v>
      </c>
      <c r="AW289" s="11" t="s">
        <v>35</v>
      </c>
      <c r="AX289" s="11" t="s">
        <v>71</v>
      </c>
      <c r="AY289" s="242" t="s">
        <v>123</v>
      </c>
    </row>
    <row r="290" s="12" customFormat="1">
      <c r="B290" s="243"/>
      <c r="C290" s="244"/>
      <c r="D290" s="234" t="s">
        <v>132</v>
      </c>
      <c r="E290" s="245" t="s">
        <v>21</v>
      </c>
      <c r="F290" s="246" t="s">
        <v>324</v>
      </c>
      <c r="G290" s="244"/>
      <c r="H290" s="247">
        <v>17</v>
      </c>
      <c r="I290" s="248"/>
      <c r="J290" s="244"/>
      <c r="K290" s="244"/>
      <c r="L290" s="249"/>
      <c r="M290" s="250"/>
      <c r="N290" s="251"/>
      <c r="O290" s="251"/>
      <c r="P290" s="251"/>
      <c r="Q290" s="251"/>
      <c r="R290" s="251"/>
      <c r="S290" s="251"/>
      <c r="T290" s="252"/>
      <c r="AT290" s="253" t="s">
        <v>132</v>
      </c>
      <c r="AU290" s="253" t="s">
        <v>81</v>
      </c>
      <c r="AV290" s="12" t="s">
        <v>81</v>
      </c>
      <c r="AW290" s="12" t="s">
        <v>35</v>
      </c>
      <c r="AX290" s="12" t="s">
        <v>71</v>
      </c>
      <c r="AY290" s="253" t="s">
        <v>123</v>
      </c>
    </row>
    <row r="291" s="13" customFormat="1">
      <c r="B291" s="254"/>
      <c r="C291" s="255"/>
      <c r="D291" s="234" t="s">
        <v>132</v>
      </c>
      <c r="E291" s="256" t="s">
        <v>21</v>
      </c>
      <c r="F291" s="257" t="s">
        <v>135</v>
      </c>
      <c r="G291" s="255"/>
      <c r="H291" s="258">
        <v>17</v>
      </c>
      <c r="I291" s="259"/>
      <c r="J291" s="255"/>
      <c r="K291" s="255"/>
      <c r="L291" s="260"/>
      <c r="M291" s="261"/>
      <c r="N291" s="262"/>
      <c r="O291" s="262"/>
      <c r="P291" s="262"/>
      <c r="Q291" s="262"/>
      <c r="R291" s="262"/>
      <c r="S291" s="262"/>
      <c r="T291" s="263"/>
      <c r="AT291" s="264" t="s">
        <v>132</v>
      </c>
      <c r="AU291" s="264" t="s">
        <v>81</v>
      </c>
      <c r="AV291" s="13" t="s">
        <v>122</v>
      </c>
      <c r="AW291" s="13" t="s">
        <v>35</v>
      </c>
      <c r="AX291" s="13" t="s">
        <v>79</v>
      </c>
      <c r="AY291" s="264" t="s">
        <v>123</v>
      </c>
    </row>
    <row r="292" s="1" customFormat="1" ht="16.5" customHeight="1">
      <c r="B292" s="45"/>
      <c r="C292" s="220" t="s">
        <v>380</v>
      </c>
      <c r="D292" s="220" t="s">
        <v>126</v>
      </c>
      <c r="E292" s="221" t="s">
        <v>381</v>
      </c>
      <c r="F292" s="222" t="s">
        <v>382</v>
      </c>
      <c r="G292" s="223" t="s">
        <v>378</v>
      </c>
      <c r="H292" s="224">
        <v>17</v>
      </c>
      <c r="I292" s="225"/>
      <c r="J292" s="226">
        <f>ROUND(I292*H292,2)</f>
        <v>0</v>
      </c>
      <c r="K292" s="222" t="s">
        <v>21</v>
      </c>
      <c r="L292" s="71"/>
      <c r="M292" s="227" t="s">
        <v>21</v>
      </c>
      <c r="N292" s="228" t="s">
        <v>42</v>
      </c>
      <c r="O292" s="46"/>
      <c r="P292" s="229">
        <f>O292*H292</f>
        <v>0</v>
      </c>
      <c r="Q292" s="229">
        <v>0</v>
      </c>
      <c r="R292" s="229">
        <f>Q292*H292</f>
        <v>0</v>
      </c>
      <c r="S292" s="229">
        <v>0</v>
      </c>
      <c r="T292" s="230">
        <f>S292*H292</f>
        <v>0</v>
      </c>
      <c r="AR292" s="23" t="s">
        <v>122</v>
      </c>
      <c r="AT292" s="23" t="s">
        <v>126</v>
      </c>
      <c r="AU292" s="23" t="s">
        <v>81</v>
      </c>
      <c r="AY292" s="23" t="s">
        <v>123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23" t="s">
        <v>79</v>
      </c>
      <c r="BK292" s="231">
        <f>ROUND(I292*H292,2)</f>
        <v>0</v>
      </c>
      <c r="BL292" s="23" t="s">
        <v>122</v>
      </c>
      <c r="BM292" s="23" t="s">
        <v>383</v>
      </c>
    </row>
    <row r="293" s="11" customFormat="1">
      <c r="B293" s="232"/>
      <c r="C293" s="233"/>
      <c r="D293" s="234" t="s">
        <v>132</v>
      </c>
      <c r="E293" s="235" t="s">
        <v>21</v>
      </c>
      <c r="F293" s="236" t="s">
        <v>384</v>
      </c>
      <c r="G293" s="233"/>
      <c r="H293" s="235" t="s">
        <v>21</v>
      </c>
      <c r="I293" s="237"/>
      <c r="J293" s="233"/>
      <c r="K293" s="233"/>
      <c r="L293" s="238"/>
      <c r="M293" s="239"/>
      <c r="N293" s="240"/>
      <c r="O293" s="240"/>
      <c r="P293" s="240"/>
      <c r="Q293" s="240"/>
      <c r="R293" s="240"/>
      <c r="S293" s="240"/>
      <c r="T293" s="241"/>
      <c r="AT293" s="242" t="s">
        <v>132</v>
      </c>
      <c r="AU293" s="242" t="s">
        <v>81</v>
      </c>
      <c r="AV293" s="11" t="s">
        <v>79</v>
      </c>
      <c r="AW293" s="11" t="s">
        <v>35</v>
      </c>
      <c r="AX293" s="11" t="s">
        <v>71</v>
      </c>
      <c r="AY293" s="242" t="s">
        <v>123</v>
      </c>
    </row>
    <row r="294" s="12" customFormat="1">
      <c r="B294" s="243"/>
      <c r="C294" s="244"/>
      <c r="D294" s="234" t="s">
        <v>132</v>
      </c>
      <c r="E294" s="245" t="s">
        <v>21</v>
      </c>
      <c r="F294" s="246" t="s">
        <v>324</v>
      </c>
      <c r="G294" s="244"/>
      <c r="H294" s="247">
        <v>17</v>
      </c>
      <c r="I294" s="248"/>
      <c r="J294" s="244"/>
      <c r="K294" s="244"/>
      <c r="L294" s="249"/>
      <c r="M294" s="250"/>
      <c r="N294" s="251"/>
      <c r="O294" s="251"/>
      <c r="P294" s="251"/>
      <c r="Q294" s="251"/>
      <c r="R294" s="251"/>
      <c r="S294" s="251"/>
      <c r="T294" s="252"/>
      <c r="AT294" s="253" t="s">
        <v>132</v>
      </c>
      <c r="AU294" s="253" t="s">
        <v>81</v>
      </c>
      <c r="AV294" s="12" t="s">
        <v>81</v>
      </c>
      <c r="AW294" s="12" t="s">
        <v>35</v>
      </c>
      <c r="AX294" s="12" t="s">
        <v>71</v>
      </c>
      <c r="AY294" s="253" t="s">
        <v>123</v>
      </c>
    </row>
    <row r="295" s="13" customFormat="1">
      <c r="B295" s="254"/>
      <c r="C295" s="255"/>
      <c r="D295" s="234" t="s">
        <v>132</v>
      </c>
      <c r="E295" s="256" t="s">
        <v>21</v>
      </c>
      <c r="F295" s="257" t="s">
        <v>135</v>
      </c>
      <c r="G295" s="255"/>
      <c r="H295" s="258">
        <v>17</v>
      </c>
      <c r="I295" s="259"/>
      <c r="J295" s="255"/>
      <c r="K295" s="255"/>
      <c r="L295" s="260"/>
      <c r="M295" s="261"/>
      <c r="N295" s="262"/>
      <c r="O295" s="262"/>
      <c r="P295" s="262"/>
      <c r="Q295" s="262"/>
      <c r="R295" s="262"/>
      <c r="S295" s="262"/>
      <c r="T295" s="263"/>
      <c r="AT295" s="264" t="s">
        <v>132</v>
      </c>
      <c r="AU295" s="264" t="s">
        <v>81</v>
      </c>
      <c r="AV295" s="13" t="s">
        <v>122</v>
      </c>
      <c r="AW295" s="13" t="s">
        <v>35</v>
      </c>
      <c r="AX295" s="13" t="s">
        <v>79</v>
      </c>
      <c r="AY295" s="264" t="s">
        <v>123</v>
      </c>
    </row>
    <row r="296" s="10" customFormat="1" ht="29.88" customHeight="1">
      <c r="B296" s="204"/>
      <c r="C296" s="205"/>
      <c r="D296" s="206" t="s">
        <v>70</v>
      </c>
      <c r="E296" s="218" t="s">
        <v>151</v>
      </c>
      <c r="F296" s="218" t="s">
        <v>385</v>
      </c>
      <c r="G296" s="205"/>
      <c r="H296" s="205"/>
      <c r="I296" s="208"/>
      <c r="J296" s="219">
        <f>BK296</f>
        <v>0</v>
      </c>
      <c r="K296" s="205"/>
      <c r="L296" s="210"/>
      <c r="M296" s="211"/>
      <c r="N296" s="212"/>
      <c r="O296" s="212"/>
      <c r="P296" s="213">
        <f>P297+SUM(P298:P334)+P471</f>
        <v>0</v>
      </c>
      <c r="Q296" s="212"/>
      <c r="R296" s="213">
        <f>R297+SUM(R298:R334)+R471</f>
        <v>173.57681565000002</v>
      </c>
      <c r="S296" s="212"/>
      <c r="T296" s="214">
        <f>T297+SUM(T298:T334)+T471</f>
        <v>8.6108100000000007</v>
      </c>
      <c r="AR296" s="215" t="s">
        <v>79</v>
      </c>
      <c r="AT296" s="216" t="s">
        <v>70</v>
      </c>
      <c r="AU296" s="216" t="s">
        <v>79</v>
      </c>
      <c r="AY296" s="215" t="s">
        <v>123</v>
      </c>
      <c r="BK296" s="217">
        <f>BK297+SUM(BK298:BK334)+BK471</f>
        <v>0</v>
      </c>
    </row>
    <row r="297" s="1" customFormat="1" ht="25.5" customHeight="1">
      <c r="B297" s="45"/>
      <c r="C297" s="220" t="s">
        <v>386</v>
      </c>
      <c r="D297" s="220" t="s">
        <v>126</v>
      </c>
      <c r="E297" s="221" t="s">
        <v>387</v>
      </c>
      <c r="F297" s="222" t="s">
        <v>388</v>
      </c>
      <c r="G297" s="223" t="s">
        <v>219</v>
      </c>
      <c r="H297" s="224">
        <v>328.77300000000002</v>
      </c>
      <c r="I297" s="225"/>
      <c r="J297" s="226">
        <f>ROUND(I297*H297,2)</f>
        <v>0</v>
      </c>
      <c r="K297" s="222" t="s">
        <v>21</v>
      </c>
      <c r="L297" s="71"/>
      <c r="M297" s="227" t="s">
        <v>21</v>
      </c>
      <c r="N297" s="228" t="s">
        <v>42</v>
      </c>
      <c r="O297" s="46"/>
      <c r="P297" s="229">
        <f>O297*H297</f>
        <v>0</v>
      </c>
      <c r="Q297" s="229">
        <v>0</v>
      </c>
      <c r="R297" s="229">
        <f>Q297*H297</f>
        <v>0</v>
      </c>
      <c r="S297" s="229">
        <v>0</v>
      </c>
      <c r="T297" s="230">
        <f>S297*H297</f>
        <v>0</v>
      </c>
      <c r="AR297" s="23" t="s">
        <v>122</v>
      </c>
      <c r="AT297" s="23" t="s">
        <v>126</v>
      </c>
      <c r="AU297" s="23" t="s">
        <v>81</v>
      </c>
      <c r="AY297" s="23" t="s">
        <v>123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23" t="s">
        <v>79</v>
      </c>
      <c r="BK297" s="231">
        <f>ROUND(I297*H297,2)</f>
        <v>0</v>
      </c>
      <c r="BL297" s="23" t="s">
        <v>122</v>
      </c>
      <c r="BM297" s="23" t="s">
        <v>389</v>
      </c>
    </row>
    <row r="298" s="11" customFormat="1">
      <c r="B298" s="232"/>
      <c r="C298" s="233"/>
      <c r="D298" s="234" t="s">
        <v>132</v>
      </c>
      <c r="E298" s="235" t="s">
        <v>21</v>
      </c>
      <c r="F298" s="236" t="s">
        <v>390</v>
      </c>
      <c r="G298" s="233"/>
      <c r="H298" s="235" t="s">
        <v>21</v>
      </c>
      <c r="I298" s="237"/>
      <c r="J298" s="233"/>
      <c r="K298" s="233"/>
      <c r="L298" s="238"/>
      <c r="M298" s="239"/>
      <c r="N298" s="240"/>
      <c r="O298" s="240"/>
      <c r="P298" s="240"/>
      <c r="Q298" s="240"/>
      <c r="R298" s="240"/>
      <c r="S298" s="240"/>
      <c r="T298" s="241"/>
      <c r="AT298" s="242" t="s">
        <v>132</v>
      </c>
      <c r="AU298" s="242" t="s">
        <v>81</v>
      </c>
      <c r="AV298" s="11" t="s">
        <v>79</v>
      </c>
      <c r="AW298" s="11" t="s">
        <v>35</v>
      </c>
      <c r="AX298" s="11" t="s">
        <v>71</v>
      </c>
      <c r="AY298" s="242" t="s">
        <v>123</v>
      </c>
    </row>
    <row r="299" s="11" customFormat="1">
      <c r="B299" s="232"/>
      <c r="C299" s="233"/>
      <c r="D299" s="234" t="s">
        <v>132</v>
      </c>
      <c r="E299" s="235" t="s">
        <v>21</v>
      </c>
      <c r="F299" s="236" t="s">
        <v>391</v>
      </c>
      <c r="G299" s="233"/>
      <c r="H299" s="235" t="s">
        <v>21</v>
      </c>
      <c r="I299" s="237"/>
      <c r="J299" s="233"/>
      <c r="K299" s="233"/>
      <c r="L299" s="238"/>
      <c r="M299" s="239"/>
      <c r="N299" s="240"/>
      <c r="O299" s="240"/>
      <c r="P299" s="240"/>
      <c r="Q299" s="240"/>
      <c r="R299" s="240"/>
      <c r="S299" s="240"/>
      <c r="T299" s="241"/>
      <c r="AT299" s="242" t="s">
        <v>132</v>
      </c>
      <c r="AU299" s="242" t="s">
        <v>81</v>
      </c>
      <c r="AV299" s="11" t="s">
        <v>79</v>
      </c>
      <c r="AW299" s="11" t="s">
        <v>35</v>
      </c>
      <c r="AX299" s="11" t="s">
        <v>71</v>
      </c>
      <c r="AY299" s="242" t="s">
        <v>123</v>
      </c>
    </row>
    <row r="300" s="12" customFormat="1">
      <c r="B300" s="243"/>
      <c r="C300" s="244"/>
      <c r="D300" s="234" t="s">
        <v>132</v>
      </c>
      <c r="E300" s="245" t="s">
        <v>21</v>
      </c>
      <c r="F300" s="246" t="s">
        <v>392</v>
      </c>
      <c r="G300" s="244"/>
      <c r="H300" s="247">
        <v>328.77300000000002</v>
      </c>
      <c r="I300" s="248"/>
      <c r="J300" s="244"/>
      <c r="K300" s="244"/>
      <c r="L300" s="249"/>
      <c r="M300" s="250"/>
      <c r="N300" s="251"/>
      <c r="O300" s="251"/>
      <c r="P300" s="251"/>
      <c r="Q300" s="251"/>
      <c r="R300" s="251"/>
      <c r="S300" s="251"/>
      <c r="T300" s="252"/>
      <c r="AT300" s="253" t="s">
        <v>132</v>
      </c>
      <c r="AU300" s="253" t="s">
        <v>81</v>
      </c>
      <c r="AV300" s="12" t="s">
        <v>81</v>
      </c>
      <c r="AW300" s="12" t="s">
        <v>35</v>
      </c>
      <c r="AX300" s="12" t="s">
        <v>71</v>
      </c>
      <c r="AY300" s="253" t="s">
        <v>123</v>
      </c>
    </row>
    <row r="301" s="13" customFormat="1">
      <c r="B301" s="254"/>
      <c r="C301" s="255"/>
      <c r="D301" s="234" t="s">
        <v>132</v>
      </c>
      <c r="E301" s="256" t="s">
        <v>21</v>
      </c>
      <c r="F301" s="257" t="s">
        <v>135</v>
      </c>
      <c r="G301" s="255"/>
      <c r="H301" s="258">
        <v>328.77300000000002</v>
      </c>
      <c r="I301" s="259"/>
      <c r="J301" s="255"/>
      <c r="K301" s="255"/>
      <c r="L301" s="260"/>
      <c r="M301" s="261"/>
      <c r="N301" s="262"/>
      <c r="O301" s="262"/>
      <c r="P301" s="262"/>
      <c r="Q301" s="262"/>
      <c r="R301" s="262"/>
      <c r="S301" s="262"/>
      <c r="T301" s="263"/>
      <c r="AT301" s="264" t="s">
        <v>132</v>
      </c>
      <c r="AU301" s="264" t="s">
        <v>81</v>
      </c>
      <c r="AV301" s="13" t="s">
        <v>122</v>
      </c>
      <c r="AW301" s="13" t="s">
        <v>35</v>
      </c>
      <c r="AX301" s="13" t="s">
        <v>79</v>
      </c>
      <c r="AY301" s="264" t="s">
        <v>123</v>
      </c>
    </row>
    <row r="302" s="1" customFormat="1" ht="25.5" customHeight="1">
      <c r="B302" s="45"/>
      <c r="C302" s="220" t="s">
        <v>393</v>
      </c>
      <c r="D302" s="220" t="s">
        <v>126</v>
      </c>
      <c r="E302" s="221" t="s">
        <v>394</v>
      </c>
      <c r="F302" s="222" t="s">
        <v>395</v>
      </c>
      <c r="G302" s="223" t="s">
        <v>378</v>
      </c>
      <c r="H302" s="224">
        <v>12</v>
      </c>
      <c r="I302" s="225"/>
      <c r="J302" s="226">
        <f>ROUND(I302*H302,2)</f>
        <v>0</v>
      </c>
      <c r="K302" s="222" t="s">
        <v>21</v>
      </c>
      <c r="L302" s="71"/>
      <c r="M302" s="227" t="s">
        <v>21</v>
      </c>
      <c r="N302" s="228" t="s">
        <v>42</v>
      </c>
      <c r="O302" s="46"/>
      <c r="P302" s="229">
        <f>O302*H302</f>
        <v>0</v>
      </c>
      <c r="Q302" s="229">
        <v>0</v>
      </c>
      <c r="R302" s="229">
        <f>Q302*H302</f>
        <v>0</v>
      </c>
      <c r="S302" s="229">
        <v>0.080000000000000002</v>
      </c>
      <c r="T302" s="230">
        <f>S302*H302</f>
        <v>0.95999999999999996</v>
      </c>
      <c r="AR302" s="23" t="s">
        <v>122</v>
      </c>
      <c r="AT302" s="23" t="s">
        <v>126</v>
      </c>
      <c r="AU302" s="23" t="s">
        <v>81</v>
      </c>
      <c r="AY302" s="23" t="s">
        <v>123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23" t="s">
        <v>79</v>
      </c>
      <c r="BK302" s="231">
        <f>ROUND(I302*H302,2)</f>
        <v>0</v>
      </c>
      <c r="BL302" s="23" t="s">
        <v>122</v>
      </c>
      <c r="BM302" s="23" t="s">
        <v>396</v>
      </c>
    </row>
    <row r="303" s="11" customFormat="1">
      <c r="B303" s="232"/>
      <c r="C303" s="233"/>
      <c r="D303" s="234" t="s">
        <v>132</v>
      </c>
      <c r="E303" s="235" t="s">
        <v>21</v>
      </c>
      <c r="F303" s="236" t="s">
        <v>397</v>
      </c>
      <c r="G303" s="233"/>
      <c r="H303" s="235" t="s">
        <v>21</v>
      </c>
      <c r="I303" s="237"/>
      <c r="J303" s="233"/>
      <c r="K303" s="233"/>
      <c r="L303" s="238"/>
      <c r="M303" s="239"/>
      <c r="N303" s="240"/>
      <c r="O303" s="240"/>
      <c r="P303" s="240"/>
      <c r="Q303" s="240"/>
      <c r="R303" s="240"/>
      <c r="S303" s="240"/>
      <c r="T303" s="241"/>
      <c r="AT303" s="242" t="s">
        <v>132</v>
      </c>
      <c r="AU303" s="242" t="s">
        <v>81</v>
      </c>
      <c r="AV303" s="11" t="s">
        <v>79</v>
      </c>
      <c r="AW303" s="11" t="s">
        <v>35</v>
      </c>
      <c r="AX303" s="11" t="s">
        <v>71</v>
      </c>
      <c r="AY303" s="242" t="s">
        <v>123</v>
      </c>
    </row>
    <row r="304" s="11" customFormat="1">
      <c r="B304" s="232"/>
      <c r="C304" s="233"/>
      <c r="D304" s="234" t="s">
        <v>132</v>
      </c>
      <c r="E304" s="235" t="s">
        <v>21</v>
      </c>
      <c r="F304" s="236" t="s">
        <v>398</v>
      </c>
      <c r="G304" s="233"/>
      <c r="H304" s="235" t="s">
        <v>21</v>
      </c>
      <c r="I304" s="237"/>
      <c r="J304" s="233"/>
      <c r="K304" s="233"/>
      <c r="L304" s="238"/>
      <c r="M304" s="239"/>
      <c r="N304" s="240"/>
      <c r="O304" s="240"/>
      <c r="P304" s="240"/>
      <c r="Q304" s="240"/>
      <c r="R304" s="240"/>
      <c r="S304" s="240"/>
      <c r="T304" s="241"/>
      <c r="AT304" s="242" t="s">
        <v>132</v>
      </c>
      <c r="AU304" s="242" t="s">
        <v>81</v>
      </c>
      <c r="AV304" s="11" t="s">
        <v>79</v>
      </c>
      <c r="AW304" s="11" t="s">
        <v>35</v>
      </c>
      <c r="AX304" s="11" t="s">
        <v>71</v>
      </c>
      <c r="AY304" s="242" t="s">
        <v>123</v>
      </c>
    </row>
    <row r="305" s="11" customFormat="1">
      <c r="B305" s="232"/>
      <c r="C305" s="233"/>
      <c r="D305" s="234" t="s">
        <v>132</v>
      </c>
      <c r="E305" s="235" t="s">
        <v>21</v>
      </c>
      <c r="F305" s="236" t="s">
        <v>399</v>
      </c>
      <c r="G305" s="233"/>
      <c r="H305" s="235" t="s">
        <v>21</v>
      </c>
      <c r="I305" s="237"/>
      <c r="J305" s="233"/>
      <c r="K305" s="233"/>
      <c r="L305" s="238"/>
      <c r="M305" s="239"/>
      <c r="N305" s="240"/>
      <c r="O305" s="240"/>
      <c r="P305" s="240"/>
      <c r="Q305" s="240"/>
      <c r="R305" s="240"/>
      <c r="S305" s="240"/>
      <c r="T305" s="241"/>
      <c r="AT305" s="242" t="s">
        <v>132</v>
      </c>
      <c r="AU305" s="242" t="s">
        <v>81</v>
      </c>
      <c r="AV305" s="11" t="s">
        <v>79</v>
      </c>
      <c r="AW305" s="11" t="s">
        <v>35</v>
      </c>
      <c r="AX305" s="11" t="s">
        <v>71</v>
      </c>
      <c r="AY305" s="242" t="s">
        <v>123</v>
      </c>
    </row>
    <row r="306" s="11" customFormat="1">
      <c r="B306" s="232"/>
      <c r="C306" s="233"/>
      <c r="D306" s="234" t="s">
        <v>132</v>
      </c>
      <c r="E306" s="235" t="s">
        <v>21</v>
      </c>
      <c r="F306" s="236" t="s">
        <v>400</v>
      </c>
      <c r="G306" s="233"/>
      <c r="H306" s="235" t="s">
        <v>21</v>
      </c>
      <c r="I306" s="237"/>
      <c r="J306" s="233"/>
      <c r="K306" s="233"/>
      <c r="L306" s="238"/>
      <c r="M306" s="239"/>
      <c r="N306" s="240"/>
      <c r="O306" s="240"/>
      <c r="P306" s="240"/>
      <c r="Q306" s="240"/>
      <c r="R306" s="240"/>
      <c r="S306" s="240"/>
      <c r="T306" s="241"/>
      <c r="AT306" s="242" t="s">
        <v>132</v>
      </c>
      <c r="AU306" s="242" t="s">
        <v>81</v>
      </c>
      <c r="AV306" s="11" t="s">
        <v>79</v>
      </c>
      <c r="AW306" s="11" t="s">
        <v>35</v>
      </c>
      <c r="AX306" s="11" t="s">
        <v>71</v>
      </c>
      <c r="AY306" s="242" t="s">
        <v>123</v>
      </c>
    </row>
    <row r="307" s="12" customFormat="1">
      <c r="B307" s="243"/>
      <c r="C307" s="244"/>
      <c r="D307" s="234" t="s">
        <v>132</v>
      </c>
      <c r="E307" s="245" t="s">
        <v>21</v>
      </c>
      <c r="F307" s="246" t="s">
        <v>284</v>
      </c>
      <c r="G307" s="244"/>
      <c r="H307" s="247">
        <v>12</v>
      </c>
      <c r="I307" s="248"/>
      <c r="J307" s="244"/>
      <c r="K307" s="244"/>
      <c r="L307" s="249"/>
      <c r="M307" s="250"/>
      <c r="N307" s="251"/>
      <c r="O307" s="251"/>
      <c r="P307" s="251"/>
      <c r="Q307" s="251"/>
      <c r="R307" s="251"/>
      <c r="S307" s="251"/>
      <c r="T307" s="252"/>
      <c r="AT307" s="253" t="s">
        <v>132</v>
      </c>
      <c r="AU307" s="253" t="s">
        <v>81</v>
      </c>
      <c r="AV307" s="12" t="s">
        <v>81</v>
      </c>
      <c r="AW307" s="12" t="s">
        <v>35</v>
      </c>
      <c r="AX307" s="12" t="s">
        <v>71</v>
      </c>
      <c r="AY307" s="253" t="s">
        <v>123</v>
      </c>
    </row>
    <row r="308" s="13" customFormat="1">
      <c r="B308" s="254"/>
      <c r="C308" s="255"/>
      <c r="D308" s="234" t="s">
        <v>132</v>
      </c>
      <c r="E308" s="256" t="s">
        <v>21</v>
      </c>
      <c r="F308" s="257" t="s">
        <v>135</v>
      </c>
      <c r="G308" s="255"/>
      <c r="H308" s="258">
        <v>12</v>
      </c>
      <c r="I308" s="259"/>
      <c r="J308" s="255"/>
      <c r="K308" s="255"/>
      <c r="L308" s="260"/>
      <c r="M308" s="261"/>
      <c r="N308" s="262"/>
      <c r="O308" s="262"/>
      <c r="P308" s="262"/>
      <c r="Q308" s="262"/>
      <c r="R308" s="262"/>
      <c r="S308" s="262"/>
      <c r="T308" s="263"/>
      <c r="AT308" s="264" t="s">
        <v>132</v>
      </c>
      <c r="AU308" s="264" t="s">
        <v>81</v>
      </c>
      <c r="AV308" s="13" t="s">
        <v>122</v>
      </c>
      <c r="AW308" s="13" t="s">
        <v>35</v>
      </c>
      <c r="AX308" s="13" t="s">
        <v>79</v>
      </c>
      <c r="AY308" s="264" t="s">
        <v>123</v>
      </c>
    </row>
    <row r="309" s="1" customFormat="1" ht="25.5" customHeight="1">
      <c r="B309" s="45"/>
      <c r="C309" s="220" t="s">
        <v>401</v>
      </c>
      <c r="D309" s="220" t="s">
        <v>126</v>
      </c>
      <c r="E309" s="221" t="s">
        <v>402</v>
      </c>
      <c r="F309" s="222" t="s">
        <v>395</v>
      </c>
      <c r="G309" s="223" t="s">
        <v>378</v>
      </c>
      <c r="H309" s="224">
        <v>4</v>
      </c>
      <c r="I309" s="225"/>
      <c r="J309" s="226">
        <f>ROUND(I309*H309,2)</f>
        <v>0</v>
      </c>
      <c r="K309" s="222" t="s">
        <v>21</v>
      </c>
      <c r="L309" s="71"/>
      <c r="M309" s="227" t="s">
        <v>21</v>
      </c>
      <c r="N309" s="228" t="s">
        <v>42</v>
      </c>
      <c r="O309" s="46"/>
      <c r="P309" s="229">
        <f>O309*H309</f>
        <v>0</v>
      </c>
      <c r="Q309" s="229">
        <v>0</v>
      </c>
      <c r="R309" s="229">
        <f>Q309*H309</f>
        <v>0</v>
      </c>
      <c r="S309" s="229">
        <v>0.080000000000000002</v>
      </c>
      <c r="T309" s="230">
        <f>S309*H309</f>
        <v>0.32000000000000001</v>
      </c>
      <c r="AR309" s="23" t="s">
        <v>122</v>
      </c>
      <c r="AT309" s="23" t="s">
        <v>126</v>
      </c>
      <c r="AU309" s="23" t="s">
        <v>81</v>
      </c>
      <c r="AY309" s="23" t="s">
        <v>123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23" t="s">
        <v>79</v>
      </c>
      <c r="BK309" s="231">
        <f>ROUND(I309*H309,2)</f>
        <v>0</v>
      </c>
      <c r="BL309" s="23" t="s">
        <v>122</v>
      </c>
      <c r="BM309" s="23" t="s">
        <v>403</v>
      </c>
    </row>
    <row r="310" s="11" customFormat="1">
      <c r="B310" s="232"/>
      <c r="C310" s="233"/>
      <c r="D310" s="234" t="s">
        <v>132</v>
      </c>
      <c r="E310" s="235" t="s">
        <v>21</v>
      </c>
      <c r="F310" s="236" t="s">
        <v>404</v>
      </c>
      <c r="G310" s="233"/>
      <c r="H310" s="235" t="s">
        <v>21</v>
      </c>
      <c r="I310" s="237"/>
      <c r="J310" s="233"/>
      <c r="K310" s="233"/>
      <c r="L310" s="238"/>
      <c r="M310" s="239"/>
      <c r="N310" s="240"/>
      <c r="O310" s="240"/>
      <c r="P310" s="240"/>
      <c r="Q310" s="240"/>
      <c r="R310" s="240"/>
      <c r="S310" s="240"/>
      <c r="T310" s="241"/>
      <c r="AT310" s="242" t="s">
        <v>132</v>
      </c>
      <c r="AU310" s="242" t="s">
        <v>81</v>
      </c>
      <c r="AV310" s="11" t="s">
        <v>79</v>
      </c>
      <c r="AW310" s="11" t="s">
        <v>35</v>
      </c>
      <c r="AX310" s="11" t="s">
        <v>71</v>
      </c>
      <c r="AY310" s="242" t="s">
        <v>123</v>
      </c>
    </row>
    <row r="311" s="11" customFormat="1">
      <c r="B311" s="232"/>
      <c r="C311" s="233"/>
      <c r="D311" s="234" t="s">
        <v>132</v>
      </c>
      <c r="E311" s="235" t="s">
        <v>21</v>
      </c>
      <c r="F311" s="236" t="s">
        <v>405</v>
      </c>
      <c r="G311" s="233"/>
      <c r="H311" s="235" t="s">
        <v>21</v>
      </c>
      <c r="I311" s="237"/>
      <c r="J311" s="233"/>
      <c r="K311" s="233"/>
      <c r="L311" s="238"/>
      <c r="M311" s="239"/>
      <c r="N311" s="240"/>
      <c r="O311" s="240"/>
      <c r="P311" s="240"/>
      <c r="Q311" s="240"/>
      <c r="R311" s="240"/>
      <c r="S311" s="240"/>
      <c r="T311" s="241"/>
      <c r="AT311" s="242" t="s">
        <v>132</v>
      </c>
      <c r="AU311" s="242" t="s">
        <v>81</v>
      </c>
      <c r="AV311" s="11" t="s">
        <v>79</v>
      </c>
      <c r="AW311" s="11" t="s">
        <v>35</v>
      </c>
      <c r="AX311" s="11" t="s">
        <v>71</v>
      </c>
      <c r="AY311" s="242" t="s">
        <v>123</v>
      </c>
    </row>
    <row r="312" s="11" customFormat="1">
      <c r="B312" s="232"/>
      <c r="C312" s="233"/>
      <c r="D312" s="234" t="s">
        <v>132</v>
      </c>
      <c r="E312" s="235" t="s">
        <v>21</v>
      </c>
      <c r="F312" s="236" t="s">
        <v>399</v>
      </c>
      <c r="G312" s="233"/>
      <c r="H312" s="235" t="s">
        <v>21</v>
      </c>
      <c r="I312" s="237"/>
      <c r="J312" s="233"/>
      <c r="K312" s="233"/>
      <c r="L312" s="238"/>
      <c r="M312" s="239"/>
      <c r="N312" s="240"/>
      <c r="O312" s="240"/>
      <c r="P312" s="240"/>
      <c r="Q312" s="240"/>
      <c r="R312" s="240"/>
      <c r="S312" s="240"/>
      <c r="T312" s="241"/>
      <c r="AT312" s="242" t="s">
        <v>132</v>
      </c>
      <c r="AU312" s="242" t="s">
        <v>81</v>
      </c>
      <c r="AV312" s="11" t="s">
        <v>79</v>
      </c>
      <c r="AW312" s="11" t="s">
        <v>35</v>
      </c>
      <c r="AX312" s="11" t="s">
        <v>71</v>
      </c>
      <c r="AY312" s="242" t="s">
        <v>123</v>
      </c>
    </row>
    <row r="313" s="11" customFormat="1">
      <c r="B313" s="232"/>
      <c r="C313" s="233"/>
      <c r="D313" s="234" t="s">
        <v>132</v>
      </c>
      <c r="E313" s="235" t="s">
        <v>21</v>
      </c>
      <c r="F313" s="236" t="s">
        <v>400</v>
      </c>
      <c r="G313" s="233"/>
      <c r="H313" s="235" t="s">
        <v>21</v>
      </c>
      <c r="I313" s="237"/>
      <c r="J313" s="233"/>
      <c r="K313" s="233"/>
      <c r="L313" s="238"/>
      <c r="M313" s="239"/>
      <c r="N313" s="240"/>
      <c r="O313" s="240"/>
      <c r="P313" s="240"/>
      <c r="Q313" s="240"/>
      <c r="R313" s="240"/>
      <c r="S313" s="240"/>
      <c r="T313" s="241"/>
      <c r="AT313" s="242" t="s">
        <v>132</v>
      </c>
      <c r="AU313" s="242" t="s">
        <v>81</v>
      </c>
      <c r="AV313" s="11" t="s">
        <v>79</v>
      </c>
      <c r="AW313" s="11" t="s">
        <v>35</v>
      </c>
      <c r="AX313" s="11" t="s">
        <v>71</v>
      </c>
      <c r="AY313" s="242" t="s">
        <v>123</v>
      </c>
    </row>
    <row r="314" s="12" customFormat="1">
      <c r="B314" s="243"/>
      <c r="C314" s="244"/>
      <c r="D314" s="234" t="s">
        <v>132</v>
      </c>
      <c r="E314" s="245" t="s">
        <v>21</v>
      </c>
      <c r="F314" s="246" t="s">
        <v>122</v>
      </c>
      <c r="G314" s="244"/>
      <c r="H314" s="247">
        <v>4</v>
      </c>
      <c r="I314" s="248"/>
      <c r="J314" s="244"/>
      <c r="K314" s="244"/>
      <c r="L314" s="249"/>
      <c r="M314" s="250"/>
      <c r="N314" s="251"/>
      <c r="O314" s="251"/>
      <c r="P314" s="251"/>
      <c r="Q314" s="251"/>
      <c r="R314" s="251"/>
      <c r="S314" s="251"/>
      <c r="T314" s="252"/>
      <c r="AT314" s="253" t="s">
        <v>132</v>
      </c>
      <c r="AU314" s="253" t="s">
        <v>81</v>
      </c>
      <c r="AV314" s="12" t="s">
        <v>81</v>
      </c>
      <c r="AW314" s="12" t="s">
        <v>35</v>
      </c>
      <c r="AX314" s="12" t="s">
        <v>71</v>
      </c>
      <c r="AY314" s="253" t="s">
        <v>123</v>
      </c>
    </row>
    <row r="315" s="13" customFormat="1">
      <c r="B315" s="254"/>
      <c r="C315" s="255"/>
      <c r="D315" s="234" t="s">
        <v>132</v>
      </c>
      <c r="E315" s="256" t="s">
        <v>21</v>
      </c>
      <c r="F315" s="257" t="s">
        <v>135</v>
      </c>
      <c r="G315" s="255"/>
      <c r="H315" s="258">
        <v>4</v>
      </c>
      <c r="I315" s="259"/>
      <c r="J315" s="255"/>
      <c r="K315" s="255"/>
      <c r="L315" s="260"/>
      <c r="M315" s="261"/>
      <c r="N315" s="262"/>
      <c r="O315" s="262"/>
      <c r="P315" s="262"/>
      <c r="Q315" s="262"/>
      <c r="R315" s="262"/>
      <c r="S315" s="262"/>
      <c r="T315" s="263"/>
      <c r="AT315" s="264" t="s">
        <v>132</v>
      </c>
      <c r="AU315" s="264" t="s">
        <v>81</v>
      </c>
      <c r="AV315" s="13" t="s">
        <v>122</v>
      </c>
      <c r="AW315" s="13" t="s">
        <v>35</v>
      </c>
      <c r="AX315" s="13" t="s">
        <v>79</v>
      </c>
      <c r="AY315" s="264" t="s">
        <v>123</v>
      </c>
    </row>
    <row r="316" s="1" customFormat="1" ht="16.5" customHeight="1">
      <c r="B316" s="45"/>
      <c r="C316" s="220" t="s">
        <v>406</v>
      </c>
      <c r="D316" s="220" t="s">
        <v>126</v>
      </c>
      <c r="E316" s="221" t="s">
        <v>407</v>
      </c>
      <c r="F316" s="222" t="s">
        <v>408</v>
      </c>
      <c r="G316" s="223" t="s">
        <v>378</v>
      </c>
      <c r="H316" s="224">
        <v>32</v>
      </c>
      <c r="I316" s="225"/>
      <c r="J316" s="226">
        <f>ROUND(I316*H316,2)</f>
        <v>0</v>
      </c>
      <c r="K316" s="222" t="s">
        <v>197</v>
      </c>
      <c r="L316" s="71"/>
      <c r="M316" s="227" t="s">
        <v>21</v>
      </c>
      <c r="N316" s="228" t="s">
        <v>42</v>
      </c>
      <c r="O316" s="46"/>
      <c r="P316" s="229">
        <f>O316*H316</f>
        <v>0</v>
      </c>
      <c r="Q316" s="229">
        <v>0.00051999999999999995</v>
      </c>
      <c r="R316" s="229">
        <f>Q316*H316</f>
        <v>0.016639999999999999</v>
      </c>
      <c r="S316" s="229">
        <v>0</v>
      </c>
      <c r="T316" s="230">
        <f>S316*H316</f>
        <v>0</v>
      </c>
      <c r="AR316" s="23" t="s">
        <v>122</v>
      </c>
      <c r="AT316" s="23" t="s">
        <v>126</v>
      </c>
      <c r="AU316" s="23" t="s">
        <v>81</v>
      </c>
      <c r="AY316" s="23" t="s">
        <v>123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23" t="s">
        <v>79</v>
      </c>
      <c r="BK316" s="231">
        <f>ROUND(I316*H316,2)</f>
        <v>0</v>
      </c>
      <c r="BL316" s="23" t="s">
        <v>122</v>
      </c>
      <c r="BM316" s="23" t="s">
        <v>409</v>
      </c>
    </row>
    <row r="317" s="11" customFormat="1">
      <c r="B317" s="232"/>
      <c r="C317" s="233"/>
      <c r="D317" s="234" t="s">
        <v>132</v>
      </c>
      <c r="E317" s="235" t="s">
        <v>21</v>
      </c>
      <c r="F317" s="236" t="s">
        <v>410</v>
      </c>
      <c r="G317" s="233"/>
      <c r="H317" s="235" t="s">
        <v>21</v>
      </c>
      <c r="I317" s="237"/>
      <c r="J317" s="233"/>
      <c r="K317" s="233"/>
      <c r="L317" s="238"/>
      <c r="M317" s="239"/>
      <c r="N317" s="240"/>
      <c r="O317" s="240"/>
      <c r="P317" s="240"/>
      <c r="Q317" s="240"/>
      <c r="R317" s="240"/>
      <c r="S317" s="240"/>
      <c r="T317" s="241"/>
      <c r="AT317" s="242" t="s">
        <v>132</v>
      </c>
      <c r="AU317" s="242" t="s">
        <v>81</v>
      </c>
      <c r="AV317" s="11" t="s">
        <v>79</v>
      </c>
      <c r="AW317" s="11" t="s">
        <v>35</v>
      </c>
      <c r="AX317" s="11" t="s">
        <v>71</v>
      </c>
      <c r="AY317" s="242" t="s">
        <v>123</v>
      </c>
    </row>
    <row r="318" s="11" customFormat="1">
      <c r="B318" s="232"/>
      <c r="C318" s="233"/>
      <c r="D318" s="234" t="s">
        <v>132</v>
      </c>
      <c r="E318" s="235" t="s">
        <v>21</v>
      </c>
      <c r="F318" s="236" t="s">
        <v>411</v>
      </c>
      <c r="G318" s="233"/>
      <c r="H318" s="235" t="s">
        <v>21</v>
      </c>
      <c r="I318" s="237"/>
      <c r="J318" s="233"/>
      <c r="K318" s="233"/>
      <c r="L318" s="238"/>
      <c r="M318" s="239"/>
      <c r="N318" s="240"/>
      <c r="O318" s="240"/>
      <c r="P318" s="240"/>
      <c r="Q318" s="240"/>
      <c r="R318" s="240"/>
      <c r="S318" s="240"/>
      <c r="T318" s="241"/>
      <c r="AT318" s="242" t="s">
        <v>132</v>
      </c>
      <c r="AU318" s="242" t="s">
        <v>81</v>
      </c>
      <c r="AV318" s="11" t="s">
        <v>79</v>
      </c>
      <c r="AW318" s="11" t="s">
        <v>35</v>
      </c>
      <c r="AX318" s="11" t="s">
        <v>71</v>
      </c>
      <c r="AY318" s="242" t="s">
        <v>123</v>
      </c>
    </row>
    <row r="319" s="12" customFormat="1">
      <c r="B319" s="243"/>
      <c r="C319" s="244"/>
      <c r="D319" s="234" t="s">
        <v>132</v>
      </c>
      <c r="E319" s="245" t="s">
        <v>21</v>
      </c>
      <c r="F319" s="246" t="s">
        <v>412</v>
      </c>
      <c r="G319" s="244"/>
      <c r="H319" s="247">
        <v>32</v>
      </c>
      <c r="I319" s="248"/>
      <c r="J319" s="244"/>
      <c r="K319" s="244"/>
      <c r="L319" s="249"/>
      <c r="M319" s="250"/>
      <c r="N319" s="251"/>
      <c r="O319" s="251"/>
      <c r="P319" s="251"/>
      <c r="Q319" s="251"/>
      <c r="R319" s="251"/>
      <c r="S319" s="251"/>
      <c r="T319" s="252"/>
      <c r="AT319" s="253" t="s">
        <v>132</v>
      </c>
      <c r="AU319" s="253" t="s">
        <v>81</v>
      </c>
      <c r="AV319" s="12" t="s">
        <v>81</v>
      </c>
      <c r="AW319" s="12" t="s">
        <v>35</v>
      </c>
      <c r="AX319" s="12" t="s">
        <v>71</v>
      </c>
      <c r="AY319" s="253" t="s">
        <v>123</v>
      </c>
    </row>
    <row r="320" s="13" customFormat="1">
      <c r="B320" s="254"/>
      <c r="C320" s="255"/>
      <c r="D320" s="234" t="s">
        <v>132</v>
      </c>
      <c r="E320" s="256" t="s">
        <v>21</v>
      </c>
      <c r="F320" s="257" t="s">
        <v>135</v>
      </c>
      <c r="G320" s="255"/>
      <c r="H320" s="258">
        <v>32</v>
      </c>
      <c r="I320" s="259"/>
      <c r="J320" s="255"/>
      <c r="K320" s="255"/>
      <c r="L320" s="260"/>
      <c r="M320" s="261"/>
      <c r="N320" s="262"/>
      <c r="O320" s="262"/>
      <c r="P320" s="262"/>
      <c r="Q320" s="262"/>
      <c r="R320" s="262"/>
      <c r="S320" s="262"/>
      <c r="T320" s="263"/>
      <c r="AT320" s="264" t="s">
        <v>132</v>
      </c>
      <c r="AU320" s="264" t="s">
        <v>81</v>
      </c>
      <c r="AV320" s="13" t="s">
        <v>122</v>
      </c>
      <c r="AW320" s="13" t="s">
        <v>35</v>
      </c>
      <c r="AX320" s="13" t="s">
        <v>79</v>
      </c>
      <c r="AY320" s="264" t="s">
        <v>123</v>
      </c>
    </row>
    <row r="321" s="1" customFormat="1" ht="16.5" customHeight="1">
      <c r="B321" s="45"/>
      <c r="C321" s="220" t="s">
        <v>413</v>
      </c>
      <c r="D321" s="220" t="s">
        <v>126</v>
      </c>
      <c r="E321" s="221" t="s">
        <v>414</v>
      </c>
      <c r="F321" s="222" t="s">
        <v>415</v>
      </c>
      <c r="G321" s="223" t="s">
        <v>378</v>
      </c>
      <c r="H321" s="224">
        <v>40</v>
      </c>
      <c r="I321" s="225"/>
      <c r="J321" s="226">
        <f>ROUND(I321*H321,2)</f>
        <v>0</v>
      </c>
      <c r="K321" s="222" t="s">
        <v>21</v>
      </c>
      <c r="L321" s="71"/>
      <c r="M321" s="227" t="s">
        <v>21</v>
      </c>
      <c r="N321" s="228" t="s">
        <v>42</v>
      </c>
      <c r="O321" s="46"/>
      <c r="P321" s="229">
        <f>O321*H321</f>
        <v>0</v>
      </c>
      <c r="Q321" s="229">
        <v>0.00013999999999999999</v>
      </c>
      <c r="R321" s="229">
        <f>Q321*H321</f>
        <v>0.0055999999999999991</v>
      </c>
      <c r="S321" s="229">
        <v>0</v>
      </c>
      <c r="T321" s="230">
        <f>S321*H321</f>
        <v>0</v>
      </c>
      <c r="AR321" s="23" t="s">
        <v>122</v>
      </c>
      <c r="AT321" s="23" t="s">
        <v>126</v>
      </c>
      <c r="AU321" s="23" t="s">
        <v>81</v>
      </c>
      <c r="AY321" s="23" t="s">
        <v>123</v>
      </c>
      <c r="BE321" s="231">
        <f>IF(N321="základní",J321,0)</f>
        <v>0</v>
      </c>
      <c r="BF321" s="231">
        <f>IF(N321="snížená",J321,0)</f>
        <v>0</v>
      </c>
      <c r="BG321" s="231">
        <f>IF(N321="zákl. přenesená",J321,0)</f>
        <v>0</v>
      </c>
      <c r="BH321" s="231">
        <f>IF(N321="sníž. přenesená",J321,0)</f>
        <v>0</v>
      </c>
      <c r="BI321" s="231">
        <f>IF(N321="nulová",J321,0)</f>
        <v>0</v>
      </c>
      <c r="BJ321" s="23" t="s">
        <v>79</v>
      </c>
      <c r="BK321" s="231">
        <f>ROUND(I321*H321,2)</f>
        <v>0</v>
      </c>
      <c r="BL321" s="23" t="s">
        <v>122</v>
      </c>
      <c r="BM321" s="23" t="s">
        <v>416</v>
      </c>
    </row>
    <row r="322" s="11" customFormat="1">
      <c r="B322" s="232"/>
      <c r="C322" s="233"/>
      <c r="D322" s="234" t="s">
        <v>132</v>
      </c>
      <c r="E322" s="235" t="s">
        <v>21</v>
      </c>
      <c r="F322" s="236" t="s">
        <v>417</v>
      </c>
      <c r="G322" s="233"/>
      <c r="H322" s="235" t="s">
        <v>21</v>
      </c>
      <c r="I322" s="237"/>
      <c r="J322" s="233"/>
      <c r="K322" s="233"/>
      <c r="L322" s="238"/>
      <c r="M322" s="239"/>
      <c r="N322" s="240"/>
      <c r="O322" s="240"/>
      <c r="P322" s="240"/>
      <c r="Q322" s="240"/>
      <c r="R322" s="240"/>
      <c r="S322" s="240"/>
      <c r="T322" s="241"/>
      <c r="AT322" s="242" t="s">
        <v>132</v>
      </c>
      <c r="AU322" s="242" t="s">
        <v>81</v>
      </c>
      <c r="AV322" s="11" t="s">
        <v>79</v>
      </c>
      <c r="AW322" s="11" t="s">
        <v>35</v>
      </c>
      <c r="AX322" s="11" t="s">
        <v>71</v>
      </c>
      <c r="AY322" s="242" t="s">
        <v>123</v>
      </c>
    </row>
    <row r="323" s="11" customFormat="1">
      <c r="B323" s="232"/>
      <c r="C323" s="233"/>
      <c r="D323" s="234" t="s">
        <v>132</v>
      </c>
      <c r="E323" s="235" t="s">
        <v>21</v>
      </c>
      <c r="F323" s="236" t="s">
        <v>418</v>
      </c>
      <c r="G323" s="233"/>
      <c r="H323" s="235" t="s">
        <v>21</v>
      </c>
      <c r="I323" s="237"/>
      <c r="J323" s="233"/>
      <c r="K323" s="233"/>
      <c r="L323" s="238"/>
      <c r="M323" s="239"/>
      <c r="N323" s="240"/>
      <c r="O323" s="240"/>
      <c r="P323" s="240"/>
      <c r="Q323" s="240"/>
      <c r="R323" s="240"/>
      <c r="S323" s="240"/>
      <c r="T323" s="241"/>
      <c r="AT323" s="242" t="s">
        <v>132</v>
      </c>
      <c r="AU323" s="242" t="s">
        <v>81</v>
      </c>
      <c r="AV323" s="11" t="s">
        <v>79</v>
      </c>
      <c r="AW323" s="11" t="s">
        <v>35</v>
      </c>
      <c r="AX323" s="11" t="s">
        <v>71</v>
      </c>
      <c r="AY323" s="242" t="s">
        <v>123</v>
      </c>
    </row>
    <row r="324" s="12" customFormat="1">
      <c r="B324" s="243"/>
      <c r="C324" s="244"/>
      <c r="D324" s="234" t="s">
        <v>132</v>
      </c>
      <c r="E324" s="245" t="s">
        <v>21</v>
      </c>
      <c r="F324" s="246" t="s">
        <v>419</v>
      </c>
      <c r="G324" s="244"/>
      <c r="H324" s="247">
        <v>40</v>
      </c>
      <c r="I324" s="248"/>
      <c r="J324" s="244"/>
      <c r="K324" s="244"/>
      <c r="L324" s="249"/>
      <c r="M324" s="250"/>
      <c r="N324" s="251"/>
      <c r="O324" s="251"/>
      <c r="P324" s="251"/>
      <c r="Q324" s="251"/>
      <c r="R324" s="251"/>
      <c r="S324" s="251"/>
      <c r="T324" s="252"/>
      <c r="AT324" s="253" t="s">
        <v>132</v>
      </c>
      <c r="AU324" s="253" t="s">
        <v>81</v>
      </c>
      <c r="AV324" s="12" t="s">
        <v>81</v>
      </c>
      <c r="AW324" s="12" t="s">
        <v>35</v>
      </c>
      <c r="AX324" s="12" t="s">
        <v>71</v>
      </c>
      <c r="AY324" s="253" t="s">
        <v>123</v>
      </c>
    </row>
    <row r="325" s="13" customFormat="1">
      <c r="B325" s="254"/>
      <c r="C325" s="255"/>
      <c r="D325" s="234" t="s">
        <v>132</v>
      </c>
      <c r="E325" s="256" t="s">
        <v>21</v>
      </c>
      <c r="F325" s="257" t="s">
        <v>135</v>
      </c>
      <c r="G325" s="255"/>
      <c r="H325" s="258">
        <v>40</v>
      </c>
      <c r="I325" s="259"/>
      <c r="J325" s="255"/>
      <c r="K325" s="255"/>
      <c r="L325" s="260"/>
      <c r="M325" s="261"/>
      <c r="N325" s="262"/>
      <c r="O325" s="262"/>
      <c r="P325" s="262"/>
      <c r="Q325" s="262"/>
      <c r="R325" s="262"/>
      <c r="S325" s="262"/>
      <c r="T325" s="263"/>
      <c r="AT325" s="264" t="s">
        <v>132</v>
      </c>
      <c r="AU325" s="264" t="s">
        <v>81</v>
      </c>
      <c r="AV325" s="13" t="s">
        <v>122</v>
      </c>
      <c r="AW325" s="13" t="s">
        <v>35</v>
      </c>
      <c r="AX325" s="13" t="s">
        <v>79</v>
      </c>
      <c r="AY325" s="264" t="s">
        <v>123</v>
      </c>
    </row>
    <row r="326" s="1" customFormat="1" ht="25.5" customHeight="1">
      <c r="B326" s="45"/>
      <c r="C326" s="220" t="s">
        <v>420</v>
      </c>
      <c r="D326" s="220" t="s">
        <v>126</v>
      </c>
      <c r="E326" s="221" t="s">
        <v>421</v>
      </c>
      <c r="F326" s="222" t="s">
        <v>422</v>
      </c>
      <c r="G326" s="223" t="s">
        <v>174</v>
      </c>
      <c r="H326" s="224">
        <v>2229.5999999999999</v>
      </c>
      <c r="I326" s="225"/>
      <c r="J326" s="226">
        <f>ROUND(I326*H326,2)</f>
        <v>0</v>
      </c>
      <c r="K326" s="222" t="s">
        <v>21</v>
      </c>
      <c r="L326" s="71"/>
      <c r="M326" s="227" t="s">
        <v>21</v>
      </c>
      <c r="N326" s="228" t="s">
        <v>42</v>
      </c>
      <c r="O326" s="46"/>
      <c r="P326" s="229">
        <f>O326*H326</f>
        <v>0</v>
      </c>
      <c r="Q326" s="229">
        <v>0</v>
      </c>
      <c r="R326" s="229">
        <f>Q326*H326</f>
        <v>0</v>
      </c>
      <c r="S326" s="229">
        <v>0</v>
      </c>
      <c r="T326" s="230">
        <f>S326*H326</f>
        <v>0</v>
      </c>
      <c r="AR326" s="23" t="s">
        <v>122</v>
      </c>
      <c r="AT326" s="23" t="s">
        <v>126</v>
      </c>
      <c r="AU326" s="23" t="s">
        <v>81</v>
      </c>
      <c r="AY326" s="23" t="s">
        <v>123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23" t="s">
        <v>79</v>
      </c>
      <c r="BK326" s="231">
        <f>ROUND(I326*H326,2)</f>
        <v>0</v>
      </c>
      <c r="BL326" s="23" t="s">
        <v>122</v>
      </c>
      <c r="BM326" s="23" t="s">
        <v>423</v>
      </c>
    </row>
    <row r="327" s="11" customFormat="1">
      <c r="B327" s="232"/>
      <c r="C327" s="233"/>
      <c r="D327" s="234" t="s">
        <v>132</v>
      </c>
      <c r="E327" s="235" t="s">
        <v>21</v>
      </c>
      <c r="F327" s="236" t="s">
        <v>424</v>
      </c>
      <c r="G327" s="233"/>
      <c r="H327" s="235" t="s">
        <v>21</v>
      </c>
      <c r="I327" s="237"/>
      <c r="J327" s="233"/>
      <c r="K327" s="233"/>
      <c r="L327" s="238"/>
      <c r="M327" s="239"/>
      <c r="N327" s="240"/>
      <c r="O327" s="240"/>
      <c r="P327" s="240"/>
      <c r="Q327" s="240"/>
      <c r="R327" s="240"/>
      <c r="S327" s="240"/>
      <c r="T327" s="241"/>
      <c r="AT327" s="242" t="s">
        <v>132</v>
      </c>
      <c r="AU327" s="242" t="s">
        <v>81</v>
      </c>
      <c r="AV327" s="11" t="s">
        <v>79</v>
      </c>
      <c r="AW327" s="11" t="s">
        <v>35</v>
      </c>
      <c r="AX327" s="11" t="s">
        <v>71</v>
      </c>
      <c r="AY327" s="242" t="s">
        <v>123</v>
      </c>
    </row>
    <row r="328" s="11" customFormat="1">
      <c r="B328" s="232"/>
      <c r="C328" s="233"/>
      <c r="D328" s="234" t="s">
        <v>132</v>
      </c>
      <c r="E328" s="235" t="s">
        <v>21</v>
      </c>
      <c r="F328" s="236" t="s">
        <v>425</v>
      </c>
      <c r="G328" s="233"/>
      <c r="H328" s="235" t="s">
        <v>21</v>
      </c>
      <c r="I328" s="237"/>
      <c r="J328" s="233"/>
      <c r="K328" s="233"/>
      <c r="L328" s="238"/>
      <c r="M328" s="239"/>
      <c r="N328" s="240"/>
      <c r="O328" s="240"/>
      <c r="P328" s="240"/>
      <c r="Q328" s="240"/>
      <c r="R328" s="240"/>
      <c r="S328" s="240"/>
      <c r="T328" s="241"/>
      <c r="AT328" s="242" t="s">
        <v>132</v>
      </c>
      <c r="AU328" s="242" t="s">
        <v>81</v>
      </c>
      <c r="AV328" s="11" t="s">
        <v>79</v>
      </c>
      <c r="AW328" s="11" t="s">
        <v>35</v>
      </c>
      <c r="AX328" s="11" t="s">
        <v>71</v>
      </c>
      <c r="AY328" s="242" t="s">
        <v>123</v>
      </c>
    </row>
    <row r="329" s="11" customFormat="1">
      <c r="B329" s="232"/>
      <c r="C329" s="233"/>
      <c r="D329" s="234" t="s">
        <v>132</v>
      </c>
      <c r="E329" s="235" t="s">
        <v>21</v>
      </c>
      <c r="F329" s="236" t="s">
        <v>426</v>
      </c>
      <c r="G329" s="233"/>
      <c r="H329" s="235" t="s">
        <v>21</v>
      </c>
      <c r="I329" s="237"/>
      <c r="J329" s="233"/>
      <c r="K329" s="233"/>
      <c r="L329" s="238"/>
      <c r="M329" s="239"/>
      <c r="N329" s="240"/>
      <c r="O329" s="240"/>
      <c r="P329" s="240"/>
      <c r="Q329" s="240"/>
      <c r="R329" s="240"/>
      <c r="S329" s="240"/>
      <c r="T329" s="241"/>
      <c r="AT329" s="242" t="s">
        <v>132</v>
      </c>
      <c r="AU329" s="242" t="s">
        <v>81</v>
      </c>
      <c r="AV329" s="11" t="s">
        <v>79</v>
      </c>
      <c r="AW329" s="11" t="s">
        <v>35</v>
      </c>
      <c r="AX329" s="11" t="s">
        <v>71</v>
      </c>
      <c r="AY329" s="242" t="s">
        <v>123</v>
      </c>
    </row>
    <row r="330" s="11" customFormat="1">
      <c r="B330" s="232"/>
      <c r="C330" s="233"/>
      <c r="D330" s="234" t="s">
        <v>132</v>
      </c>
      <c r="E330" s="235" t="s">
        <v>21</v>
      </c>
      <c r="F330" s="236" t="s">
        <v>427</v>
      </c>
      <c r="G330" s="233"/>
      <c r="H330" s="235" t="s">
        <v>21</v>
      </c>
      <c r="I330" s="237"/>
      <c r="J330" s="233"/>
      <c r="K330" s="233"/>
      <c r="L330" s="238"/>
      <c r="M330" s="239"/>
      <c r="N330" s="240"/>
      <c r="O330" s="240"/>
      <c r="P330" s="240"/>
      <c r="Q330" s="240"/>
      <c r="R330" s="240"/>
      <c r="S330" s="240"/>
      <c r="T330" s="241"/>
      <c r="AT330" s="242" t="s">
        <v>132</v>
      </c>
      <c r="AU330" s="242" t="s">
        <v>81</v>
      </c>
      <c r="AV330" s="11" t="s">
        <v>79</v>
      </c>
      <c r="AW330" s="11" t="s">
        <v>35</v>
      </c>
      <c r="AX330" s="11" t="s">
        <v>71</v>
      </c>
      <c r="AY330" s="242" t="s">
        <v>123</v>
      </c>
    </row>
    <row r="331" s="11" customFormat="1">
      <c r="B331" s="232"/>
      <c r="C331" s="233"/>
      <c r="D331" s="234" t="s">
        <v>132</v>
      </c>
      <c r="E331" s="235" t="s">
        <v>21</v>
      </c>
      <c r="F331" s="236" t="s">
        <v>428</v>
      </c>
      <c r="G331" s="233"/>
      <c r="H331" s="235" t="s">
        <v>21</v>
      </c>
      <c r="I331" s="237"/>
      <c r="J331" s="233"/>
      <c r="K331" s="233"/>
      <c r="L331" s="238"/>
      <c r="M331" s="239"/>
      <c r="N331" s="240"/>
      <c r="O331" s="240"/>
      <c r="P331" s="240"/>
      <c r="Q331" s="240"/>
      <c r="R331" s="240"/>
      <c r="S331" s="240"/>
      <c r="T331" s="241"/>
      <c r="AT331" s="242" t="s">
        <v>132</v>
      </c>
      <c r="AU331" s="242" t="s">
        <v>81</v>
      </c>
      <c r="AV331" s="11" t="s">
        <v>79</v>
      </c>
      <c r="AW331" s="11" t="s">
        <v>35</v>
      </c>
      <c r="AX331" s="11" t="s">
        <v>71</v>
      </c>
      <c r="AY331" s="242" t="s">
        <v>123</v>
      </c>
    </row>
    <row r="332" s="11" customFormat="1">
      <c r="B332" s="232"/>
      <c r="C332" s="233"/>
      <c r="D332" s="234" t="s">
        <v>132</v>
      </c>
      <c r="E332" s="235" t="s">
        <v>21</v>
      </c>
      <c r="F332" s="236" t="s">
        <v>306</v>
      </c>
      <c r="G332" s="233"/>
      <c r="H332" s="235" t="s">
        <v>21</v>
      </c>
      <c r="I332" s="237"/>
      <c r="J332" s="233"/>
      <c r="K332" s="233"/>
      <c r="L332" s="238"/>
      <c r="M332" s="239"/>
      <c r="N332" s="240"/>
      <c r="O332" s="240"/>
      <c r="P332" s="240"/>
      <c r="Q332" s="240"/>
      <c r="R332" s="240"/>
      <c r="S332" s="240"/>
      <c r="T332" s="241"/>
      <c r="AT332" s="242" t="s">
        <v>132</v>
      </c>
      <c r="AU332" s="242" t="s">
        <v>81</v>
      </c>
      <c r="AV332" s="11" t="s">
        <v>79</v>
      </c>
      <c r="AW332" s="11" t="s">
        <v>35</v>
      </c>
      <c r="AX332" s="11" t="s">
        <v>71</v>
      </c>
      <c r="AY332" s="242" t="s">
        <v>123</v>
      </c>
    </row>
    <row r="333" s="12" customFormat="1">
      <c r="B333" s="243"/>
      <c r="C333" s="244"/>
      <c r="D333" s="234" t="s">
        <v>132</v>
      </c>
      <c r="E333" s="245" t="s">
        <v>21</v>
      </c>
      <c r="F333" s="246" t="s">
        <v>429</v>
      </c>
      <c r="G333" s="244"/>
      <c r="H333" s="247">
        <v>2229.5999999999999</v>
      </c>
      <c r="I333" s="248"/>
      <c r="J333" s="244"/>
      <c r="K333" s="244"/>
      <c r="L333" s="249"/>
      <c r="M333" s="250"/>
      <c r="N333" s="251"/>
      <c r="O333" s="251"/>
      <c r="P333" s="251"/>
      <c r="Q333" s="251"/>
      <c r="R333" s="251"/>
      <c r="S333" s="251"/>
      <c r="T333" s="252"/>
      <c r="AT333" s="253" t="s">
        <v>132</v>
      </c>
      <c r="AU333" s="253" t="s">
        <v>81</v>
      </c>
      <c r="AV333" s="12" t="s">
        <v>81</v>
      </c>
      <c r="AW333" s="12" t="s">
        <v>35</v>
      </c>
      <c r="AX333" s="12" t="s">
        <v>79</v>
      </c>
      <c r="AY333" s="253" t="s">
        <v>123</v>
      </c>
    </row>
    <row r="334" s="10" customFormat="1" ht="22.32" customHeight="1">
      <c r="B334" s="204"/>
      <c r="C334" s="205"/>
      <c r="D334" s="206" t="s">
        <v>70</v>
      </c>
      <c r="E334" s="218" t="s">
        <v>430</v>
      </c>
      <c r="F334" s="218" t="s">
        <v>431</v>
      </c>
      <c r="G334" s="205"/>
      <c r="H334" s="205"/>
      <c r="I334" s="208"/>
      <c r="J334" s="219">
        <f>BK334</f>
        <v>0</v>
      </c>
      <c r="K334" s="205"/>
      <c r="L334" s="210"/>
      <c r="M334" s="211"/>
      <c r="N334" s="212"/>
      <c r="O334" s="212"/>
      <c r="P334" s="213">
        <f>SUM(P335:P470)</f>
        <v>0</v>
      </c>
      <c r="Q334" s="212"/>
      <c r="R334" s="213">
        <f>SUM(R335:R470)</f>
        <v>71.152275099999997</v>
      </c>
      <c r="S334" s="212"/>
      <c r="T334" s="214">
        <f>SUM(T335:T470)</f>
        <v>3.0006900000000001</v>
      </c>
      <c r="AR334" s="215" t="s">
        <v>79</v>
      </c>
      <c r="AT334" s="216" t="s">
        <v>70</v>
      </c>
      <c r="AU334" s="216" t="s">
        <v>81</v>
      </c>
      <c r="AY334" s="215" t="s">
        <v>123</v>
      </c>
      <c r="BK334" s="217">
        <f>SUM(BK335:BK470)</f>
        <v>0</v>
      </c>
    </row>
    <row r="335" s="1" customFormat="1" ht="38.25" customHeight="1">
      <c r="B335" s="45"/>
      <c r="C335" s="220" t="s">
        <v>432</v>
      </c>
      <c r="D335" s="220" t="s">
        <v>126</v>
      </c>
      <c r="E335" s="221" t="s">
        <v>433</v>
      </c>
      <c r="F335" s="222" t="s">
        <v>434</v>
      </c>
      <c r="G335" s="223" t="s">
        <v>174</v>
      </c>
      <c r="H335" s="224">
        <v>38.969999999999999</v>
      </c>
      <c r="I335" s="225"/>
      <c r="J335" s="226">
        <f>ROUND(I335*H335,2)</f>
        <v>0</v>
      </c>
      <c r="K335" s="222" t="s">
        <v>21</v>
      </c>
      <c r="L335" s="71"/>
      <c r="M335" s="227" t="s">
        <v>21</v>
      </c>
      <c r="N335" s="228" t="s">
        <v>42</v>
      </c>
      <c r="O335" s="46"/>
      <c r="P335" s="229">
        <f>O335*H335</f>
        <v>0</v>
      </c>
      <c r="Q335" s="229">
        <v>3.0000000000000001E-05</v>
      </c>
      <c r="R335" s="229">
        <f>Q335*H335</f>
        <v>0.0011691</v>
      </c>
      <c r="S335" s="229">
        <v>0.076999999999999999</v>
      </c>
      <c r="T335" s="230">
        <f>S335*H335</f>
        <v>3.0006900000000001</v>
      </c>
      <c r="AR335" s="23" t="s">
        <v>122</v>
      </c>
      <c r="AT335" s="23" t="s">
        <v>126</v>
      </c>
      <c r="AU335" s="23" t="s">
        <v>140</v>
      </c>
      <c r="AY335" s="23" t="s">
        <v>123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23" t="s">
        <v>79</v>
      </c>
      <c r="BK335" s="231">
        <f>ROUND(I335*H335,2)</f>
        <v>0</v>
      </c>
      <c r="BL335" s="23" t="s">
        <v>122</v>
      </c>
      <c r="BM335" s="23" t="s">
        <v>435</v>
      </c>
    </row>
    <row r="336" s="11" customFormat="1">
      <c r="B336" s="232"/>
      <c r="C336" s="233"/>
      <c r="D336" s="234" t="s">
        <v>132</v>
      </c>
      <c r="E336" s="235" t="s">
        <v>21</v>
      </c>
      <c r="F336" s="236" t="s">
        <v>436</v>
      </c>
      <c r="G336" s="233"/>
      <c r="H336" s="235" t="s">
        <v>21</v>
      </c>
      <c r="I336" s="237"/>
      <c r="J336" s="233"/>
      <c r="K336" s="233"/>
      <c r="L336" s="238"/>
      <c r="M336" s="239"/>
      <c r="N336" s="240"/>
      <c r="O336" s="240"/>
      <c r="P336" s="240"/>
      <c r="Q336" s="240"/>
      <c r="R336" s="240"/>
      <c r="S336" s="240"/>
      <c r="T336" s="241"/>
      <c r="AT336" s="242" t="s">
        <v>132</v>
      </c>
      <c r="AU336" s="242" t="s">
        <v>140</v>
      </c>
      <c r="AV336" s="11" t="s">
        <v>79</v>
      </c>
      <c r="AW336" s="11" t="s">
        <v>35</v>
      </c>
      <c r="AX336" s="11" t="s">
        <v>71</v>
      </c>
      <c r="AY336" s="242" t="s">
        <v>123</v>
      </c>
    </row>
    <row r="337" s="11" customFormat="1">
      <c r="B337" s="232"/>
      <c r="C337" s="233"/>
      <c r="D337" s="234" t="s">
        <v>132</v>
      </c>
      <c r="E337" s="235" t="s">
        <v>21</v>
      </c>
      <c r="F337" s="236" t="s">
        <v>437</v>
      </c>
      <c r="G337" s="233"/>
      <c r="H337" s="235" t="s">
        <v>21</v>
      </c>
      <c r="I337" s="237"/>
      <c r="J337" s="233"/>
      <c r="K337" s="233"/>
      <c r="L337" s="238"/>
      <c r="M337" s="239"/>
      <c r="N337" s="240"/>
      <c r="O337" s="240"/>
      <c r="P337" s="240"/>
      <c r="Q337" s="240"/>
      <c r="R337" s="240"/>
      <c r="S337" s="240"/>
      <c r="T337" s="241"/>
      <c r="AT337" s="242" t="s">
        <v>132</v>
      </c>
      <c r="AU337" s="242" t="s">
        <v>140</v>
      </c>
      <c r="AV337" s="11" t="s">
        <v>79</v>
      </c>
      <c r="AW337" s="11" t="s">
        <v>35</v>
      </c>
      <c r="AX337" s="11" t="s">
        <v>71</v>
      </c>
      <c r="AY337" s="242" t="s">
        <v>123</v>
      </c>
    </row>
    <row r="338" s="12" customFormat="1">
      <c r="B338" s="243"/>
      <c r="C338" s="244"/>
      <c r="D338" s="234" t="s">
        <v>132</v>
      </c>
      <c r="E338" s="245" t="s">
        <v>21</v>
      </c>
      <c r="F338" s="246" t="s">
        <v>438</v>
      </c>
      <c r="G338" s="244"/>
      <c r="H338" s="247">
        <v>38.969999999999999</v>
      </c>
      <c r="I338" s="248"/>
      <c r="J338" s="244"/>
      <c r="K338" s="244"/>
      <c r="L338" s="249"/>
      <c r="M338" s="250"/>
      <c r="N338" s="251"/>
      <c r="O338" s="251"/>
      <c r="P338" s="251"/>
      <c r="Q338" s="251"/>
      <c r="R338" s="251"/>
      <c r="S338" s="251"/>
      <c r="T338" s="252"/>
      <c r="AT338" s="253" t="s">
        <v>132</v>
      </c>
      <c r="AU338" s="253" t="s">
        <v>140</v>
      </c>
      <c r="AV338" s="12" t="s">
        <v>81</v>
      </c>
      <c r="AW338" s="12" t="s">
        <v>35</v>
      </c>
      <c r="AX338" s="12" t="s">
        <v>71</v>
      </c>
      <c r="AY338" s="253" t="s">
        <v>123</v>
      </c>
    </row>
    <row r="339" s="13" customFormat="1">
      <c r="B339" s="254"/>
      <c r="C339" s="255"/>
      <c r="D339" s="234" t="s">
        <v>132</v>
      </c>
      <c r="E339" s="256" t="s">
        <v>21</v>
      </c>
      <c r="F339" s="257" t="s">
        <v>135</v>
      </c>
      <c r="G339" s="255"/>
      <c r="H339" s="258">
        <v>38.969999999999999</v>
      </c>
      <c r="I339" s="259"/>
      <c r="J339" s="255"/>
      <c r="K339" s="255"/>
      <c r="L339" s="260"/>
      <c r="M339" s="261"/>
      <c r="N339" s="262"/>
      <c r="O339" s="262"/>
      <c r="P339" s="262"/>
      <c r="Q339" s="262"/>
      <c r="R339" s="262"/>
      <c r="S339" s="262"/>
      <c r="T339" s="263"/>
      <c r="AT339" s="264" t="s">
        <v>132</v>
      </c>
      <c r="AU339" s="264" t="s">
        <v>140</v>
      </c>
      <c r="AV339" s="13" t="s">
        <v>122</v>
      </c>
      <c r="AW339" s="13" t="s">
        <v>35</v>
      </c>
      <c r="AX339" s="13" t="s">
        <v>79</v>
      </c>
      <c r="AY339" s="264" t="s">
        <v>123</v>
      </c>
    </row>
    <row r="340" s="1" customFormat="1" ht="16.5" customHeight="1">
      <c r="B340" s="45"/>
      <c r="C340" s="220" t="s">
        <v>412</v>
      </c>
      <c r="D340" s="220" t="s">
        <v>126</v>
      </c>
      <c r="E340" s="221" t="s">
        <v>439</v>
      </c>
      <c r="F340" s="222" t="s">
        <v>440</v>
      </c>
      <c r="G340" s="223" t="s">
        <v>129</v>
      </c>
      <c r="H340" s="224">
        <v>29</v>
      </c>
      <c r="I340" s="225"/>
      <c r="J340" s="226">
        <f>ROUND(I340*H340,2)</f>
        <v>0</v>
      </c>
      <c r="K340" s="222" t="s">
        <v>21</v>
      </c>
      <c r="L340" s="71"/>
      <c r="M340" s="227" t="s">
        <v>21</v>
      </c>
      <c r="N340" s="228" t="s">
        <v>42</v>
      </c>
      <c r="O340" s="46"/>
      <c r="P340" s="229">
        <f>O340*H340</f>
        <v>0</v>
      </c>
      <c r="Q340" s="229">
        <v>0</v>
      </c>
      <c r="R340" s="229">
        <f>Q340*H340</f>
        <v>0</v>
      </c>
      <c r="S340" s="229">
        <v>0</v>
      </c>
      <c r="T340" s="230">
        <f>S340*H340</f>
        <v>0</v>
      </c>
      <c r="AR340" s="23" t="s">
        <v>122</v>
      </c>
      <c r="AT340" s="23" t="s">
        <v>126</v>
      </c>
      <c r="AU340" s="23" t="s">
        <v>140</v>
      </c>
      <c r="AY340" s="23" t="s">
        <v>123</v>
      </c>
      <c r="BE340" s="231">
        <f>IF(N340="základní",J340,0)</f>
        <v>0</v>
      </c>
      <c r="BF340" s="231">
        <f>IF(N340="snížená",J340,0)</f>
        <v>0</v>
      </c>
      <c r="BG340" s="231">
        <f>IF(N340="zákl. přenesená",J340,0)</f>
        <v>0</v>
      </c>
      <c r="BH340" s="231">
        <f>IF(N340="sníž. přenesená",J340,0)</f>
        <v>0</v>
      </c>
      <c r="BI340" s="231">
        <f>IF(N340="nulová",J340,0)</f>
        <v>0</v>
      </c>
      <c r="BJ340" s="23" t="s">
        <v>79</v>
      </c>
      <c r="BK340" s="231">
        <f>ROUND(I340*H340,2)</f>
        <v>0</v>
      </c>
      <c r="BL340" s="23" t="s">
        <v>122</v>
      </c>
      <c r="BM340" s="23" t="s">
        <v>441</v>
      </c>
    </row>
    <row r="341" s="11" customFormat="1">
      <c r="B341" s="232"/>
      <c r="C341" s="233"/>
      <c r="D341" s="234" t="s">
        <v>132</v>
      </c>
      <c r="E341" s="235" t="s">
        <v>21</v>
      </c>
      <c r="F341" s="236" t="s">
        <v>400</v>
      </c>
      <c r="G341" s="233"/>
      <c r="H341" s="235" t="s">
        <v>21</v>
      </c>
      <c r="I341" s="237"/>
      <c r="J341" s="233"/>
      <c r="K341" s="233"/>
      <c r="L341" s="238"/>
      <c r="M341" s="239"/>
      <c r="N341" s="240"/>
      <c r="O341" s="240"/>
      <c r="P341" s="240"/>
      <c r="Q341" s="240"/>
      <c r="R341" s="240"/>
      <c r="S341" s="240"/>
      <c r="T341" s="241"/>
      <c r="AT341" s="242" t="s">
        <v>132</v>
      </c>
      <c r="AU341" s="242" t="s">
        <v>140</v>
      </c>
      <c r="AV341" s="11" t="s">
        <v>79</v>
      </c>
      <c r="AW341" s="11" t="s">
        <v>35</v>
      </c>
      <c r="AX341" s="11" t="s">
        <v>71</v>
      </c>
      <c r="AY341" s="242" t="s">
        <v>123</v>
      </c>
    </row>
    <row r="342" s="11" customFormat="1">
      <c r="B342" s="232"/>
      <c r="C342" s="233"/>
      <c r="D342" s="234" t="s">
        <v>132</v>
      </c>
      <c r="E342" s="235" t="s">
        <v>21</v>
      </c>
      <c r="F342" s="236" t="s">
        <v>442</v>
      </c>
      <c r="G342" s="233"/>
      <c r="H342" s="235" t="s">
        <v>21</v>
      </c>
      <c r="I342" s="237"/>
      <c r="J342" s="233"/>
      <c r="K342" s="233"/>
      <c r="L342" s="238"/>
      <c r="M342" s="239"/>
      <c r="N342" s="240"/>
      <c r="O342" s="240"/>
      <c r="P342" s="240"/>
      <c r="Q342" s="240"/>
      <c r="R342" s="240"/>
      <c r="S342" s="240"/>
      <c r="T342" s="241"/>
      <c r="AT342" s="242" t="s">
        <v>132</v>
      </c>
      <c r="AU342" s="242" t="s">
        <v>140</v>
      </c>
      <c r="AV342" s="11" t="s">
        <v>79</v>
      </c>
      <c r="AW342" s="11" t="s">
        <v>35</v>
      </c>
      <c r="AX342" s="11" t="s">
        <v>71</v>
      </c>
      <c r="AY342" s="242" t="s">
        <v>123</v>
      </c>
    </row>
    <row r="343" s="12" customFormat="1">
      <c r="B343" s="243"/>
      <c r="C343" s="244"/>
      <c r="D343" s="234" t="s">
        <v>132</v>
      </c>
      <c r="E343" s="245" t="s">
        <v>21</v>
      </c>
      <c r="F343" s="246" t="s">
        <v>151</v>
      </c>
      <c r="G343" s="244"/>
      <c r="H343" s="247">
        <v>5</v>
      </c>
      <c r="I343" s="248"/>
      <c r="J343" s="244"/>
      <c r="K343" s="244"/>
      <c r="L343" s="249"/>
      <c r="M343" s="250"/>
      <c r="N343" s="251"/>
      <c r="O343" s="251"/>
      <c r="P343" s="251"/>
      <c r="Q343" s="251"/>
      <c r="R343" s="251"/>
      <c r="S343" s="251"/>
      <c r="T343" s="252"/>
      <c r="AT343" s="253" t="s">
        <v>132</v>
      </c>
      <c r="AU343" s="253" t="s">
        <v>140</v>
      </c>
      <c r="AV343" s="12" t="s">
        <v>81</v>
      </c>
      <c r="AW343" s="12" t="s">
        <v>35</v>
      </c>
      <c r="AX343" s="12" t="s">
        <v>71</v>
      </c>
      <c r="AY343" s="253" t="s">
        <v>123</v>
      </c>
    </row>
    <row r="344" s="11" customFormat="1">
      <c r="B344" s="232"/>
      <c r="C344" s="233"/>
      <c r="D344" s="234" t="s">
        <v>132</v>
      </c>
      <c r="E344" s="235" t="s">
        <v>21</v>
      </c>
      <c r="F344" s="236" t="s">
        <v>443</v>
      </c>
      <c r="G344" s="233"/>
      <c r="H344" s="235" t="s">
        <v>21</v>
      </c>
      <c r="I344" s="237"/>
      <c r="J344" s="233"/>
      <c r="K344" s="233"/>
      <c r="L344" s="238"/>
      <c r="M344" s="239"/>
      <c r="N344" s="240"/>
      <c r="O344" s="240"/>
      <c r="P344" s="240"/>
      <c r="Q344" s="240"/>
      <c r="R344" s="240"/>
      <c r="S344" s="240"/>
      <c r="T344" s="241"/>
      <c r="AT344" s="242" t="s">
        <v>132</v>
      </c>
      <c r="AU344" s="242" t="s">
        <v>140</v>
      </c>
      <c r="AV344" s="11" t="s">
        <v>79</v>
      </c>
      <c r="AW344" s="11" t="s">
        <v>35</v>
      </c>
      <c r="AX344" s="11" t="s">
        <v>71</v>
      </c>
      <c r="AY344" s="242" t="s">
        <v>123</v>
      </c>
    </row>
    <row r="345" s="11" customFormat="1">
      <c r="B345" s="232"/>
      <c r="C345" s="233"/>
      <c r="D345" s="234" t="s">
        <v>132</v>
      </c>
      <c r="E345" s="235" t="s">
        <v>21</v>
      </c>
      <c r="F345" s="236" t="s">
        <v>444</v>
      </c>
      <c r="G345" s="233"/>
      <c r="H345" s="235" t="s">
        <v>21</v>
      </c>
      <c r="I345" s="237"/>
      <c r="J345" s="233"/>
      <c r="K345" s="233"/>
      <c r="L345" s="238"/>
      <c r="M345" s="239"/>
      <c r="N345" s="240"/>
      <c r="O345" s="240"/>
      <c r="P345" s="240"/>
      <c r="Q345" s="240"/>
      <c r="R345" s="240"/>
      <c r="S345" s="240"/>
      <c r="T345" s="241"/>
      <c r="AT345" s="242" t="s">
        <v>132</v>
      </c>
      <c r="AU345" s="242" t="s">
        <v>140</v>
      </c>
      <c r="AV345" s="11" t="s">
        <v>79</v>
      </c>
      <c r="AW345" s="11" t="s">
        <v>35</v>
      </c>
      <c r="AX345" s="11" t="s">
        <v>71</v>
      </c>
      <c r="AY345" s="242" t="s">
        <v>123</v>
      </c>
    </row>
    <row r="346" s="12" customFormat="1">
      <c r="B346" s="243"/>
      <c r="C346" s="244"/>
      <c r="D346" s="234" t="s">
        <v>132</v>
      </c>
      <c r="E346" s="245" t="s">
        <v>21</v>
      </c>
      <c r="F346" s="246" t="s">
        <v>380</v>
      </c>
      <c r="G346" s="244"/>
      <c r="H346" s="247">
        <v>24</v>
      </c>
      <c r="I346" s="248"/>
      <c r="J346" s="244"/>
      <c r="K346" s="244"/>
      <c r="L346" s="249"/>
      <c r="M346" s="250"/>
      <c r="N346" s="251"/>
      <c r="O346" s="251"/>
      <c r="P346" s="251"/>
      <c r="Q346" s="251"/>
      <c r="R346" s="251"/>
      <c r="S346" s="251"/>
      <c r="T346" s="252"/>
      <c r="AT346" s="253" t="s">
        <v>132</v>
      </c>
      <c r="AU346" s="253" t="s">
        <v>140</v>
      </c>
      <c r="AV346" s="12" t="s">
        <v>81</v>
      </c>
      <c r="AW346" s="12" t="s">
        <v>35</v>
      </c>
      <c r="AX346" s="12" t="s">
        <v>71</v>
      </c>
      <c r="AY346" s="253" t="s">
        <v>123</v>
      </c>
    </row>
    <row r="347" s="13" customFormat="1">
      <c r="B347" s="254"/>
      <c r="C347" s="255"/>
      <c r="D347" s="234" t="s">
        <v>132</v>
      </c>
      <c r="E347" s="256" t="s">
        <v>21</v>
      </c>
      <c r="F347" s="257" t="s">
        <v>135</v>
      </c>
      <c r="G347" s="255"/>
      <c r="H347" s="258">
        <v>29</v>
      </c>
      <c r="I347" s="259"/>
      <c r="J347" s="255"/>
      <c r="K347" s="255"/>
      <c r="L347" s="260"/>
      <c r="M347" s="261"/>
      <c r="N347" s="262"/>
      <c r="O347" s="262"/>
      <c r="P347" s="262"/>
      <c r="Q347" s="262"/>
      <c r="R347" s="262"/>
      <c r="S347" s="262"/>
      <c r="T347" s="263"/>
      <c r="AT347" s="264" t="s">
        <v>132</v>
      </c>
      <c r="AU347" s="264" t="s">
        <v>140</v>
      </c>
      <c r="AV347" s="13" t="s">
        <v>122</v>
      </c>
      <c r="AW347" s="13" t="s">
        <v>35</v>
      </c>
      <c r="AX347" s="13" t="s">
        <v>79</v>
      </c>
      <c r="AY347" s="264" t="s">
        <v>123</v>
      </c>
    </row>
    <row r="348" s="1" customFormat="1" ht="16.5" customHeight="1">
      <c r="B348" s="45"/>
      <c r="C348" s="220" t="s">
        <v>445</v>
      </c>
      <c r="D348" s="220" t="s">
        <v>126</v>
      </c>
      <c r="E348" s="221" t="s">
        <v>351</v>
      </c>
      <c r="F348" s="222" t="s">
        <v>446</v>
      </c>
      <c r="G348" s="223" t="s">
        <v>219</v>
      </c>
      <c r="H348" s="224">
        <v>26.199999999999999</v>
      </c>
      <c r="I348" s="225"/>
      <c r="J348" s="226">
        <f>ROUND(I348*H348,2)</f>
        <v>0</v>
      </c>
      <c r="K348" s="222" t="s">
        <v>21</v>
      </c>
      <c r="L348" s="71"/>
      <c r="M348" s="227" t="s">
        <v>21</v>
      </c>
      <c r="N348" s="228" t="s">
        <v>42</v>
      </c>
      <c r="O348" s="46"/>
      <c r="P348" s="229">
        <f>O348*H348</f>
        <v>0</v>
      </c>
      <c r="Q348" s="229">
        <v>0</v>
      </c>
      <c r="R348" s="229">
        <f>Q348*H348</f>
        <v>0</v>
      </c>
      <c r="S348" s="229">
        <v>0</v>
      </c>
      <c r="T348" s="230">
        <f>S348*H348</f>
        <v>0</v>
      </c>
      <c r="AR348" s="23" t="s">
        <v>122</v>
      </c>
      <c r="AT348" s="23" t="s">
        <v>126</v>
      </c>
      <c r="AU348" s="23" t="s">
        <v>140</v>
      </c>
      <c r="AY348" s="23" t="s">
        <v>123</v>
      </c>
      <c r="BE348" s="231">
        <f>IF(N348="základní",J348,0)</f>
        <v>0</v>
      </c>
      <c r="BF348" s="231">
        <f>IF(N348="snížená",J348,0)</f>
        <v>0</v>
      </c>
      <c r="BG348" s="231">
        <f>IF(N348="zákl. přenesená",J348,0)</f>
        <v>0</v>
      </c>
      <c r="BH348" s="231">
        <f>IF(N348="sníž. přenesená",J348,0)</f>
        <v>0</v>
      </c>
      <c r="BI348" s="231">
        <f>IF(N348="nulová",J348,0)</f>
        <v>0</v>
      </c>
      <c r="BJ348" s="23" t="s">
        <v>79</v>
      </c>
      <c r="BK348" s="231">
        <f>ROUND(I348*H348,2)</f>
        <v>0</v>
      </c>
      <c r="BL348" s="23" t="s">
        <v>122</v>
      </c>
      <c r="BM348" s="23" t="s">
        <v>447</v>
      </c>
    </row>
    <row r="349" s="11" customFormat="1">
      <c r="B349" s="232"/>
      <c r="C349" s="233"/>
      <c r="D349" s="234" t="s">
        <v>132</v>
      </c>
      <c r="E349" s="235" t="s">
        <v>21</v>
      </c>
      <c r="F349" s="236" t="s">
        <v>448</v>
      </c>
      <c r="G349" s="233"/>
      <c r="H349" s="235" t="s">
        <v>21</v>
      </c>
      <c r="I349" s="237"/>
      <c r="J349" s="233"/>
      <c r="K349" s="233"/>
      <c r="L349" s="238"/>
      <c r="M349" s="239"/>
      <c r="N349" s="240"/>
      <c r="O349" s="240"/>
      <c r="P349" s="240"/>
      <c r="Q349" s="240"/>
      <c r="R349" s="240"/>
      <c r="S349" s="240"/>
      <c r="T349" s="241"/>
      <c r="AT349" s="242" t="s">
        <v>132</v>
      </c>
      <c r="AU349" s="242" t="s">
        <v>140</v>
      </c>
      <c r="AV349" s="11" t="s">
        <v>79</v>
      </c>
      <c r="AW349" s="11" t="s">
        <v>35</v>
      </c>
      <c r="AX349" s="11" t="s">
        <v>71</v>
      </c>
      <c r="AY349" s="242" t="s">
        <v>123</v>
      </c>
    </row>
    <row r="350" s="11" customFormat="1">
      <c r="B350" s="232"/>
      <c r="C350" s="233"/>
      <c r="D350" s="234" t="s">
        <v>132</v>
      </c>
      <c r="E350" s="235" t="s">
        <v>21</v>
      </c>
      <c r="F350" s="236" t="s">
        <v>449</v>
      </c>
      <c r="G350" s="233"/>
      <c r="H350" s="235" t="s">
        <v>21</v>
      </c>
      <c r="I350" s="237"/>
      <c r="J350" s="233"/>
      <c r="K350" s="233"/>
      <c r="L350" s="238"/>
      <c r="M350" s="239"/>
      <c r="N350" s="240"/>
      <c r="O350" s="240"/>
      <c r="P350" s="240"/>
      <c r="Q350" s="240"/>
      <c r="R350" s="240"/>
      <c r="S350" s="240"/>
      <c r="T350" s="241"/>
      <c r="AT350" s="242" t="s">
        <v>132</v>
      </c>
      <c r="AU350" s="242" t="s">
        <v>140</v>
      </c>
      <c r="AV350" s="11" t="s">
        <v>79</v>
      </c>
      <c r="AW350" s="11" t="s">
        <v>35</v>
      </c>
      <c r="AX350" s="11" t="s">
        <v>71</v>
      </c>
      <c r="AY350" s="242" t="s">
        <v>123</v>
      </c>
    </row>
    <row r="351" s="11" customFormat="1">
      <c r="B351" s="232"/>
      <c r="C351" s="233"/>
      <c r="D351" s="234" t="s">
        <v>132</v>
      </c>
      <c r="E351" s="235" t="s">
        <v>21</v>
      </c>
      <c r="F351" s="236" t="s">
        <v>369</v>
      </c>
      <c r="G351" s="233"/>
      <c r="H351" s="235" t="s">
        <v>21</v>
      </c>
      <c r="I351" s="237"/>
      <c r="J351" s="233"/>
      <c r="K351" s="233"/>
      <c r="L351" s="238"/>
      <c r="M351" s="239"/>
      <c r="N351" s="240"/>
      <c r="O351" s="240"/>
      <c r="P351" s="240"/>
      <c r="Q351" s="240"/>
      <c r="R351" s="240"/>
      <c r="S351" s="240"/>
      <c r="T351" s="241"/>
      <c r="AT351" s="242" t="s">
        <v>132</v>
      </c>
      <c r="AU351" s="242" t="s">
        <v>140</v>
      </c>
      <c r="AV351" s="11" t="s">
        <v>79</v>
      </c>
      <c r="AW351" s="11" t="s">
        <v>35</v>
      </c>
      <c r="AX351" s="11" t="s">
        <v>71</v>
      </c>
      <c r="AY351" s="242" t="s">
        <v>123</v>
      </c>
    </row>
    <row r="352" s="12" customFormat="1">
      <c r="B352" s="243"/>
      <c r="C352" s="244"/>
      <c r="D352" s="234" t="s">
        <v>132</v>
      </c>
      <c r="E352" s="245" t="s">
        <v>21</v>
      </c>
      <c r="F352" s="246" t="s">
        <v>450</v>
      </c>
      <c r="G352" s="244"/>
      <c r="H352" s="247">
        <v>26.199999999999999</v>
      </c>
      <c r="I352" s="248"/>
      <c r="J352" s="244"/>
      <c r="K352" s="244"/>
      <c r="L352" s="249"/>
      <c r="M352" s="250"/>
      <c r="N352" s="251"/>
      <c r="O352" s="251"/>
      <c r="P352" s="251"/>
      <c r="Q352" s="251"/>
      <c r="R352" s="251"/>
      <c r="S352" s="251"/>
      <c r="T352" s="252"/>
      <c r="AT352" s="253" t="s">
        <v>132</v>
      </c>
      <c r="AU352" s="253" t="s">
        <v>140</v>
      </c>
      <c r="AV352" s="12" t="s">
        <v>81</v>
      </c>
      <c r="AW352" s="12" t="s">
        <v>35</v>
      </c>
      <c r="AX352" s="12" t="s">
        <v>71</v>
      </c>
      <c r="AY352" s="253" t="s">
        <v>123</v>
      </c>
    </row>
    <row r="353" s="13" customFormat="1">
      <c r="B353" s="254"/>
      <c r="C353" s="255"/>
      <c r="D353" s="234" t="s">
        <v>132</v>
      </c>
      <c r="E353" s="256" t="s">
        <v>21</v>
      </c>
      <c r="F353" s="257" t="s">
        <v>135</v>
      </c>
      <c r="G353" s="255"/>
      <c r="H353" s="258">
        <v>26.199999999999999</v>
      </c>
      <c r="I353" s="259"/>
      <c r="J353" s="255"/>
      <c r="K353" s="255"/>
      <c r="L353" s="260"/>
      <c r="M353" s="261"/>
      <c r="N353" s="262"/>
      <c r="O353" s="262"/>
      <c r="P353" s="262"/>
      <c r="Q353" s="262"/>
      <c r="R353" s="262"/>
      <c r="S353" s="262"/>
      <c r="T353" s="263"/>
      <c r="AT353" s="264" t="s">
        <v>132</v>
      </c>
      <c r="AU353" s="264" t="s">
        <v>140</v>
      </c>
      <c r="AV353" s="13" t="s">
        <v>122</v>
      </c>
      <c r="AW353" s="13" t="s">
        <v>35</v>
      </c>
      <c r="AX353" s="13" t="s">
        <v>79</v>
      </c>
      <c r="AY353" s="264" t="s">
        <v>123</v>
      </c>
    </row>
    <row r="354" s="1" customFormat="1" ht="51" customHeight="1">
      <c r="B354" s="45"/>
      <c r="C354" s="220" t="s">
        <v>451</v>
      </c>
      <c r="D354" s="220" t="s">
        <v>126</v>
      </c>
      <c r="E354" s="221" t="s">
        <v>452</v>
      </c>
      <c r="F354" s="222" t="s">
        <v>453</v>
      </c>
      <c r="G354" s="223" t="s">
        <v>240</v>
      </c>
      <c r="H354" s="224">
        <v>61.634</v>
      </c>
      <c r="I354" s="225"/>
      <c r="J354" s="226">
        <f>ROUND(I354*H354,2)</f>
        <v>0</v>
      </c>
      <c r="K354" s="222" t="s">
        <v>21</v>
      </c>
      <c r="L354" s="71"/>
      <c r="M354" s="227" t="s">
        <v>21</v>
      </c>
      <c r="N354" s="228" t="s">
        <v>42</v>
      </c>
      <c r="O354" s="46"/>
      <c r="P354" s="229">
        <f>O354*H354</f>
        <v>0</v>
      </c>
      <c r="Q354" s="229">
        <v>0</v>
      </c>
      <c r="R354" s="229">
        <f>Q354*H354</f>
        <v>0</v>
      </c>
      <c r="S354" s="229">
        <v>0</v>
      </c>
      <c r="T354" s="230">
        <f>S354*H354</f>
        <v>0</v>
      </c>
      <c r="AR354" s="23" t="s">
        <v>122</v>
      </c>
      <c r="AT354" s="23" t="s">
        <v>126</v>
      </c>
      <c r="AU354" s="23" t="s">
        <v>140</v>
      </c>
      <c r="AY354" s="23" t="s">
        <v>123</v>
      </c>
      <c r="BE354" s="231">
        <f>IF(N354="základní",J354,0)</f>
        <v>0</v>
      </c>
      <c r="BF354" s="231">
        <f>IF(N354="snížená",J354,0)</f>
        <v>0</v>
      </c>
      <c r="BG354" s="231">
        <f>IF(N354="zákl. přenesená",J354,0)</f>
        <v>0</v>
      </c>
      <c r="BH354" s="231">
        <f>IF(N354="sníž. přenesená",J354,0)</f>
        <v>0</v>
      </c>
      <c r="BI354" s="231">
        <f>IF(N354="nulová",J354,0)</f>
        <v>0</v>
      </c>
      <c r="BJ354" s="23" t="s">
        <v>79</v>
      </c>
      <c r="BK354" s="231">
        <f>ROUND(I354*H354,2)</f>
        <v>0</v>
      </c>
      <c r="BL354" s="23" t="s">
        <v>122</v>
      </c>
      <c r="BM354" s="23" t="s">
        <v>454</v>
      </c>
    </row>
    <row r="355" s="11" customFormat="1">
      <c r="B355" s="232"/>
      <c r="C355" s="233"/>
      <c r="D355" s="234" t="s">
        <v>132</v>
      </c>
      <c r="E355" s="235" t="s">
        <v>21</v>
      </c>
      <c r="F355" s="236" t="s">
        <v>455</v>
      </c>
      <c r="G355" s="233"/>
      <c r="H355" s="235" t="s">
        <v>21</v>
      </c>
      <c r="I355" s="237"/>
      <c r="J355" s="233"/>
      <c r="K355" s="233"/>
      <c r="L355" s="238"/>
      <c r="M355" s="239"/>
      <c r="N355" s="240"/>
      <c r="O355" s="240"/>
      <c r="P355" s="240"/>
      <c r="Q355" s="240"/>
      <c r="R355" s="240"/>
      <c r="S355" s="240"/>
      <c r="T355" s="241"/>
      <c r="AT355" s="242" t="s">
        <v>132</v>
      </c>
      <c r="AU355" s="242" t="s">
        <v>140</v>
      </c>
      <c r="AV355" s="11" t="s">
        <v>79</v>
      </c>
      <c r="AW355" s="11" t="s">
        <v>35</v>
      </c>
      <c r="AX355" s="11" t="s">
        <v>71</v>
      </c>
      <c r="AY355" s="242" t="s">
        <v>123</v>
      </c>
    </row>
    <row r="356" s="11" customFormat="1">
      <c r="B356" s="232"/>
      <c r="C356" s="233"/>
      <c r="D356" s="234" t="s">
        <v>132</v>
      </c>
      <c r="E356" s="235" t="s">
        <v>21</v>
      </c>
      <c r="F356" s="236" t="s">
        <v>323</v>
      </c>
      <c r="G356" s="233"/>
      <c r="H356" s="235" t="s">
        <v>21</v>
      </c>
      <c r="I356" s="237"/>
      <c r="J356" s="233"/>
      <c r="K356" s="233"/>
      <c r="L356" s="238"/>
      <c r="M356" s="239"/>
      <c r="N356" s="240"/>
      <c r="O356" s="240"/>
      <c r="P356" s="240"/>
      <c r="Q356" s="240"/>
      <c r="R356" s="240"/>
      <c r="S356" s="240"/>
      <c r="T356" s="241"/>
      <c r="AT356" s="242" t="s">
        <v>132</v>
      </c>
      <c r="AU356" s="242" t="s">
        <v>140</v>
      </c>
      <c r="AV356" s="11" t="s">
        <v>79</v>
      </c>
      <c r="AW356" s="11" t="s">
        <v>35</v>
      </c>
      <c r="AX356" s="11" t="s">
        <v>71</v>
      </c>
      <c r="AY356" s="242" t="s">
        <v>123</v>
      </c>
    </row>
    <row r="357" s="11" customFormat="1">
      <c r="B357" s="232"/>
      <c r="C357" s="233"/>
      <c r="D357" s="234" t="s">
        <v>132</v>
      </c>
      <c r="E357" s="235" t="s">
        <v>21</v>
      </c>
      <c r="F357" s="236" t="s">
        <v>456</v>
      </c>
      <c r="G357" s="233"/>
      <c r="H357" s="235" t="s">
        <v>21</v>
      </c>
      <c r="I357" s="237"/>
      <c r="J357" s="233"/>
      <c r="K357" s="233"/>
      <c r="L357" s="238"/>
      <c r="M357" s="239"/>
      <c r="N357" s="240"/>
      <c r="O357" s="240"/>
      <c r="P357" s="240"/>
      <c r="Q357" s="240"/>
      <c r="R357" s="240"/>
      <c r="S357" s="240"/>
      <c r="T357" s="241"/>
      <c r="AT357" s="242" t="s">
        <v>132</v>
      </c>
      <c r="AU357" s="242" t="s">
        <v>140</v>
      </c>
      <c r="AV357" s="11" t="s">
        <v>79</v>
      </c>
      <c r="AW357" s="11" t="s">
        <v>35</v>
      </c>
      <c r="AX357" s="11" t="s">
        <v>71</v>
      </c>
      <c r="AY357" s="242" t="s">
        <v>123</v>
      </c>
    </row>
    <row r="358" s="11" customFormat="1">
      <c r="B358" s="232"/>
      <c r="C358" s="233"/>
      <c r="D358" s="234" t="s">
        <v>132</v>
      </c>
      <c r="E358" s="235" t="s">
        <v>21</v>
      </c>
      <c r="F358" s="236" t="s">
        <v>457</v>
      </c>
      <c r="G358" s="233"/>
      <c r="H358" s="235" t="s">
        <v>21</v>
      </c>
      <c r="I358" s="237"/>
      <c r="J358" s="233"/>
      <c r="K358" s="233"/>
      <c r="L358" s="238"/>
      <c r="M358" s="239"/>
      <c r="N358" s="240"/>
      <c r="O358" s="240"/>
      <c r="P358" s="240"/>
      <c r="Q358" s="240"/>
      <c r="R358" s="240"/>
      <c r="S358" s="240"/>
      <c r="T358" s="241"/>
      <c r="AT358" s="242" t="s">
        <v>132</v>
      </c>
      <c r="AU358" s="242" t="s">
        <v>140</v>
      </c>
      <c r="AV358" s="11" t="s">
        <v>79</v>
      </c>
      <c r="AW358" s="11" t="s">
        <v>35</v>
      </c>
      <c r="AX358" s="11" t="s">
        <v>71</v>
      </c>
      <c r="AY358" s="242" t="s">
        <v>123</v>
      </c>
    </row>
    <row r="359" s="12" customFormat="1">
      <c r="B359" s="243"/>
      <c r="C359" s="244"/>
      <c r="D359" s="234" t="s">
        <v>132</v>
      </c>
      <c r="E359" s="245" t="s">
        <v>21</v>
      </c>
      <c r="F359" s="246" t="s">
        <v>458</v>
      </c>
      <c r="G359" s="244"/>
      <c r="H359" s="247">
        <v>26.600000000000001</v>
      </c>
      <c r="I359" s="248"/>
      <c r="J359" s="244"/>
      <c r="K359" s="244"/>
      <c r="L359" s="249"/>
      <c r="M359" s="250"/>
      <c r="N359" s="251"/>
      <c r="O359" s="251"/>
      <c r="P359" s="251"/>
      <c r="Q359" s="251"/>
      <c r="R359" s="251"/>
      <c r="S359" s="251"/>
      <c r="T359" s="252"/>
      <c r="AT359" s="253" t="s">
        <v>132</v>
      </c>
      <c r="AU359" s="253" t="s">
        <v>140</v>
      </c>
      <c r="AV359" s="12" t="s">
        <v>81</v>
      </c>
      <c r="AW359" s="12" t="s">
        <v>35</v>
      </c>
      <c r="AX359" s="12" t="s">
        <v>71</v>
      </c>
      <c r="AY359" s="253" t="s">
        <v>123</v>
      </c>
    </row>
    <row r="360" s="11" customFormat="1">
      <c r="B360" s="232"/>
      <c r="C360" s="233"/>
      <c r="D360" s="234" t="s">
        <v>132</v>
      </c>
      <c r="E360" s="235" t="s">
        <v>21</v>
      </c>
      <c r="F360" s="236" t="s">
        <v>459</v>
      </c>
      <c r="G360" s="233"/>
      <c r="H360" s="235" t="s">
        <v>21</v>
      </c>
      <c r="I360" s="237"/>
      <c r="J360" s="233"/>
      <c r="K360" s="233"/>
      <c r="L360" s="238"/>
      <c r="M360" s="239"/>
      <c r="N360" s="240"/>
      <c r="O360" s="240"/>
      <c r="P360" s="240"/>
      <c r="Q360" s="240"/>
      <c r="R360" s="240"/>
      <c r="S360" s="240"/>
      <c r="T360" s="241"/>
      <c r="AT360" s="242" t="s">
        <v>132</v>
      </c>
      <c r="AU360" s="242" t="s">
        <v>140</v>
      </c>
      <c r="AV360" s="11" t="s">
        <v>79</v>
      </c>
      <c r="AW360" s="11" t="s">
        <v>35</v>
      </c>
      <c r="AX360" s="11" t="s">
        <v>71</v>
      </c>
      <c r="AY360" s="242" t="s">
        <v>123</v>
      </c>
    </row>
    <row r="361" s="11" customFormat="1">
      <c r="B361" s="232"/>
      <c r="C361" s="233"/>
      <c r="D361" s="234" t="s">
        <v>132</v>
      </c>
      <c r="E361" s="235" t="s">
        <v>21</v>
      </c>
      <c r="F361" s="236" t="s">
        <v>323</v>
      </c>
      <c r="G361" s="233"/>
      <c r="H361" s="235" t="s">
        <v>21</v>
      </c>
      <c r="I361" s="237"/>
      <c r="J361" s="233"/>
      <c r="K361" s="233"/>
      <c r="L361" s="238"/>
      <c r="M361" s="239"/>
      <c r="N361" s="240"/>
      <c r="O361" s="240"/>
      <c r="P361" s="240"/>
      <c r="Q361" s="240"/>
      <c r="R361" s="240"/>
      <c r="S361" s="240"/>
      <c r="T361" s="241"/>
      <c r="AT361" s="242" t="s">
        <v>132</v>
      </c>
      <c r="AU361" s="242" t="s">
        <v>140</v>
      </c>
      <c r="AV361" s="11" t="s">
        <v>79</v>
      </c>
      <c r="AW361" s="11" t="s">
        <v>35</v>
      </c>
      <c r="AX361" s="11" t="s">
        <v>71</v>
      </c>
      <c r="AY361" s="242" t="s">
        <v>123</v>
      </c>
    </row>
    <row r="362" s="11" customFormat="1">
      <c r="B362" s="232"/>
      <c r="C362" s="233"/>
      <c r="D362" s="234" t="s">
        <v>132</v>
      </c>
      <c r="E362" s="235" t="s">
        <v>21</v>
      </c>
      <c r="F362" s="236" t="s">
        <v>456</v>
      </c>
      <c r="G362" s="233"/>
      <c r="H362" s="235" t="s">
        <v>21</v>
      </c>
      <c r="I362" s="237"/>
      <c r="J362" s="233"/>
      <c r="K362" s="233"/>
      <c r="L362" s="238"/>
      <c r="M362" s="239"/>
      <c r="N362" s="240"/>
      <c r="O362" s="240"/>
      <c r="P362" s="240"/>
      <c r="Q362" s="240"/>
      <c r="R362" s="240"/>
      <c r="S362" s="240"/>
      <c r="T362" s="241"/>
      <c r="AT362" s="242" t="s">
        <v>132</v>
      </c>
      <c r="AU362" s="242" t="s">
        <v>140</v>
      </c>
      <c r="AV362" s="11" t="s">
        <v>79</v>
      </c>
      <c r="AW362" s="11" t="s">
        <v>35</v>
      </c>
      <c r="AX362" s="11" t="s">
        <v>71</v>
      </c>
      <c r="AY362" s="242" t="s">
        <v>123</v>
      </c>
    </row>
    <row r="363" s="11" customFormat="1">
      <c r="B363" s="232"/>
      <c r="C363" s="233"/>
      <c r="D363" s="234" t="s">
        <v>132</v>
      </c>
      <c r="E363" s="235" t="s">
        <v>21</v>
      </c>
      <c r="F363" s="236" t="s">
        <v>457</v>
      </c>
      <c r="G363" s="233"/>
      <c r="H363" s="235" t="s">
        <v>21</v>
      </c>
      <c r="I363" s="237"/>
      <c r="J363" s="233"/>
      <c r="K363" s="233"/>
      <c r="L363" s="238"/>
      <c r="M363" s="239"/>
      <c r="N363" s="240"/>
      <c r="O363" s="240"/>
      <c r="P363" s="240"/>
      <c r="Q363" s="240"/>
      <c r="R363" s="240"/>
      <c r="S363" s="240"/>
      <c r="T363" s="241"/>
      <c r="AT363" s="242" t="s">
        <v>132</v>
      </c>
      <c r="AU363" s="242" t="s">
        <v>140</v>
      </c>
      <c r="AV363" s="11" t="s">
        <v>79</v>
      </c>
      <c r="AW363" s="11" t="s">
        <v>35</v>
      </c>
      <c r="AX363" s="11" t="s">
        <v>71</v>
      </c>
      <c r="AY363" s="242" t="s">
        <v>123</v>
      </c>
    </row>
    <row r="364" s="12" customFormat="1">
      <c r="B364" s="243"/>
      <c r="C364" s="244"/>
      <c r="D364" s="234" t="s">
        <v>132</v>
      </c>
      <c r="E364" s="245" t="s">
        <v>21</v>
      </c>
      <c r="F364" s="246" t="s">
        <v>460</v>
      </c>
      <c r="G364" s="244"/>
      <c r="H364" s="247">
        <v>35.033999999999999</v>
      </c>
      <c r="I364" s="248"/>
      <c r="J364" s="244"/>
      <c r="K364" s="244"/>
      <c r="L364" s="249"/>
      <c r="M364" s="250"/>
      <c r="N364" s="251"/>
      <c r="O364" s="251"/>
      <c r="P364" s="251"/>
      <c r="Q364" s="251"/>
      <c r="R364" s="251"/>
      <c r="S364" s="251"/>
      <c r="T364" s="252"/>
      <c r="AT364" s="253" t="s">
        <v>132</v>
      </c>
      <c r="AU364" s="253" t="s">
        <v>140</v>
      </c>
      <c r="AV364" s="12" t="s">
        <v>81</v>
      </c>
      <c r="AW364" s="12" t="s">
        <v>35</v>
      </c>
      <c r="AX364" s="12" t="s">
        <v>71</v>
      </c>
      <c r="AY364" s="253" t="s">
        <v>123</v>
      </c>
    </row>
    <row r="365" s="13" customFormat="1">
      <c r="B365" s="254"/>
      <c r="C365" s="255"/>
      <c r="D365" s="234" t="s">
        <v>132</v>
      </c>
      <c r="E365" s="256" t="s">
        <v>21</v>
      </c>
      <c r="F365" s="257" t="s">
        <v>135</v>
      </c>
      <c r="G365" s="255"/>
      <c r="H365" s="258">
        <v>61.634</v>
      </c>
      <c r="I365" s="259"/>
      <c r="J365" s="255"/>
      <c r="K365" s="255"/>
      <c r="L365" s="260"/>
      <c r="M365" s="261"/>
      <c r="N365" s="262"/>
      <c r="O365" s="262"/>
      <c r="P365" s="262"/>
      <c r="Q365" s="262"/>
      <c r="R365" s="262"/>
      <c r="S365" s="262"/>
      <c r="T365" s="263"/>
      <c r="AT365" s="264" t="s">
        <v>132</v>
      </c>
      <c r="AU365" s="264" t="s">
        <v>140</v>
      </c>
      <c r="AV365" s="13" t="s">
        <v>122</v>
      </c>
      <c r="AW365" s="13" t="s">
        <v>35</v>
      </c>
      <c r="AX365" s="13" t="s">
        <v>79</v>
      </c>
      <c r="AY365" s="264" t="s">
        <v>123</v>
      </c>
    </row>
    <row r="366" s="1" customFormat="1" ht="51" customHeight="1">
      <c r="B366" s="45"/>
      <c r="C366" s="220" t="s">
        <v>461</v>
      </c>
      <c r="D366" s="220" t="s">
        <v>126</v>
      </c>
      <c r="E366" s="221" t="s">
        <v>462</v>
      </c>
      <c r="F366" s="222" t="s">
        <v>453</v>
      </c>
      <c r="G366" s="223" t="s">
        <v>240</v>
      </c>
      <c r="H366" s="224">
        <v>394.74599999999998</v>
      </c>
      <c r="I366" s="225"/>
      <c r="J366" s="226">
        <f>ROUND(I366*H366,2)</f>
        <v>0</v>
      </c>
      <c r="K366" s="222" t="s">
        <v>21</v>
      </c>
      <c r="L366" s="71"/>
      <c r="M366" s="227" t="s">
        <v>21</v>
      </c>
      <c r="N366" s="228" t="s">
        <v>42</v>
      </c>
      <c r="O366" s="46"/>
      <c r="P366" s="229">
        <f>O366*H366</f>
        <v>0</v>
      </c>
      <c r="Q366" s="229">
        <v>0</v>
      </c>
      <c r="R366" s="229">
        <f>Q366*H366</f>
        <v>0</v>
      </c>
      <c r="S366" s="229">
        <v>0</v>
      </c>
      <c r="T366" s="230">
        <f>S366*H366</f>
        <v>0</v>
      </c>
      <c r="AR366" s="23" t="s">
        <v>122</v>
      </c>
      <c r="AT366" s="23" t="s">
        <v>126</v>
      </c>
      <c r="AU366" s="23" t="s">
        <v>140</v>
      </c>
      <c r="AY366" s="23" t="s">
        <v>123</v>
      </c>
      <c r="BE366" s="231">
        <f>IF(N366="základní",J366,0)</f>
        <v>0</v>
      </c>
      <c r="BF366" s="231">
        <f>IF(N366="snížená",J366,0)</f>
        <v>0</v>
      </c>
      <c r="BG366" s="231">
        <f>IF(N366="zákl. přenesená",J366,0)</f>
        <v>0</v>
      </c>
      <c r="BH366" s="231">
        <f>IF(N366="sníž. přenesená",J366,0)</f>
        <v>0</v>
      </c>
      <c r="BI366" s="231">
        <f>IF(N366="nulová",J366,0)</f>
        <v>0</v>
      </c>
      <c r="BJ366" s="23" t="s">
        <v>79</v>
      </c>
      <c r="BK366" s="231">
        <f>ROUND(I366*H366,2)</f>
        <v>0</v>
      </c>
      <c r="BL366" s="23" t="s">
        <v>122</v>
      </c>
      <c r="BM366" s="23" t="s">
        <v>463</v>
      </c>
    </row>
    <row r="367" s="11" customFormat="1">
      <c r="B367" s="232"/>
      <c r="C367" s="233"/>
      <c r="D367" s="234" t="s">
        <v>132</v>
      </c>
      <c r="E367" s="235" t="s">
        <v>21</v>
      </c>
      <c r="F367" s="236" t="s">
        <v>464</v>
      </c>
      <c r="G367" s="233"/>
      <c r="H367" s="235" t="s">
        <v>21</v>
      </c>
      <c r="I367" s="237"/>
      <c r="J367" s="233"/>
      <c r="K367" s="233"/>
      <c r="L367" s="238"/>
      <c r="M367" s="239"/>
      <c r="N367" s="240"/>
      <c r="O367" s="240"/>
      <c r="P367" s="240"/>
      <c r="Q367" s="240"/>
      <c r="R367" s="240"/>
      <c r="S367" s="240"/>
      <c r="T367" s="241"/>
      <c r="AT367" s="242" t="s">
        <v>132</v>
      </c>
      <c r="AU367" s="242" t="s">
        <v>140</v>
      </c>
      <c r="AV367" s="11" t="s">
        <v>79</v>
      </c>
      <c r="AW367" s="11" t="s">
        <v>35</v>
      </c>
      <c r="AX367" s="11" t="s">
        <v>71</v>
      </c>
      <c r="AY367" s="242" t="s">
        <v>123</v>
      </c>
    </row>
    <row r="368" s="11" customFormat="1">
      <c r="B368" s="232"/>
      <c r="C368" s="233"/>
      <c r="D368" s="234" t="s">
        <v>132</v>
      </c>
      <c r="E368" s="235" t="s">
        <v>21</v>
      </c>
      <c r="F368" s="236" t="s">
        <v>356</v>
      </c>
      <c r="G368" s="233"/>
      <c r="H368" s="235" t="s">
        <v>21</v>
      </c>
      <c r="I368" s="237"/>
      <c r="J368" s="233"/>
      <c r="K368" s="233"/>
      <c r="L368" s="238"/>
      <c r="M368" s="239"/>
      <c r="N368" s="240"/>
      <c r="O368" s="240"/>
      <c r="P368" s="240"/>
      <c r="Q368" s="240"/>
      <c r="R368" s="240"/>
      <c r="S368" s="240"/>
      <c r="T368" s="241"/>
      <c r="AT368" s="242" t="s">
        <v>132</v>
      </c>
      <c r="AU368" s="242" t="s">
        <v>140</v>
      </c>
      <c r="AV368" s="11" t="s">
        <v>79</v>
      </c>
      <c r="AW368" s="11" t="s">
        <v>35</v>
      </c>
      <c r="AX368" s="11" t="s">
        <v>71</v>
      </c>
      <c r="AY368" s="242" t="s">
        <v>123</v>
      </c>
    </row>
    <row r="369" s="12" customFormat="1">
      <c r="B369" s="243"/>
      <c r="C369" s="244"/>
      <c r="D369" s="234" t="s">
        <v>132</v>
      </c>
      <c r="E369" s="245" t="s">
        <v>21</v>
      </c>
      <c r="F369" s="246" t="s">
        <v>465</v>
      </c>
      <c r="G369" s="244"/>
      <c r="H369" s="247">
        <v>138.77600000000001</v>
      </c>
      <c r="I369" s="248"/>
      <c r="J369" s="244"/>
      <c r="K369" s="244"/>
      <c r="L369" s="249"/>
      <c r="M369" s="250"/>
      <c r="N369" s="251"/>
      <c r="O369" s="251"/>
      <c r="P369" s="251"/>
      <c r="Q369" s="251"/>
      <c r="R369" s="251"/>
      <c r="S369" s="251"/>
      <c r="T369" s="252"/>
      <c r="AT369" s="253" t="s">
        <v>132</v>
      </c>
      <c r="AU369" s="253" t="s">
        <v>140</v>
      </c>
      <c r="AV369" s="12" t="s">
        <v>81</v>
      </c>
      <c r="AW369" s="12" t="s">
        <v>35</v>
      </c>
      <c r="AX369" s="12" t="s">
        <v>71</v>
      </c>
      <c r="AY369" s="253" t="s">
        <v>123</v>
      </c>
    </row>
    <row r="370" s="11" customFormat="1">
      <c r="B370" s="232"/>
      <c r="C370" s="233"/>
      <c r="D370" s="234" t="s">
        <v>132</v>
      </c>
      <c r="E370" s="235" t="s">
        <v>21</v>
      </c>
      <c r="F370" s="236" t="s">
        <v>466</v>
      </c>
      <c r="G370" s="233"/>
      <c r="H370" s="235" t="s">
        <v>21</v>
      </c>
      <c r="I370" s="237"/>
      <c r="J370" s="233"/>
      <c r="K370" s="233"/>
      <c r="L370" s="238"/>
      <c r="M370" s="239"/>
      <c r="N370" s="240"/>
      <c r="O370" s="240"/>
      <c r="P370" s="240"/>
      <c r="Q370" s="240"/>
      <c r="R370" s="240"/>
      <c r="S370" s="240"/>
      <c r="T370" s="241"/>
      <c r="AT370" s="242" t="s">
        <v>132</v>
      </c>
      <c r="AU370" s="242" t="s">
        <v>140</v>
      </c>
      <c r="AV370" s="11" t="s">
        <v>79</v>
      </c>
      <c r="AW370" s="11" t="s">
        <v>35</v>
      </c>
      <c r="AX370" s="11" t="s">
        <v>71</v>
      </c>
      <c r="AY370" s="242" t="s">
        <v>123</v>
      </c>
    </row>
    <row r="371" s="12" customFormat="1">
      <c r="B371" s="243"/>
      <c r="C371" s="244"/>
      <c r="D371" s="234" t="s">
        <v>132</v>
      </c>
      <c r="E371" s="245" t="s">
        <v>21</v>
      </c>
      <c r="F371" s="246" t="s">
        <v>467</v>
      </c>
      <c r="G371" s="244"/>
      <c r="H371" s="247">
        <v>91.959999999999994</v>
      </c>
      <c r="I371" s="248"/>
      <c r="J371" s="244"/>
      <c r="K371" s="244"/>
      <c r="L371" s="249"/>
      <c r="M371" s="250"/>
      <c r="N371" s="251"/>
      <c r="O371" s="251"/>
      <c r="P371" s="251"/>
      <c r="Q371" s="251"/>
      <c r="R371" s="251"/>
      <c r="S371" s="251"/>
      <c r="T371" s="252"/>
      <c r="AT371" s="253" t="s">
        <v>132</v>
      </c>
      <c r="AU371" s="253" t="s">
        <v>140</v>
      </c>
      <c r="AV371" s="12" t="s">
        <v>81</v>
      </c>
      <c r="AW371" s="12" t="s">
        <v>35</v>
      </c>
      <c r="AX371" s="12" t="s">
        <v>71</v>
      </c>
      <c r="AY371" s="253" t="s">
        <v>123</v>
      </c>
    </row>
    <row r="372" s="11" customFormat="1">
      <c r="B372" s="232"/>
      <c r="C372" s="233"/>
      <c r="D372" s="234" t="s">
        <v>132</v>
      </c>
      <c r="E372" s="235" t="s">
        <v>21</v>
      </c>
      <c r="F372" s="236" t="s">
        <v>468</v>
      </c>
      <c r="G372" s="233"/>
      <c r="H372" s="235" t="s">
        <v>21</v>
      </c>
      <c r="I372" s="237"/>
      <c r="J372" s="233"/>
      <c r="K372" s="233"/>
      <c r="L372" s="238"/>
      <c r="M372" s="239"/>
      <c r="N372" s="240"/>
      <c r="O372" s="240"/>
      <c r="P372" s="240"/>
      <c r="Q372" s="240"/>
      <c r="R372" s="240"/>
      <c r="S372" s="240"/>
      <c r="T372" s="241"/>
      <c r="AT372" s="242" t="s">
        <v>132</v>
      </c>
      <c r="AU372" s="242" t="s">
        <v>140</v>
      </c>
      <c r="AV372" s="11" t="s">
        <v>79</v>
      </c>
      <c r="AW372" s="11" t="s">
        <v>35</v>
      </c>
      <c r="AX372" s="11" t="s">
        <v>71</v>
      </c>
      <c r="AY372" s="242" t="s">
        <v>123</v>
      </c>
    </row>
    <row r="373" s="12" customFormat="1">
      <c r="B373" s="243"/>
      <c r="C373" s="244"/>
      <c r="D373" s="234" t="s">
        <v>132</v>
      </c>
      <c r="E373" s="245" t="s">
        <v>21</v>
      </c>
      <c r="F373" s="246" t="s">
        <v>469</v>
      </c>
      <c r="G373" s="244"/>
      <c r="H373" s="247">
        <v>19.524999999999999</v>
      </c>
      <c r="I373" s="248"/>
      <c r="J373" s="244"/>
      <c r="K373" s="244"/>
      <c r="L373" s="249"/>
      <c r="M373" s="250"/>
      <c r="N373" s="251"/>
      <c r="O373" s="251"/>
      <c r="P373" s="251"/>
      <c r="Q373" s="251"/>
      <c r="R373" s="251"/>
      <c r="S373" s="251"/>
      <c r="T373" s="252"/>
      <c r="AT373" s="253" t="s">
        <v>132</v>
      </c>
      <c r="AU373" s="253" t="s">
        <v>140</v>
      </c>
      <c r="AV373" s="12" t="s">
        <v>81</v>
      </c>
      <c r="AW373" s="12" t="s">
        <v>35</v>
      </c>
      <c r="AX373" s="12" t="s">
        <v>71</v>
      </c>
      <c r="AY373" s="253" t="s">
        <v>123</v>
      </c>
    </row>
    <row r="374" s="11" customFormat="1">
      <c r="B374" s="232"/>
      <c r="C374" s="233"/>
      <c r="D374" s="234" t="s">
        <v>132</v>
      </c>
      <c r="E374" s="235" t="s">
        <v>21</v>
      </c>
      <c r="F374" s="236" t="s">
        <v>470</v>
      </c>
      <c r="G374" s="233"/>
      <c r="H374" s="235" t="s">
        <v>21</v>
      </c>
      <c r="I374" s="237"/>
      <c r="J374" s="233"/>
      <c r="K374" s="233"/>
      <c r="L374" s="238"/>
      <c r="M374" s="239"/>
      <c r="N374" s="240"/>
      <c r="O374" s="240"/>
      <c r="P374" s="240"/>
      <c r="Q374" s="240"/>
      <c r="R374" s="240"/>
      <c r="S374" s="240"/>
      <c r="T374" s="241"/>
      <c r="AT374" s="242" t="s">
        <v>132</v>
      </c>
      <c r="AU374" s="242" t="s">
        <v>140</v>
      </c>
      <c r="AV374" s="11" t="s">
        <v>79</v>
      </c>
      <c r="AW374" s="11" t="s">
        <v>35</v>
      </c>
      <c r="AX374" s="11" t="s">
        <v>71</v>
      </c>
      <c r="AY374" s="242" t="s">
        <v>123</v>
      </c>
    </row>
    <row r="375" s="12" customFormat="1">
      <c r="B375" s="243"/>
      <c r="C375" s="244"/>
      <c r="D375" s="234" t="s">
        <v>132</v>
      </c>
      <c r="E375" s="245" t="s">
        <v>21</v>
      </c>
      <c r="F375" s="246" t="s">
        <v>471</v>
      </c>
      <c r="G375" s="244"/>
      <c r="H375" s="247">
        <v>144.48500000000001</v>
      </c>
      <c r="I375" s="248"/>
      <c r="J375" s="244"/>
      <c r="K375" s="244"/>
      <c r="L375" s="249"/>
      <c r="M375" s="250"/>
      <c r="N375" s="251"/>
      <c r="O375" s="251"/>
      <c r="P375" s="251"/>
      <c r="Q375" s="251"/>
      <c r="R375" s="251"/>
      <c r="S375" s="251"/>
      <c r="T375" s="252"/>
      <c r="AT375" s="253" t="s">
        <v>132</v>
      </c>
      <c r="AU375" s="253" t="s">
        <v>140</v>
      </c>
      <c r="AV375" s="12" t="s">
        <v>81</v>
      </c>
      <c r="AW375" s="12" t="s">
        <v>35</v>
      </c>
      <c r="AX375" s="12" t="s">
        <v>71</v>
      </c>
      <c r="AY375" s="253" t="s">
        <v>123</v>
      </c>
    </row>
    <row r="376" s="13" customFormat="1">
      <c r="B376" s="254"/>
      <c r="C376" s="255"/>
      <c r="D376" s="234" t="s">
        <v>132</v>
      </c>
      <c r="E376" s="256" t="s">
        <v>21</v>
      </c>
      <c r="F376" s="257" t="s">
        <v>135</v>
      </c>
      <c r="G376" s="255"/>
      <c r="H376" s="258">
        <v>394.74599999999998</v>
      </c>
      <c r="I376" s="259"/>
      <c r="J376" s="255"/>
      <c r="K376" s="255"/>
      <c r="L376" s="260"/>
      <c r="M376" s="261"/>
      <c r="N376" s="262"/>
      <c r="O376" s="262"/>
      <c r="P376" s="262"/>
      <c r="Q376" s="262"/>
      <c r="R376" s="262"/>
      <c r="S376" s="262"/>
      <c r="T376" s="263"/>
      <c r="AT376" s="264" t="s">
        <v>132</v>
      </c>
      <c r="AU376" s="264" t="s">
        <v>140</v>
      </c>
      <c r="AV376" s="13" t="s">
        <v>122</v>
      </c>
      <c r="AW376" s="13" t="s">
        <v>35</v>
      </c>
      <c r="AX376" s="13" t="s">
        <v>79</v>
      </c>
      <c r="AY376" s="264" t="s">
        <v>123</v>
      </c>
    </row>
    <row r="377" s="1" customFormat="1" ht="38.25" customHeight="1">
      <c r="B377" s="45"/>
      <c r="C377" s="220" t="s">
        <v>472</v>
      </c>
      <c r="D377" s="220" t="s">
        <v>126</v>
      </c>
      <c r="E377" s="221" t="s">
        <v>473</v>
      </c>
      <c r="F377" s="222" t="s">
        <v>474</v>
      </c>
      <c r="G377" s="223" t="s">
        <v>219</v>
      </c>
      <c r="H377" s="224">
        <v>157.69999999999999</v>
      </c>
      <c r="I377" s="225"/>
      <c r="J377" s="226">
        <f>ROUND(I377*H377,2)</f>
        <v>0</v>
      </c>
      <c r="K377" s="222" t="s">
        <v>197</v>
      </c>
      <c r="L377" s="71"/>
      <c r="M377" s="227" t="s">
        <v>21</v>
      </c>
      <c r="N377" s="228" t="s">
        <v>42</v>
      </c>
      <c r="O377" s="46"/>
      <c r="P377" s="229">
        <f>O377*H377</f>
        <v>0</v>
      </c>
      <c r="Q377" s="229">
        <v>0.23058000000000001</v>
      </c>
      <c r="R377" s="229">
        <f>Q377*H377</f>
        <v>36.362465999999998</v>
      </c>
      <c r="S377" s="229">
        <v>0</v>
      </c>
      <c r="T377" s="230">
        <f>S377*H377</f>
        <v>0</v>
      </c>
      <c r="AR377" s="23" t="s">
        <v>122</v>
      </c>
      <c r="AT377" s="23" t="s">
        <v>126</v>
      </c>
      <c r="AU377" s="23" t="s">
        <v>140</v>
      </c>
      <c r="AY377" s="23" t="s">
        <v>123</v>
      </c>
      <c r="BE377" s="231">
        <f>IF(N377="základní",J377,0)</f>
        <v>0</v>
      </c>
      <c r="BF377" s="231">
        <f>IF(N377="snížená",J377,0)</f>
        <v>0</v>
      </c>
      <c r="BG377" s="231">
        <f>IF(N377="zákl. přenesená",J377,0)</f>
        <v>0</v>
      </c>
      <c r="BH377" s="231">
        <f>IF(N377="sníž. přenesená",J377,0)</f>
        <v>0</v>
      </c>
      <c r="BI377" s="231">
        <f>IF(N377="nulová",J377,0)</f>
        <v>0</v>
      </c>
      <c r="BJ377" s="23" t="s">
        <v>79</v>
      </c>
      <c r="BK377" s="231">
        <f>ROUND(I377*H377,2)</f>
        <v>0</v>
      </c>
      <c r="BL377" s="23" t="s">
        <v>122</v>
      </c>
      <c r="BM377" s="23" t="s">
        <v>475</v>
      </c>
    </row>
    <row r="378" s="11" customFormat="1">
      <c r="B378" s="232"/>
      <c r="C378" s="233"/>
      <c r="D378" s="234" t="s">
        <v>132</v>
      </c>
      <c r="E378" s="235" t="s">
        <v>21</v>
      </c>
      <c r="F378" s="236" t="s">
        <v>476</v>
      </c>
      <c r="G378" s="233"/>
      <c r="H378" s="235" t="s">
        <v>21</v>
      </c>
      <c r="I378" s="237"/>
      <c r="J378" s="233"/>
      <c r="K378" s="233"/>
      <c r="L378" s="238"/>
      <c r="M378" s="239"/>
      <c r="N378" s="240"/>
      <c r="O378" s="240"/>
      <c r="P378" s="240"/>
      <c r="Q378" s="240"/>
      <c r="R378" s="240"/>
      <c r="S378" s="240"/>
      <c r="T378" s="241"/>
      <c r="AT378" s="242" t="s">
        <v>132</v>
      </c>
      <c r="AU378" s="242" t="s">
        <v>140</v>
      </c>
      <c r="AV378" s="11" t="s">
        <v>79</v>
      </c>
      <c r="AW378" s="11" t="s">
        <v>35</v>
      </c>
      <c r="AX378" s="11" t="s">
        <v>71</v>
      </c>
      <c r="AY378" s="242" t="s">
        <v>123</v>
      </c>
    </row>
    <row r="379" s="11" customFormat="1">
      <c r="B379" s="232"/>
      <c r="C379" s="233"/>
      <c r="D379" s="234" t="s">
        <v>132</v>
      </c>
      <c r="E379" s="235" t="s">
        <v>21</v>
      </c>
      <c r="F379" s="236" t="s">
        <v>477</v>
      </c>
      <c r="G379" s="233"/>
      <c r="H379" s="235" t="s">
        <v>21</v>
      </c>
      <c r="I379" s="237"/>
      <c r="J379" s="233"/>
      <c r="K379" s="233"/>
      <c r="L379" s="238"/>
      <c r="M379" s="239"/>
      <c r="N379" s="240"/>
      <c r="O379" s="240"/>
      <c r="P379" s="240"/>
      <c r="Q379" s="240"/>
      <c r="R379" s="240"/>
      <c r="S379" s="240"/>
      <c r="T379" s="241"/>
      <c r="AT379" s="242" t="s">
        <v>132</v>
      </c>
      <c r="AU379" s="242" t="s">
        <v>140</v>
      </c>
      <c r="AV379" s="11" t="s">
        <v>79</v>
      </c>
      <c r="AW379" s="11" t="s">
        <v>35</v>
      </c>
      <c r="AX379" s="11" t="s">
        <v>71</v>
      </c>
      <c r="AY379" s="242" t="s">
        <v>123</v>
      </c>
    </row>
    <row r="380" s="11" customFormat="1">
      <c r="B380" s="232"/>
      <c r="C380" s="233"/>
      <c r="D380" s="234" t="s">
        <v>132</v>
      </c>
      <c r="E380" s="235" t="s">
        <v>21</v>
      </c>
      <c r="F380" s="236" t="s">
        <v>478</v>
      </c>
      <c r="G380" s="233"/>
      <c r="H380" s="235" t="s">
        <v>21</v>
      </c>
      <c r="I380" s="237"/>
      <c r="J380" s="233"/>
      <c r="K380" s="233"/>
      <c r="L380" s="238"/>
      <c r="M380" s="239"/>
      <c r="N380" s="240"/>
      <c r="O380" s="240"/>
      <c r="P380" s="240"/>
      <c r="Q380" s="240"/>
      <c r="R380" s="240"/>
      <c r="S380" s="240"/>
      <c r="T380" s="241"/>
      <c r="AT380" s="242" t="s">
        <v>132</v>
      </c>
      <c r="AU380" s="242" t="s">
        <v>140</v>
      </c>
      <c r="AV380" s="11" t="s">
        <v>79</v>
      </c>
      <c r="AW380" s="11" t="s">
        <v>35</v>
      </c>
      <c r="AX380" s="11" t="s">
        <v>71</v>
      </c>
      <c r="AY380" s="242" t="s">
        <v>123</v>
      </c>
    </row>
    <row r="381" s="11" customFormat="1">
      <c r="B381" s="232"/>
      <c r="C381" s="233"/>
      <c r="D381" s="234" t="s">
        <v>132</v>
      </c>
      <c r="E381" s="235" t="s">
        <v>21</v>
      </c>
      <c r="F381" s="236" t="s">
        <v>479</v>
      </c>
      <c r="G381" s="233"/>
      <c r="H381" s="235" t="s">
        <v>21</v>
      </c>
      <c r="I381" s="237"/>
      <c r="J381" s="233"/>
      <c r="K381" s="233"/>
      <c r="L381" s="238"/>
      <c r="M381" s="239"/>
      <c r="N381" s="240"/>
      <c r="O381" s="240"/>
      <c r="P381" s="240"/>
      <c r="Q381" s="240"/>
      <c r="R381" s="240"/>
      <c r="S381" s="240"/>
      <c r="T381" s="241"/>
      <c r="AT381" s="242" t="s">
        <v>132</v>
      </c>
      <c r="AU381" s="242" t="s">
        <v>140</v>
      </c>
      <c r="AV381" s="11" t="s">
        <v>79</v>
      </c>
      <c r="AW381" s="11" t="s">
        <v>35</v>
      </c>
      <c r="AX381" s="11" t="s">
        <v>71</v>
      </c>
      <c r="AY381" s="242" t="s">
        <v>123</v>
      </c>
    </row>
    <row r="382" s="12" customFormat="1">
      <c r="B382" s="243"/>
      <c r="C382" s="244"/>
      <c r="D382" s="234" t="s">
        <v>132</v>
      </c>
      <c r="E382" s="245" t="s">
        <v>21</v>
      </c>
      <c r="F382" s="246" t="s">
        <v>480</v>
      </c>
      <c r="G382" s="244"/>
      <c r="H382" s="247">
        <v>157.69999999999999</v>
      </c>
      <c r="I382" s="248"/>
      <c r="J382" s="244"/>
      <c r="K382" s="244"/>
      <c r="L382" s="249"/>
      <c r="M382" s="250"/>
      <c r="N382" s="251"/>
      <c r="O382" s="251"/>
      <c r="P382" s="251"/>
      <c r="Q382" s="251"/>
      <c r="R382" s="251"/>
      <c r="S382" s="251"/>
      <c r="T382" s="252"/>
      <c r="AT382" s="253" t="s">
        <v>132</v>
      </c>
      <c r="AU382" s="253" t="s">
        <v>140</v>
      </c>
      <c r="AV382" s="12" t="s">
        <v>81</v>
      </c>
      <c r="AW382" s="12" t="s">
        <v>35</v>
      </c>
      <c r="AX382" s="12" t="s">
        <v>71</v>
      </c>
      <c r="AY382" s="253" t="s">
        <v>123</v>
      </c>
    </row>
    <row r="383" s="13" customFormat="1">
      <c r="B383" s="254"/>
      <c r="C383" s="255"/>
      <c r="D383" s="234" t="s">
        <v>132</v>
      </c>
      <c r="E383" s="256" t="s">
        <v>21</v>
      </c>
      <c r="F383" s="257" t="s">
        <v>135</v>
      </c>
      <c r="G383" s="255"/>
      <c r="H383" s="258">
        <v>157.69999999999999</v>
      </c>
      <c r="I383" s="259"/>
      <c r="J383" s="255"/>
      <c r="K383" s="255"/>
      <c r="L383" s="260"/>
      <c r="M383" s="261"/>
      <c r="N383" s="262"/>
      <c r="O383" s="262"/>
      <c r="P383" s="262"/>
      <c r="Q383" s="262"/>
      <c r="R383" s="262"/>
      <c r="S383" s="262"/>
      <c r="T383" s="263"/>
      <c r="AT383" s="264" t="s">
        <v>132</v>
      </c>
      <c r="AU383" s="264" t="s">
        <v>140</v>
      </c>
      <c r="AV383" s="13" t="s">
        <v>122</v>
      </c>
      <c r="AW383" s="13" t="s">
        <v>35</v>
      </c>
      <c r="AX383" s="13" t="s">
        <v>79</v>
      </c>
      <c r="AY383" s="264" t="s">
        <v>123</v>
      </c>
    </row>
    <row r="384" s="1" customFormat="1" ht="25.5" customHeight="1">
      <c r="B384" s="45"/>
      <c r="C384" s="268" t="s">
        <v>481</v>
      </c>
      <c r="D384" s="268" t="s">
        <v>311</v>
      </c>
      <c r="E384" s="269" t="s">
        <v>482</v>
      </c>
      <c r="F384" s="270" t="s">
        <v>483</v>
      </c>
      <c r="G384" s="271" t="s">
        <v>378</v>
      </c>
      <c r="H384" s="272">
        <v>112</v>
      </c>
      <c r="I384" s="273"/>
      <c r="J384" s="274">
        <f>ROUND(I384*H384,2)</f>
        <v>0</v>
      </c>
      <c r="K384" s="270" t="s">
        <v>197</v>
      </c>
      <c r="L384" s="275"/>
      <c r="M384" s="276" t="s">
        <v>21</v>
      </c>
      <c r="N384" s="277" t="s">
        <v>42</v>
      </c>
      <c r="O384" s="46"/>
      <c r="P384" s="229">
        <f>O384*H384</f>
        <v>0</v>
      </c>
      <c r="Q384" s="229">
        <v>0.31</v>
      </c>
      <c r="R384" s="229">
        <f>Q384*H384</f>
        <v>34.719999999999999</v>
      </c>
      <c r="S384" s="229">
        <v>0</v>
      </c>
      <c r="T384" s="230">
        <f>S384*H384</f>
        <v>0</v>
      </c>
      <c r="AR384" s="23" t="s">
        <v>227</v>
      </c>
      <c r="AT384" s="23" t="s">
        <v>311</v>
      </c>
      <c r="AU384" s="23" t="s">
        <v>140</v>
      </c>
      <c r="AY384" s="23" t="s">
        <v>123</v>
      </c>
      <c r="BE384" s="231">
        <f>IF(N384="základní",J384,0)</f>
        <v>0</v>
      </c>
      <c r="BF384" s="231">
        <f>IF(N384="snížená",J384,0)</f>
        <v>0</v>
      </c>
      <c r="BG384" s="231">
        <f>IF(N384="zákl. přenesená",J384,0)</f>
        <v>0</v>
      </c>
      <c r="BH384" s="231">
        <f>IF(N384="sníž. přenesená",J384,0)</f>
        <v>0</v>
      </c>
      <c r="BI384" s="231">
        <f>IF(N384="nulová",J384,0)</f>
        <v>0</v>
      </c>
      <c r="BJ384" s="23" t="s">
        <v>79</v>
      </c>
      <c r="BK384" s="231">
        <f>ROUND(I384*H384,2)</f>
        <v>0</v>
      </c>
      <c r="BL384" s="23" t="s">
        <v>122</v>
      </c>
      <c r="BM384" s="23" t="s">
        <v>484</v>
      </c>
    </row>
    <row r="385" s="11" customFormat="1">
      <c r="B385" s="232"/>
      <c r="C385" s="233"/>
      <c r="D385" s="234" t="s">
        <v>132</v>
      </c>
      <c r="E385" s="235" t="s">
        <v>21</v>
      </c>
      <c r="F385" s="236" t="s">
        <v>485</v>
      </c>
      <c r="G385" s="233"/>
      <c r="H385" s="235" t="s">
        <v>21</v>
      </c>
      <c r="I385" s="237"/>
      <c r="J385" s="233"/>
      <c r="K385" s="233"/>
      <c r="L385" s="238"/>
      <c r="M385" s="239"/>
      <c r="N385" s="240"/>
      <c r="O385" s="240"/>
      <c r="P385" s="240"/>
      <c r="Q385" s="240"/>
      <c r="R385" s="240"/>
      <c r="S385" s="240"/>
      <c r="T385" s="241"/>
      <c r="AT385" s="242" t="s">
        <v>132</v>
      </c>
      <c r="AU385" s="242" t="s">
        <v>140</v>
      </c>
      <c r="AV385" s="11" t="s">
        <v>79</v>
      </c>
      <c r="AW385" s="11" t="s">
        <v>35</v>
      </c>
      <c r="AX385" s="11" t="s">
        <v>71</v>
      </c>
      <c r="AY385" s="242" t="s">
        <v>123</v>
      </c>
    </row>
    <row r="386" s="11" customFormat="1">
      <c r="B386" s="232"/>
      <c r="C386" s="233"/>
      <c r="D386" s="234" t="s">
        <v>132</v>
      </c>
      <c r="E386" s="235" t="s">
        <v>21</v>
      </c>
      <c r="F386" s="236" t="s">
        <v>486</v>
      </c>
      <c r="G386" s="233"/>
      <c r="H386" s="235" t="s">
        <v>21</v>
      </c>
      <c r="I386" s="237"/>
      <c r="J386" s="233"/>
      <c r="K386" s="233"/>
      <c r="L386" s="238"/>
      <c r="M386" s="239"/>
      <c r="N386" s="240"/>
      <c r="O386" s="240"/>
      <c r="P386" s="240"/>
      <c r="Q386" s="240"/>
      <c r="R386" s="240"/>
      <c r="S386" s="240"/>
      <c r="T386" s="241"/>
      <c r="AT386" s="242" t="s">
        <v>132</v>
      </c>
      <c r="AU386" s="242" t="s">
        <v>140</v>
      </c>
      <c r="AV386" s="11" t="s">
        <v>79</v>
      </c>
      <c r="AW386" s="11" t="s">
        <v>35</v>
      </c>
      <c r="AX386" s="11" t="s">
        <v>71</v>
      </c>
      <c r="AY386" s="242" t="s">
        <v>123</v>
      </c>
    </row>
    <row r="387" s="11" customFormat="1">
      <c r="B387" s="232"/>
      <c r="C387" s="233"/>
      <c r="D387" s="234" t="s">
        <v>132</v>
      </c>
      <c r="E387" s="235" t="s">
        <v>21</v>
      </c>
      <c r="F387" s="236" t="s">
        <v>487</v>
      </c>
      <c r="G387" s="233"/>
      <c r="H387" s="235" t="s">
        <v>21</v>
      </c>
      <c r="I387" s="237"/>
      <c r="J387" s="233"/>
      <c r="K387" s="233"/>
      <c r="L387" s="238"/>
      <c r="M387" s="239"/>
      <c r="N387" s="240"/>
      <c r="O387" s="240"/>
      <c r="P387" s="240"/>
      <c r="Q387" s="240"/>
      <c r="R387" s="240"/>
      <c r="S387" s="240"/>
      <c r="T387" s="241"/>
      <c r="AT387" s="242" t="s">
        <v>132</v>
      </c>
      <c r="AU387" s="242" t="s">
        <v>140</v>
      </c>
      <c r="AV387" s="11" t="s">
        <v>79</v>
      </c>
      <c r="AW387" s="11" t="s">
        <v>35</v>
      </c>
      <c r="AX387" s="11" t="s">
        <v>71</v>
      </c>
      <c r="AY387" s="242" t="s">
        <v>123</v>
      </c>
    </row>
    <row r="388" s="11" customFormat="1">
      <c r="B388" s="232"/>
      <c r="C388" s="233"/>
      <c r="D388" s="234" t="s">
        <v>132</v>
      </c>
      <c r="E388" s="235" t="s">
        <v>21</v>
      </c>
      <c r="F388" s="236" t="s">
        <v>488</v>
      </c>
      <c r="G388" s="233"/>
      <c r="H388" s="235" t="s">
        <v>21</v>
      </c>
      <c r="I388" s="237"/>
      <c r="J388" s="233"/>
      <c r="K388" s="233"/>
      <c r="L388" s="238"/>
      <c r="M388" s="239"/>
      <c r="N388" s="240"/>
      <c r="O388" s="240"/>
      <c r="P388" s="240"/>
      <c r="Q388" s="240"/>
      <c r="R388" s="240"/>
      <c r="S388" s="240"/>
      <c r="T388" s="241"/>
      <c r="AT388" s="242" t="s">
        <v>132</v>
      </c>
      <c r="AU388" s="242" t="s">
        <v>140</v>
      </c>
      <c r="AV388" s="11" t="s">
        <v>79</v>
      </c>
      <c r="AW388" s="11" t="s">
        <v>35</v>
      </c>
      <c r="AX388" s="11" t="s">
        <v>71</v>
      </c>
      <c r="AY388" s="242" t="s">
        <v>123</v>
      </c>
    </row>
    <row r="389" s="11" customFormat="1">
      <c r="B389" s="232"/>
      <c r="C389" s="233"/>
      <c r="D389" s="234" t="s">
        <v>132</v>
      </c>
      <c r="E389" s="235" t="s">
        <v>21</v>
      </c>
      <c r="F389" s="236" t="s">
        <v>489</v>
      </c>
      <c r="G389" s="233"/>
      <c r="H389" s="235" t="s">
        <v>21</v>
      </c>
      <c r="I389" s="237"/>
      <c r="J389" s="233"/>
      <c r="K389" s="233"/>
      <c r="L389" s="238"/>
      <c r="M389" s="239"/>
      <c r="N389" s="240"/>
      <c r="O389" s="240"/>
      <c r="P389" s="240"/>
      <c r="Q389" s="240"/>
      <c r="R389" s="240"/>
      <c r="S389" s="240"/>
      <c r="T389" s="241"/>
      <c r="AT389" s="242" t="s">
        <v>132</v>
      </c>
      <c r="AU389" s="242" t="s">
        <v>140</v>
      </c>
      <c r="AV389" s="11" t="s">
        <v>79</v>
      </c>
      <c r="AW389" s="11" t="s">
        <v>35</v>
      </c>
      <c r="AX389" s="11" t="s">
        <v>71</v>
      </c>
      <c r="AY389" s="242" t="s">
        <v>123</v>
      </c>
    </row>
    <row r="390" s="11" customFormat="1">
      <c r="B390" s="232"/>
      <c r="C390" s="233"/>
      <c r="D390" s="234" t="s">
        <v>132</v>
      </c>
      <c r="E390" s="235" t="s">
        <v>21</v>
      </c>
      <c r="F390" s="236" t="s">
        <v>490</v>
      </c>
      <c r="G390" s="233"/>
      <c r="H390" s="235" t="s">
        <v>21</v>
      </c>
      <c r="I390" s="237"/>
      <c r="J390" s="233"/>
      <c r="K390" s="233"/>
      <c r="L390" s="238"/>
      <c r="M390" s="239"/>
      <c r="N390" s="240"/>
      <c r="O390" s="240"/>
      <c r="P390" s="240"/>
      <c r="Q390" s="240"/>
      <c r="R390" s="240"/>
      <c r="S390" s="240"/>
      <c r="T390" s="241"/>
      <c r="AT390" s="242" t="s">
        <v>132</v>
      </c>
      <c r="AU390" s="242" t="s">
        <v>140</v>
      </c>
      <c r="AV390" s="11" t="s">
        <v>79</v>
      </c>
      <c r="AW390" s="11" t="s">
        <v>35</v>
      </c>
      <c r="AX390" s="11" t="s">
        <v>71</v>
      </c>
      <c r="AY390" s="242" t="s">
        <v>123</v>
      </c>
    </row>
    <row r="391" s="12" customFormat="1">
      <c r="B391" s="243"/>
      <c r="C391" s="244"/>
      <c r="D391" s="234" t="s">
        <v>132</v>
      </c>
      <c r="E391" s="245" t="s">
        <v>21</v>
      </c>
      <c r="F391" s="246" t="s">
        <v>491</v>
      </c>
      <c r="G391" s="244"/>
      <c r="H391" s="247">
        <v>112</v>
      </c>
      <c r="I391" s="248"/>
      <c r="J391" s="244"/>
      <c r="K391" s="244"/>
      <c r="L391" s="249"/>
      <c r="M391" s="250"/>
      <c r="N391" s="251"/>
      <c r="O391" s="251"/>
      <c r="P391" s="251"/>
      <c r="Q391" s="251"/>
      <c r="R391" s="251"/>
      <c r="S391" s="251"/>
      <c r="T391" s="252"/>
      <c r="AT391" s="253" t="s">
        <v>132</v>
      </c>
      <c r="AU391" s="253" t="s">
        <v>140</v>
      </c>
      <c r="AV391" s="12" t="s">
        <v>81</v>
      </c>
      <c r="AW391" s="12" t="s">
        <v>35</v>
      </c>
      <c r="AX391" s="12" t="s">
        <v>71</v>
      </c>
      <c r="AY391" s="253" t="s">
        <v>123</v>
      </c>
    </row>
    <row r="392" s="13" customFormat="1">
      <c r="B392" s="254"/>
      <c r="C392" s="255"/>
      <c r="D392" s="234" t="s">
        <v>132</v>
      </c>
      <c r="E392" s="256" t="s">
        <v>21</v>
      </c>
      <c r="F392" s="257" t="s">
        <v>135</v>
      </c>
      <c r="G392" s="255"/>
      <c r="H392" s="258">
        <v>112</v>
      </c>
      <c r="I392" s="259"/>
      <c r="J392" s="255"/>
      <c r="K392" s="255"/>
      <c r="L392" s="260"/>
      <c r="M392" s="261"/>
      <c r="N392" s="262"/>
      <c r="O392" s="262"/>
      <c r="P392" s="262"/>
      <c r="Q392" s="262"/>
      <c r="R392" s="262"/>
      <c r="S392" s="262"/>
      <c r="T392" s="263"/>
      <c r="AT392" s="264" t="s">
        <v>132</v>
      </c>
      <c r="AU392" s="264" t="s">
        <v>140</v>
      </c>
      <c r="AV392" s="13" t="s">
        <v>122</v>
      </c>
      <c r="AW392" s="13" t="s">
        <v>35</v>
      </c>
      <c r="AX392" s="13" t="s">
        <v>79</v>
      </c>
      <c r="AY392" s="264" t="s">
        <v>123</v>
      </c>
    </row>
    <row r="393" s="1" customFormat="1" ht="25.5" customHeight="1">
      <c r="B393" s="45"/>
      <c r="C393" s="220" t="s">
        <v>492</v>
      </c>
      <c r="D393" s="220" t="s">
        <v>126</v>
      </c>
      <c r="E393" s="221" t="s">
        <v>493</v>
      </c>
      <c r="F393" s="222" t="s">
        <v>494</v>
      </c>
      <c r="G393" s="223" t="s">
        <v>240</v>
      </c>
      <c r="H393" s="224">
        <v>54.567999999999998</v>
      </c>
      <c r="I393" s="225"/>
      <c r="J393" s="226">
        <f>ROUND(I393*H393,2)</f>
        <v>0</v>
      </c>
      <c r="K393" s="222" t="s">
        <v>21</v>
      </c>
      <c r="L393" s="71"/>
      <c r="M393" s="227" t="s">
        <v>21</v>
      </c>
      <c r="N393" s="228" t="s">
        <v>42</v>
      </c>
      <c r="O393" s="46"/>
      <c r="P393" s="229">
        <f>O393*H393</f>
        <v>0</v>
      </c>
      <c r="Q393" s="229">
        <v>0</v>
      </c>
      <c r="R393" s="229">
        <f>Q393*H393</f>
        <v>0</v>
      </c>
      <c r="S393" s="229">
        <v>0</v>
      </c>
      <c r="T393" s="230">
        <f>S393*H393</f>
        <v>0</v>
      </c>
      <c r="AR393" s="23" t="s">
        <v>122</v>
      </c>
      <c r="AT393" s="23" t="s">
        <v>126</v>
      </c>
      <c r="AU393" s="23" t="s">
        <v>140</v>
      </c>
      <c r="AY393" s="23" t="s">
        <v>123</v>
      </c>
      <c r="BE393" s="231">
        <f>IF(N393="základní",J393,0)</f>
        <v>0</v>
      </c>
      <c r="BF393" s="231">
        <f>IF(N393="snížená",J393,0)</f>
        <v>0</v>
      </c>
      <c r="BG393" s="231">
        <f>IF(N393="zákl. přenesená",J393,0)</f>
        <v>0</v>
      </c>
      <c r="BH393" s="231">
        <f>IF(N393="sníž. přenesená",J393,0)</f>
        <v>0</v>
      </c>
      <c r="BI393" s="231">
        <f>IF(N393="nulová",J393,0)</f>
        <v>0</v>
      </c>
      <c r="BJ393" s="23" t="s">
        <v>79</v>
      </c>
      <c r="BK393" s="231">
        <f>ROUND(I393*H393,2)</f>
        <v>0</v>
      </c>
      <c r="BL393" s="23" t="s">
        <v>122</v>
      </c>
      <c r="BM393" s="23" t="s">
        <v>495</v>
      </c>
    </row>
    <row r="394" s="11" customFormat="1">
      <c r="B394" s="232"/>
      <c r="C394" s="233"/>
      <c r="D394" s="234" t="s">
        <v>132</v>
      </c>
      <c r="E394" s="235" t="s">
        <v>21</v>
      </c>
      <c r="F394" s="236" t="s">
        <v>456</v>
      </c>
      <c r="G394" s="233"/>
      <c r="H394" s="235" t="s">
        <v>21</v>
      </c>
      <c r="I394" s="237"/>
      <c r="J394" s="233"/>
      <c r="K394" s="233"/>
      <c r="L394" s="238"/>
      <c r="M394" s="239"/>
      <c r="N394" s="240"/>
      <c r="O394" s="240"/>
      <c r="P394" s="240"/>
      <c r="Q394" s="240"/>
      <c r="R394" s="240"/>
      <c r="S394" s="240"/>
      <c r="T394" s="241"/>
      <c r="AT394" s="242" t="s">
        <v>132</v>
      </c>
      <c r="AU394" s="242" t="s">
        <v>140</v>
      </c>
      <c r="AV394" s="11" t="s">
        <v>79</v>
      </c>
      <c r="AW394" s="11" t="s">
        <v>35</v>
      </c>
      <c r="AX394" s="11" t="s">
        <v>71</v>
      </c>
      <c r="AY394" s="242" t="s">
        <v>123</v>
      </c>
    </row>
    <row r="395" s="11" customFormat="1">
      <c r="B395" s="232"/>
      <c r="C395" s="233"/>
      <c r="D395" s="234" t="s">
        <v>132</v>
      </c>
      <c r="E395" s="235" t="s">
        <v>21</v>
      </c>
      <c r="F395" s="236" t="s">
        <v>496</v>
      </c>
      <c r="G395" s="233"/>
      <c r="H395" s="235" t="s">
        <v>21</v>
      </c>
      <c r="I395" s="237"/>
      <c r="J395" s="233"/>
      <c r="K395" s="233"/>
      <c r="L395" s="238"/>
      <c r="M395" s="239"/>
      <c r="N395" s="240"/>
      <c r="O395" s="240"/>
      <c r="P395" s="240"/>
      <c r="Q395" s="240"/>
      <c r="R395" s="240"/>
      <c r="S395" s="240"/>
      <c r="T395" s="241"/>
      <c r="AT395" s="242" t="s">
        <v>132</v>
      </c>
      <c r="AU395" s="242" t="s">
        <v>140</v>
      </c>
      <c r="AV395" s="11" t="s">
        <v>79</v>
      </c>
      <c r="AW395" s="11" t="s">
        <v>35</v>
      </c>
      <c r="AX395" s="11" t="s">
        <v>71</v>
      </c>
      <c r="AY395" s="242" t="s">
        <v>123</v>
      </c>
    </row>
    <row r="396" s="12" customFormat="1">
      <c r="B396" s="243"/>
      <c r="C396" s="244"/>
      <c r="D396" s="234" t="s">
        <v>132</v>
      </c>
      <c r="E396" s="245" t="s">
        <v>21</v>
      </c>
      <c r="F396" s="246" t="s">
        <v>497</v>
      </c>
      <c r="G396" s="244"/>
      <c r="H396" s="247">
        <v>1.944</v>
      </c>
      <c r="I396" s="248"/>
      <c r="J396" s="244"/>
      <c r="K396" s="244"/>
      <c r="L396" s="249"/>
      <c r="M396" s="250"/>
      <c r="N396" s="251"/>
      <c r="O396" s="251"/>
      <c r="P396" s="251"/>
      <c r="Q396" s="251"/>
      <c r="R396" s="251"/>
      <c r="S396" s="251"/>
      <c r="T396" s="252"/>
      <c r="AT396" s="253" t="s">
        <v>132</v>
      </c>
      <c r="AU396" s="253" t="s">
        <v>140</v>
      </c>
      <c r="AV396" s="12" t="s">
        <v>81</v>
      </c>
      <c r="AW396" s="12" t="s">
        <v>35</v>
      </c>
      <c r="AX396" s="12" t="s">
        <v>71</v>
      </c>
      <c r="AY396" s="253" t="s">
        <v>123</v>
      </c>
    </row>
    <row r="397" s="11" customFormat="1">
      <c r="B397" s="232"/>
      <c r="C397" s="233"/>
      <c r="D397" s="234" t="s">
        <v>132</v>
      </c>
      <c r="E397" s="235" t="s">
        <v>21</v>
      </c>
      <c r="F397" s="236" t="s">
        <v>498</v>
      </c>
      <c r="G397" s="233"/>
      <c r="H397" s="235" t="s">
        <v>21</v>
      </c>
      <c r="I397" s="237"/>
      <c r="J397" s="233"/>
      <c r="K397" s="233"/>
      <c r="L397" s="238"/>
      <c r="M397" s="239"/>
      <c r="N397" s="240"/>
      <c r="O397" s="240"/>
      <c r="P397" s="240"/>
      <c r="Q397" s="240"/>
      <c r="R397" s="240"/>
      <c r="S397" s="240"/>
      <c r="T397" s="241"/>
      <c r="AT397" s="242" t="s">
        <v>132</v>
      </c>
      <c r="AU397" s="242" t="s">
        <v>140</v>
      </c>
      <c r="AV397" s="11" t="s">
        <v>79</v>
      </c>
      <c r="AW397" s="11" t="s">
        <v>35</v>
      </c>
      <c r="AX397" s="11" t="s">
        <v>71</v>
      </c>
      <c r="AY397" s="242" t="s">
        <v>123</v>
      </c>
    </row>
    <row r="398" s="12" customFormat="1">
      <c r="B398" s="243"/>
      <c r="C398" s="244"/>
      <c r="D398" s="234" t="s">
        <v>132</v>
      </c>
      <c r="E398" s="245" t="s">
        <v>21</v>
      </c>
      <c r="F398" s="246" t="s">
        <v>499</v>
      </c>
      <c r="G398" s="244"/>
      <c r="H398" s="247">
        <v>2.7000000000000002</v>
      </c>
      <c r="I398" s="248"/>
      <c r="J398" s="244"/>
      <c r="K398" s="244"/>
      <c r="L398" s="249"/>
      <c r="M398" s="250"/>
      <c r="N398" s="251"/>
      <c r="O398" s="251"/>
      <c r="P398" s="251"/>
      <c r="Q398" s="251"/>
      <c r="R398" s="251"/>
      <c r="S398" s="251"/>
      <c r="T398" s="252"/>
      <c r="AT398" s="253" t="s">
        <v>132</v>
      </c>
      <c r="AU398" s="253" t="s">
        <v>140</v>
      </c>
      <c r="AV398" s="12" t="s">
        <v>81</v>
      </c>
      <c r="AW398" s="12" t="s">
        <v>35</v>
      </c>
      <c r="AX398" s="12" t="s">
        <v>71</v>
      </c>
      <c r="AY398" s="253" t="s">
        <v>123</v>
      </c>
    </row>
    <row r="399" s="11" customFormat="1">
      <c r="B399" s="232"/>
      <c r="C399" s="233"/>
      <c r="D399" s="234" t="s">
        <v>132</v>
      </c>
      <c r="E399" s="235" t="s">
        <v>21</v>
      </c>
      <c r="F399" s="236" t="s">
        <v>500</v>
      </c>
      <c r="G399" s="233"/>
      <c r="H399" s="235" t="s">
        <v>21</v>
      </c>
      <c r="I399" s="237"/>
      <c r="J399" s="233"/>
      <c r="K399" s="233"/>
      <c r="L399" s="238"/>
      <c r="M399" s="239"/>
      <c r="N399" s="240"/>
      <c r="O399" s="240"/>
      <c r="P399" s="240"/>
      <c r="Q399" s="240"/>
      <c r="R399" s="240"/>
      <c r="S399" s="240"/>
      <c r="T399" s="241"/>
      <c r="AT399" s="242" t="s">
        <v>132</v>
      </c>
      <c r="AU399" s="242" t="s">
        <v>140</v>
      </c>
      <c r="AV399" s="11" t="s">
        <v>79</v>
      </c>
      <c r="AW399" s="11" t="s">
        <v>35</v>
      </c>
      <c r="AX399" s="11" t="s">
        <v>71</v>
      </c>
      <c r="AY399" s="242" t="s">
        <v>123</v>
      </c>
    </row>
    <row r="400" s="12" customFormat="1">
      <c r="B400" s="243"/>
      <c r="C400" s="244"/>
      <c r="D400" s="234" t="s">
        <v>132</v>
      </c>
      <c r="E400" s="245" t="s">
        <v>21</v>
      </c>
      <c r="F400" s="246" t="s">
        <v>501</v>
      </c>
      <c r="G400" s="244"/>
      <c r="H400" s="247">
        <v>8.6739999999999995</v>
      </c>
      <c r="I400" s="248"/>
      <c r="J400" s="244"/>
      <c r="K400" s="244"/>
      <c r="L400" s="249"/>
      <c r="M400" s="250"/>
      <c r="N400" s="251"/>
      <c r="O400" s="251"/>
      <c r="P400" s="251"/>
      <c r="Q400" s="251"/>
      <c r="R400" s="251"/>
      <c r="S400" s="251"/>
      <c r="T400" s="252"/>
      <c r="AT400" s="253" t="s">
        <v>132</v>
      </c>
      <c r="AU400" s="253" t="s">
        <v>140</v>
      </c>
      <c r="AV400" s="12" t="s">
        <v>81</v>
      </c>
      <c r="AW400" s="12" t="s">
        <v>35</v>
      </c>
      <c r="AX400" s="12" t="s">
        <v>71</v>
      </c>
      <c r="AY400" s="253" t="s">
        <v>123</v>
      </c>
    </row>
    <row r="401" s="11" customFormat="1">
      <c r="B401" s="232"/>
      <c r="C401" s="233"/>
      <c r="D401" s="234" t="s">
        <v>132</v>
      </c>
      <c r="E401" s="235" t="s">
        <v>21</v>
      </c>
      <c r="F401" s="236" t="s">
        <v>502</v>
      </c>
      <c r="G401" s="233"/>
      <c r="H401" s="235" t="s">
        <v>21</v>
      </c>
      <c r="I401" s="237"/>
      <c r="J401" s="233"/>
      <c r="K401" s="233"/>
      <c r="L401" s="238"/>
      <c r="M401" s="239"/>
      <c r="N401" s="240"/>
      <c r="O401" s="240"/>
      <c r="P401" s="240"/>
      <c r="Q401" s="240"/>
      <c r="R401" s="240"/>
      <c r="S401" s="240"/>
      <c r="T401" s="241"/>
      <c r="AT401" s="242" t="s">
        <v>132</v>
      </c>
      <c r="AU401" s="242" t="s">
        <v>140</v>
      </c>
      <c r="AV401" s="11" t="s">
        <v>79</v>
      </c>
      <c r="AW401" s="11" t="s">
        <v>35</v>
      </c>
      <c r="AX401" s="11" t="s">
        <v>71</v>
      </c>
      <c r="AY401" s="242" t="s">
        <v>123</v>
      </c>
    </row>
    <row r="402" s="12" customFormat="1">
      <c r="B402" s="243"/>
      <c r="C402" s="244"/>
      <c r="D402" s="234" t="s">
        <v>132</v>
      </c>
      <c r="E402" s="245" t="s">
        <v>21</v>
      </c>
      <c r="F402" s="246" t="s">
        <v>503</v>
      </c>
      <c r="G402" s="244"/>
      <c r="H402" s="247">
        <v>7.8099999999999996</v>
      </c>
      <c r="I402" s="248"/>
      <c r="J402" s="244"/>
      <c r="K402" s="244"/>
      <c r="L402" s="249"/>
      <c r="M402" s="250"/>
      <c r="N402" s="251"/>
      <c r="O402" s="251"/>
      <c r="P402" s="251"/>
      <c r="Q402" s="251"/>
      <c r="R402" s="251"/>
      <c r="S402" s="251"/>
      <c r="T402" s="252"/>
      <c r="AT402" s="253" t="s">
        <v>132</v>
      </c>
      <c r="AU402" s="253" t="s">
        <v>140</v>
      </c>
      <c r="AV402" s="12" t="s">
        <v>81</v>
      </c>
      <c r="AW402" s="12" t="s">
        <v>35</v>
      </c>
      <c r="AX402" s="12" t="s">
        <v>71</v>
      </c>
      <c r="AY402" s="253" t="s">
        <v>123</v>
      </c>
    </row>
    <row r="403" s="11" customFormat="1">
      <c r="B403" s="232"/>
      <c r="C403" s="233"/>
      <c r="D403" s="234" t="s">
        <v>132</v>
      </c>
      <c r="E403" s="235" t="s">
        <v>21</v>
      </c>
      <c r="F403" s="236" t="s">
        <v>504</v>
      </c>
      <c r="G403" s="233"/>
      <c r="H403" s="235" t="s">
        <v>21</v>
      </c>
      <c r="I403" s="237"/>
      <c r="J403" s="233"/>
      <c r="K403" s="233"/>
      <c r="L403" s="238"/>
      <c r="M403" s="239"/>
      <c r="N403" s="240"/>
      <c r="O403" s="240"/>
      <c r="P403" s="240"/>
      <c r="Q403" s="240"/>
      <c r="R403" s="240"/>
      <c r="S403" s="240"/>
      <c r="T403" s="241"/>
      <c r="AT403" s="242" t="s">
        <v>132</v>
      </c>
      <c r="AU403" s="242" t="s">
        <v>140</v>
      </c>
      <c r="AV403" s="11" t="s">
        <v>79</v>
      </c>
      <c r="AW403" s="11" t="s">
        <v>35</v>
      </c>
      <c r="AX403" s="11" t="s">
        <v>71</v>
      </c>
      <c r="AY403" s="242" t="s">
        <v>123</v>
      </c>
    </row>
    <row r="404" s="12" customFormat="1">
      <c r="B404" s="243"/>
      <c r="C404" s="244"/>
      <c r="D404" s="234" t="s">
        <v>132</v>
      </c>
      <c r="E404" s="245" t="s">
        <v>21</v>
      </c>
      <c r="F404" s="246" t="s">
        <v>505</v>
      </c>
      <c r="G404" s="244"/>
      <c r="H404" s="247">
        <v>33.439999999999998</v>
      </c>
      <c r="I404" s="248"/>
      <c r="J404" s="244"/>
      <c r="K404" s="244"/>
      <c r="L404" s="249"/>
      <c r="M404" s="250"/>
      <c r="N404" s="251"/>
      <c r="O404" s="251"/>
      <c r="P404" s="251"/>
      <c r="Q404" s="251"/>
      <c r="R404" s="251"/>
      <c r="S404" s="251"/>
      <c r="T404" s="252"/>
      <c r="AT404" s="253" t="s">
        <v>132</v>
      </c>
      <c r="AU404" s="253" t="s">
        <v>140</v>
      </c>
      <c r="AV404" s="12" t="s">
        <v>81</v>
      </c>
      <c r="AW404" s="12" t="s">
        <v>35</v>
      </c>
      <c r="AX404" s="12" t="s">
        <v>71</v>
      </c>
      <c r="AY404" s="253" t="s">
        <v>123</v>
      </c>
    </row>
    <row r="405" s="13" customFormat="1">
      <c r="B405" s="254"/>
      <c r="C405" s="255"/>
      <c r="D405" s="234" t="s">
        <v>132</v>
      </c>
      <c r="E405" s="256" t="s">
        <v>21</v>
      </c>
      <c r="F405" s="257" t="s">
        <v>135</v>
      </c>
      <c r="G405" s="255"/>
      <c r="H405" s="258">
        <v>54.567999999999998</v>
      </c>
      <c r="I405" s="259"/>
      <c r="J405" s="255"/>
      <c r="K405" s="255"/>
      <c r="L405" s="260"/>
      <c r="M405" s="261"/>
      <c r="N405" s="262"/>
      <c r="O405" s="262"/>
      <c r="P405" s="262"/>
      <c r="Q405" s="262"/>
      <c r="R405" s="262"/>
      <c r="S405" s="262"/>
      <c r="T405" s="263"/>
      <c r="AT405" s="264" t="s">
        <v>132</v>
      </c>
      <c r="AU405" s="264" t="s">
        <v>140</v>
      </c>
      <c r="AV405" s="13" t="s">
        <v>122</v>
      </c>
      <c r="AW405" s="13" t="s">
        <v>35</v>
      </c>
      <c r="AX405" s="13" t="s">
        <v>79</v>
      </c>
      <c r="AY405" s="264" t="s">
        <v>123</v>
      </c>
    </row>
    <row r="406" s="1" customFormat="1" ht="16.5" customHeight="1">
      <c r="B406" s="45"/>
      <c r="C406" s="220" t="s">
        <v>506</v>
      </c>
      <c r="D406" s="220" t="s">
        <v>126</v>
      </c>
      <c r="E406" s="221" t="s">
        <v>507</v>
      </c>
      <c r="F406" s="222" t="s">
        <v>508</v>
      </c>
      <c r="G406" s="223" t="s">
        <v>378</v>
      </c>
      <c r="H406" s="224">
        <v>8</v>
      </c>
      <c r="I406" s="225"/>
      <c r="J406" s="226">
        <f>ROUND(I406*H406,2)</f>
        <v>0</v>
      </c>
      <c r="K406" s="222" t="s">
        <v>197</v>
      </c>
      <c r="L406" s="71"/>
      <c r="M406" s="227" t="s">
        <v>21</v>
      </c>
      <c r="N406" s="228" t="s">
        <v>42</v>
      </c>
      <c r="O406" s="46"/>
      <c r="P406" s="229">
        <f>O406*H406</f>
        <v>0</v>
      </c>
      <c r="Q406" s="229">
        <v>0</v>
      </c>
      <c r="R406" s="229">
        <f>Q406*H406</f>
        <v>0</v>
      </c>
      <c r="S406" s="229">
        <v>0</v>
      </c>
      <c r="T406" s="230">
        <f>S406*H406</f>
        <v>0</v>
      </c>
      <c r="AR406" s="23" t="s">
        <v>122</v>
      </c>
      <c r="AT406" s="23" t="s">
        <v>126</v>
      </c>
      <c r="AU406" s="23" t="s">
        <v>140</v>
      </c>
      <c r="AY406" s="23" t="s">
        <v>123</v>
      </c>
      <c r="BE406" s="231">
        <f>IF(N406="základní",J406,0)</f>
        <v>0</v>
      </c>
      <c r="BF406" s="231">
        <f>IF(N406="snížená",J406,0)</f>
        <v>0</v>
      </c>
      <c r="BG406" s="231">
        <f>IF(N406="zákl. přenesená",J406,0)</f>
        <v>0</v>
      </c>
      <c r="BH406" s="231">
        <f>IF(N406="sníž. přenesená",J406,0)</f>
        <v>0</v>
      </c>
      <c r="BI406" s="231">
        <f>IF(N406="nulová",J406,0)</f>
        <v>0</v>
      </c>
      <c r="BJ406" s="23" t="s">
        <v>79</v>
      </c>
      <c r="BK406" s="231">
        <f>ROUND(I406*H406,2)</f>
        <v>0</v>
      </c>
      <c r="BL406" s="23" t="s">
        <v>122</v>
      </c>
      <c r="BM406" s="23" t="s">
        <v>509</v>
      </c>
    </row>
    <row r="407" s="11" customFormat="1">
      <c r="B407" s="232"/>
      <c r="C407" s="233"/>
      <c r="D407" s="234" t="s">
        <v>132</v>
      </c>
      <c r="E407" s="235" t="s">
        <v>21</v>
      </c>
      <c r="F407" s="236" t="s">
        <v>510</v>
      </c>
      <c r="G407" s="233"/>
      <c r="H407" s="235" t="s">
        <v>21</v>
      </c>
      <c r="I407" s="237"/>
      <c r="J407" s="233"/>
      <c r="K407" s="233"/>
      <c r="L407" s="238"/>
      <c r="M407" s="239"/>
      <c r="N407" s="240"/>
      <c r="O407" s="240"/>
      <c r="P407" s="240"/>
      <c r="Q407" s="240"/>
      <c r="R407" s="240"/>
      <c r="S407" s="240"/>
      <c r="T407" s="241"/>
      <c r="AT407" s="242" t="s">
        <v>132</v>
      </c>
      <c r="AU407" s="242" t="s">
        <v>140</v>
      </c>
      <c r="AV407" s="11" t="s">
        <v>79</v>
      </c>
      <c r="AW407" s="11" t="s">
        <v>35</v>
      </c>
      <c r="AX407" s="11" t="s">
        <v>71</v>
      </c>
      <c r="AY407" s="242" t="s">
        <v>123</v>
      </c>
    </row>
    <row r="408" s="11" customFormat="1">
      <c r="B408" s="232"/>
      <c r="C408" s="233"/>
      <c r="D408" s="234" t="s">
        <v>132</v>
      </c>
      <c r="E408" s="235" t="s">
        <v>21</v>
      </c>
      <c r="F408" s="236" t="s">
        <v>400</v>
      </c>
      <c r="G408" s="233"/>
      <c r="H408" s="235" t="s">
        <v>21</v>
      </c>
      <c r="I408" s="237"/>
      <c r="J408" s="233"/>
      <c r="K408" s="233"/>
      <c r="L408" s="238"/>
      <c r="M408" s="239"/>
      <c r="N408" s="240"/>
      <c r="O408" s="240"/>
      <c r="P408" s="240"/>
      <c r="Q408" s="240"/>
      <c r="R408" s="240"/>
      <c r="S408" s="240"/>
      <c r="T408" s="241"/>
      <c r="AT408" s="242" t="s">
        <v>132</v>
      </c>
      <c r="AU408" s="242" t="s">
        <v>140</v>
      </c>
      <c r="AV408" s="11" t="s">
        <v>79</v>
      </c>
      <c r="AW408" s="11" t="s">
        <v>35</v>
      </c>
      <c r="AX408" s="11" t="s">
        <v>71</v>
      </c>
      <c r="AY408" s="242" t="s">
        <v>123</v>
      </c>
    </row>
    <row r="409" s="12" customFormat="1">
      <c r="B409" s="243"/>
      <c r="C409" s="244"/>
      <c r="D409" s="234" t="s">
        <v>132</v>
      </c>
      <c r="E409" s="245" t="s">
        <v>21</v>
      </c>
      <c r="F409" s="246" t="s">
        <v>227</v>
      </c>
      <c r="G409" s="244"/>
      <c r="H409" s="247">
        <v>8</v>
      </c>
      <c r="I409" s="248"/>
      <c r="J409" s="244"/>
      <c r="K409" s="244"/>
      <c r="L409" s="249"/>
      <c r="M409" s="250"/>
      <c r="N409" s="251"/>
      <c r="O409" s="251"/>
      <c r="P409" s="251"/>
      <c r="Q409" s="251"/>
      <c r="R409" s="251"/>
      <c r="S409" s="251"/>
      <c r="T409" s="252"/>
      <c r="AT409" s="253" t="s">
        <v>132</v>
      </c>
      <c r="AU409" s="253" t="s">
        <v>140</v>
      </c>
      <c r="AV409" s="12" t="s">
        <v>81</v>
      </c>
      <c r="AW409" s="12" t="s">
        <v>35</v>
      </c>
      <c r="AX409" s="12" t="s">
        <v>71</v>
      </c>
      <c r="AY409" s="253" t="s">
        <v>123</v>
      </c>
    </row>
    <row r="410" s="13" customFormat="1">
      <c r="B410" s="254"/>
      <c r="C410" s="255"/>
      <c r="D410" s="234" t="s">
        <v>132</v>
      </c>
      <c r="E410" s="256" t="s">
        <v>21</v>
      </c>
      <c r="F410" s="257" t="s">
        <v>135</v>
      </c>
      <c r="G410" s="255"/>
      <c r="H410" s="258">
        <v>8</v>
      </c>
      <c r="I410" s="259"/>
      <c r="J410" s="255"/>
      <c r="K410" s="255"/>
      <c r="L410" s="260"/>
      <c r="M410" s="261"/>
      <c r="N410" s="262"/>
      <c r="O410" s="262"/>
      <c r="P410" s="262"/>
      <c r="Q410" s="262"/>
      <c r="R410" s="262"/>
      <c r="S410" s="262"/>
      <c r="T410" s="263"/>
      <c r="AT410" s="264" t="s">
        <v>132</v>
      </c>
      <c r="AU410" s="264" t="s">
        <v>140</v>
      </c>
      <c r="AV410" s="13" t="s">
        <v>122</v>
      </c>
      <c r="AW410" s="13" t="s">
        <v>35</v>
      </c>
      <c r="AX410" s="13" t="s">
        <v>79</v>
      </c>
      <c r="AY410" s="264" t="s">
        <v>123</v>
      </c>
    </row>
    <row r="411" s="1" customFormat="1" ht="16.5" customHeight="1">
      <c r="B411" s="45"/>
      <c r="C411" s="220" t="s">
        <v>419</v>
      </c>
      <c r="D411" s="220" t="s">
        <v>126</v>
      </c>
      <c r="E411" s="221" t="s">
        <v>511</v>
      </c>
      <c r="F411" s="222" t="s">
        <v>512</v>
      </c>
      <c r="G411" s="223" t="s">
        <v>378</v>
      </c>
      <c r="H411" s="224">
        <v>132</v>
      </c>
      <c r="I411" s="225"/>
      <c r="J411" s="226">
        <f>ROUND(I411*H411,2)</f>
        <v>0</v>
      </c>
      <c r="K411" s="222" t="s">
        <v>197</v>
      </c>
      <c r="L411" s="71"/>
      <c r="M411" s="227" t="s">
        <v>21</v>
      </c>
      <c r="N411" s="228" t="s">
        <v>42</v>
      </c>
      <c r="O411" s="46"/>
      <c r="P411" s="229">
        <f>O411*H411</f>
        <v>0</v>
      </c>
      <c r="Q411" s="229">
        <v>0.00051999999999999995</v>
      </c>
      <c r="R411" s="229">
        <f>Q411*H411</f>
        <v>0.068639999999999993</v>
      </c>
      <c r="S411" s="229">
        <v>0</v>
      </c>
      <c r="T411" s="230">
        <f>S411*H411</f>
        <v>0</v>
      </c>
      <c r="AR411" s="23" t="s">
        <v>122</v>
      </c>
      <c r="AT411" s="23" t="s">
        <v>126</v>
      </c>
      <c r="AU411" s="23" t="s">
        <v>140</v>
      </c>
      <c r="AY411" s="23" t="s">
        <v>123</v>
      </c>
      <c r="BE411" s="231">
        <f>IF(N411="základní",J411,0)</f>
        <v>0</v>
      </c>
      <c r="BF411" s="231">
        <f>IF(N411="snížená",J411,0)</f>
        <v>0</v>
      </c>
      <c r="BG411" s="231">
        <f>IF(N411="zákl. přenesená",J411,0)</f>
        <v>0</v>
      </c>
      <c r="BH411" s="231">
        <f>IF(N411="sníž. přenesená",J411,0)</f>
        <v>0</v>
      </c>
      <c r="BI411" s="231">
        <f>IF(N411="nulová",J411,0)</f>
        <v>0</v>
      </c>
      <c r="BJ411" s="23" t="s">
        <v>79</v>
      </c>
      <c r="BK411" s="231">
        <f>ROUND(I411*H411,2)</f>
        <v>0</v>
      </c>
      <c r="BL411" s="23" t="s">
        <v>122</v>
      </c>
      <c r="BM411" s="23" t="s">
        <v>513</v>
      </c>
    </row>
    <row r="412" s="11" customFormat="1">
      <c r="B412" s="232"/>
      <c r="C412" s="233"/>
      <c r="D412" s="234" t="s">
        <v>132</v>
      </c>
      <c r="E412" s="235" t="s">
        <v>21</v>
      </c>
      <c r="F412" s="236" t="s">
        <v>514</v>
      </c>
      <c r="G412" s="233"/>
      <c r="H412" s="235" t="s">
        <v>21</v>
      </c>
      <c r="I412" s="237"/>
      <c r="J412" s="233"/>
      <c r="K412" s="233"/>
      <c r="L412" s="238"/>
      <c r="M412" s="239"/>
      <c r="N412" s="240"/>
      <c r="O412" s="240"/>
      <c r="P412" s="240"/>
      <c r="Q412" s="240"/>
      <c r="R412" s="240"/>
      <c r="S412" s="240"/>
      <c r="T412" s="241"/>
      <c r="AT412" s="242" t="s">
        <v>132</v>
      </c>
      <c r="AU412" s="242" t="s">
        <v>140</v>
      </c>
      <c r="AV412" s="11" t="s">
        <v>79</v>
      </c>
      <c r="AW412" s="11" t="s">
        <v>35</v>
      </c>
      <c r="AX412" s="11" t="s">
        <v>71</v>
      </c>
      <c r="AY412" s="242" t="s">
        <v>123</v>
      </c>
    </row>
    <row r="413" s="11" customFormat="1">
      <c r="B413" s="232"/>
      <c r="C413" s="233"/>
      <c r="D413" s="234" t="s">
        <v>132</v>
      </c>
      <c r="E413" s="235" t="s">
        <v>21</v>
      </c>
      <c r="F413" s="236" t="s">
        <v>515</v>
      </c>
      <c r="G413" s="233"/>
      <c r="H413" s="235" t="s">
        <v>21</v>
      </c>
      <c r="I413" s="237"/>
      <c r="J413" s="233"/>
      <c r="K413" s="233"/>
      <c r="L413" s="238"/>
      <c r="M413" s="239"/>
      <c r="N413" s="240"/>
      <c r="O413" s="240"/>
      <c r="P413" s="240"/>
      <c r="Q413" s="240"/>
      <c r="R413" s="240"/>
      <c r="S413" s="240"/>
      <c r="T413" s="241"/>
      <c r="AT413" s="242" t="s">
        <v>132</v>
      </c>
      <c r="AU413" s="242" t="s">
        <v>140</v>
      </c>
      <c r="AV413" s="11" t="s">
        <v>79</v>
      </c>
      <c r="AW413" s="11" t="s">
        <v>35</v>
      </c>
      <c r="AX413" s="11" t="s">
        <v>71</v>
      </c>
      <c r="AY413" s="242" t="s">
        <v>123</v>
      </c>
    </row>
    <row r="414" s="11" customFormat="1">
      <c r="B414" s="232"/>
      <c r="C414" s="233"/>
      <c r="D414" s="234" t="s">
        <v>132</v>
      </c>
      <c r="E414" s="235" t="s">
        <v>21</v>
      </c>
      <c r="F414" s="236" t="s">
        <v>516</v>
      </c>
      <c r="G414" s="233"/>
      <c r="H414" s="235" t="s">
        <v>21</v>
      </c>
      <c r="I414" s="237"/>
      <c r="J414" s="233"/>
      <c r="K414" s="233"/>
      <c r="L414" s="238"/>
      <c r="M414" s="239"/>
      <c r="N414" s="240"/>
      <c r="O414" s="240"/>
      <c r="P414" s="240"/>
      <c r="Q414" s="240"/>
      <c r="R414" s="240"/>
      <c r="S414" s="240"/>
      <c r="T414" s="241"/>
      <c r="AT414" s="242" t="s">
        <v>132</v>
      </c>
      <c r="AU414" s="242" t="s">
        <v>140</v>
      </c>
      <c r="AV414" s="11" t="s">
        <v>79</v>
      </c>
      <c r="AW414" s="11" t="s">
        <v>35</v>
      </c>
      <c r="AX414" s="11" t="s">
        <v>71</v>
      </c>
      <c r="AY414" s="242" t="s">
        <v>123</v>
      </c>
    </row>
    <row r="415" s="11" customFormat="1">
      <c r="B415" s="232"/>
      <c r="C415" s="233"/>
      <c r="D415" s="234" t="s">
        <v>132</v>
      </c>
      <c r="E415" s="235" t="s">
        <v>21</v>
      </c>
      <c r="F415" s="236" t="s">
        <v>517</v>
      </c>
      <c r="G415" s="233"/>
      <c r="H415" s="235" t="s">
        <v>21</v>
      </c>
      <c r="I415" s="237"/>
      <c r="J415" s="233"/>
      <c r="K415" s="233"/>
      <c r="L415" s="238"/>
      <c r="M415" s="239"/>
      <c r="N415" s="240"/>
      <c r="O415" s="240"/>
      <c r="P415" s="240"/>
      <c r="Q415" s="240"/>
      <c r="R415" s="240"/>
      <c r="S415" s="240"/>
      <c r="T415" s="241"/>
      <c r="AT415" s="242" t="s">
        <v>132</v>
      </c>
      <c r="AU415" s="242" t="s">
        <v>140</v>
      </c>
      <c r="AV415" s="11" t="s">
        <v>79</v>
      </c>
      <c r="AW415" s="11" t="s">
        <v>35</v>
      </c>
      <c r="AX415" s="11" t="s">
        <v>71</v>
      </c>
      <c r="AY415" s="242" t="s">
        <v>123</v>
      </c>
    </row>
    <row r="416" s="11" customFormat="1">
      <c r="B416" s="232"/>
      <c r="C416" s="233"/>
      <c r="D416" s="234" t="s">
        <v>132</v>
      </c>
      <c r="E416" s="235" t="s">
        <v>21</v>
      </c>
      <c r="F416" s="236" t="s">
        <v>518</v>
      </c>
      <c r="G416" s="233"/>
      <c r="H416" s="235" t="s">
        <v>21</v>
      </c>
      <c r="I416" s="237"/>
      <c r="J416" s="233"/>
      <c r="K416" s="233"/>
      <c r="L416" s="238"/>
      <c r="M416" s="239"/>
      <c r="N416" s="240"/>
      <c r="O416" s="240"/>
      <c r="P416" s="240"/>
      <c r="Q416" s="240"/>
      <c r="R416" s="240"/>
      <c r="S416" s="240"/>
      <c r="T416" s="241"/>
      <c r="AT416" s="242" t="s">
        <v>132</v>
      </c>
      <c r="AU416" s="242" t="s">
        <v>140</v>
      </c>
      <c r="AV416" s="11" t="s">
        <v>79</v>
      </c>
      <c r="AW416" s="11" t="s">
        <v>35</v>
      </c>
      <c r="AX416" s="11" t="s">
        <v>71</v>
      </c>
      <c r="AY416" s="242" t="s">
        <v>123</v>
      </c>
    </row>
    <row r="417" s="12" customFormat="1">
      <c r="B417" s="243"/>
      <c r="C417" s="244"/>
      <c r="D417" s="234" t="s">
        <v>132</v>
      </c>
      <c r="E417" s="245" t="s">
        <v>21</v>
      </c>
      <c r="F417" s="246" t="s">
        <v>519</v>
      </c>
      <c r="G417" s="244"/>
      <c r="H417" s="247">
        <v>132</v>
      </c>
      <c r="I417" s="248"/>
      <c r="J417" s="244"/>
      <c r="K417" s="244"/>
      <c r="L417" s="249"/>
      <c r="M417" s="250"/>
      <c r="N417" s="251"/>
      <c r="O417" s="251"/>
      <c r="P417" s="251"/>
      <c r="Q417" s="251"/>
      <c r="R417" s="251"/>
      <c r="S417" s="251"/>
      <c r="T417" s="252"/>
      <c r="AT417" s="253" t="s">
        <v>132</v>
      </c>
      <c r="AU417" s="253" t="s">
        <v>140</v>
      </c>
      <c r="AV417" s="12" t="s">
        <v>81</v>
      </c>
      <c r="AW417" s="12" t="s">
        <v>35</v>
      </c>
      <c r="AX417" s="12" t="s">
        <v>71</v>
      </c>
      <c r="AY417" s="253" t="s">
        <v>123</v>
      </c>
    </row>
    <row r="418" s="13" customFormat="1">
      <c r="B418" s="254"/>
      <c r="C418" s="255"/>
      <c r="D418" s="234" t="s">
        <v>132</v>
      </c>
      <c r="E418" s="256" t="s">
        <v>21</v>
      </c>
      <c r="F418" s="257" t="s">
        <v>135</v>
      </c>
      <c r="G418" s="255"/>
      <c r="H418" s="258">
        <v>132</v>
      </c>
      <c r="I418" s="259"/>
      <c r="J418" s="255"/>
      <c r="K418" s="255"/>
      <c r="L418" s="260"/>
      <c r="M418" s="261"/>
      <c r="N418" s="262"/>
      <c r="O418" s="262"/>
      <c r="P418" s="262"/>
      <c r="Q418" s="262"/>
      <c r="R418" s="262"/>
      <c r="S418" s="262"/>
      <c r="T418" s="263"/>
      <c r="AT418" s="264" t="s">
        <v>132</v>
      </c>
      <c r="AU418" s="264" t="s">
        <v>140</v>
      </c>
      <c r="AV418" s="13" t="s">
        <v>122</v>
      </c>
      <c r="AW418" s="13" t="s">
        <v>35</v>
      </c>
      <c r="AX418" s="13" t="s">
        <v>79</v>
      </c>
      <c r="AY418" s="264" t="s">
        <v>123</v>
      </c>
    </row>
    <row r="419" s="1" customFormat="1" ht="25.5" customHeight="1">
      <c r="B419" s="45"/>
      <c r="C419" s="220" t="s">
        <v>520</v>
      </c>
      <c r="D419" s="220" t="s">
        <v>126</v>
      </c>
      <c r="E419" s="221" t="s">
        <v>521</v>
      </c>
      <c r="F419" s="222" t="s">
        <v>522</v>
      </c>
      <c r="G419" s="223" t="s">
        <v>174</v>
      </c>
      <c r="H419" s="224">
        <v>113.40000000000001</v>
      </c>
      <c r="I419" s="225"/>
      <c r="J419" s="226">
        <f>ROUND(I419*H419,2)</f>
        <v>0</v>
      </c>
      <c r="K419" s="222" t="s">
        <v>241</v>
      </c>
      <c r="L419" s="71"/>
      <c r="M419" s="227" t="s">
        <v>21</v>
      </c>
      <c r="N419" s="228" t="s">
        <v>42</v>
      </c>
      <c r="O419" s="46"/>
      <c r="P419" s="229">
        <f>O419*H419</f>
        <v>0</v>
      </c>
      <c r="Q419" s="229">
        <v>0</v>
      </c>
      <c r="R419" s="229">
        <f>Q419*H419</f>
        <v>0</v>
      </c>
      <c r="S419" s="229">
        <v>0</v>
      </c>
      <c r="T419" s="230">
        <f>S419*H419</f>
        <v>0</v>
      </c>
      <c r="AR419" s="23" t="s">
        <v>122</v>
      </c>
      <c r="AT419" s="23" t="s">
        <v>126</v>
      </c>
      <c r="AU419" s="23" t="s">
        <v>140</v>
      </c>
      <c r="AY419" s="23" t="s">
        <v>123</v>
      </c>
      <c r="BE419" s="231">
        <f>IF(N419="základní",J419,0)</f>
        <v>0</v>
      </c>
      <c r="BF419" s="231">
        <f>IF(N419="snížená",J419,0)</f>
        <v>0</v>
      </c>
      <c r="BG419" s="231">
        <f>IF(N419="zákl. přenesená",J419,0)</f>
        <v>0</v>
      </c>
      <c r="BH419" s="231">
        <f>IF(N419="sníž. přenesená",J419,0)</f>
        <v>0</v>
      </c>
      <c r="BI419" s="231">
        <f>IF(N419="nulová",J419,0)</f>
        <v>0</v>
      </c>
      <c r="BJ419" s="23" t="s">
        <v>79</v>
      </c>
      <c r="BK419" s="231">
        <f>ROUND(I419*H419,2)</f>
        <v>0</v>
      </c>
      <c r="BL419" s="23" t="s">
        <v>122</v>
      </c>
      <c r="BM419" s="23" t="s">
        <v>523</v>
      </c>
    </row>
    <row r="420" s="11" customFormat="1">
      <c r="B420" s="232"/>
      <c r="C420" s="233"/>
      <c r="D420" s="234" t="s">
        <v>132</v>
      </c>
      <c r="E420" s="235" t="s">
        <v>21</v>
      </c>
      <c r="F420" s="236" t="s">
        <v>524</v>
      </c>
      <c r="G420" s="233"/>
      <c r="H420" s="235" t="s">
        <v>21</v>
      </c>
      <c r="I420" s="237"/>
      <c r="J420" s="233"/>
      <c r="K420" s="233"/>
      <c r="L420" s="238"/>
      <c r="M420" s="239"/>
      <c r="N420" s="240"/>
      <c r="O420" s="240"/>
      <c r="P420" s="240"/>
      <c r="Q420" s="240"/>
      <c r="R420" s="240"/>
      <c r="S420" s="240"/>
      <c r="T420" s="241"/>
      <c r="AT420" s="242" t="s">
        <v>132</v>
      </c>
      <c r="AU420" s="242" t="s">
        <v>140</v>
      </c>
      <c r="AV420" s="11" t="s">
        <v>79</v>
      </c>
      <c r="AW420" s="11" t="s">
        <v>35</v>
      </c>
      <c r="AX420" s="11" t="s">
        <v>71</v>
      </c>
      <c r="AY420" s="242" t="s">
        <v>123</v>
      </c>
    </row>
    <row r="421" s="11" customFormat="1">
      <c r="B421" s="232"/>
      <c r="C421" s="233"/>
      <c r="D421" s="234" t="s">
        <v>132</v>
      </c>
      <c r="E421" s="235" t="s">
        <v>21</v>
      </c>
      <c r="F421" s="236" t="s">
        <v>525</v>
      </c>
      <c r="G421" s="233"/>
      <c r="H421" s="235" t="s">
        <v>21</v>
      </c>
      <c r="I421" s="237"/>
      <c r="J421" s="233"/>
      <c r="K421" s="233"/>
      <c r="L421" s="238"/>
      <c r="M421" s="239"/>
      <c r="N421" s="240"/>
      <c r="O421" s="240"/>
      <c r="P421" s="240"/>
      <c r="Q421" s="240"/>
      <c r="R421" s="240"/>
      <c r="S421" s="240"/>
      <c r="T421" s="241"/>
      <c r="AT421" s="242" t="s">
        <v>132</v>
      </c>
      <c r="AU421" s="242" t="s">
        <v>140</v>
      </c>
      <c r="AV421" s="11" t="s">
        <v>79</v>
      </c>
      <c r="AW421" s="11" t="s">
        <v>35</v>
      </c>
      <c r="AX421" s="11" t="s">
        <v>71</v>
      </c>
      <c r="AY421" s="242" t="s">
        <v>123</v>
      </c>
    </row>
    <row r="422" s="11" customFormat="1">
      <c r="B422" s="232"/>
      <c r="C422" s="233"/>
      <c r="D422" s="234" t="s">
        <v>132</v>
      </c>
      <c r="E422" s="235" t="s">
        <v>21</v>
      </c>
      <c r="F422" s="236" t="s">
        <v>526</v>
      </c>
      <c r="G422" s="233"/>
      <c r="H422" s="235" t="s">
        <v>21</v>
      </c>
      <c r="I422" s="237"/>
      <c r="J422" s="233"/>
      <c r="K422" s="233"/>
      <c r="L422" s="238"/>
      <c r="M422" s="239"/>
      <c r="N422" s="240"/>
      <c r="O422" s="240"/>
      <c r="P422" s="240"/>
      <c r="Q422" s="240"/>
      <c r="R422" s="240"/>
      <c r="S422" s="240"/>
      <c r="T422" s="241"/>
      <c r="AT422" s="242" t="s">
        <v>132</v>
      </c>
      <c r="AU422" s="242" t="s">
        <v>140</v>
      </c>
      <c r="AV422" s="11" t="s">
        <v>79</v>
      </c>
      <c r="AW422" s="11" t="s">
        <v>35</v>
      </c>
      <c r="AX422" s="11" t="s">
        <v>71</v>
      </c>
      <c r="AY422" s="242" t="s">
        <v>123</v>
      </c>
    </row>
    <row r="423" s="12" customFormat="1">
      <c r="B423" s="243"/>
      <c r="C423" s="244"/>
      <c r="D423" s="234" t="s">
        <v>132</v>
      </c>
      <c r="E423" s="245" t="s">
        <v>21</v>
      </c>
      <c r="F423" s="246" t="s">
        <v>309</v>
      </c>
      <c r="G423" s="244"/>
      <c r="H423" s="247">
        <v>113.40000000000001</v>
      </c>
      <c r="I423" s="248"/>
      <c r="J423" s="244"/>
      <c r="K423" s="244"/>
      <c r="L423" s="249"/>
      <c r="M423" s="250"/>
      <c r="N423" s="251"/>
      <c r="O423" s="251"/>
      <c r="P423" s="251"/>
      <c r="Q423" s="251"/>
      <c r="R423" s="251"/>
      <c r="S423" s="251"/>
      <c r="T423" s="252"/>
      <c r="AT423" s="253" t="s">
        <v>132</v>
      </c>
      <c r="AU423" s="253" t="s">
        <v>140</v>
      </c>
      <c r="AV423" s="12" t="s">
        <v>81</v>
      </c>
      <c r="AW423" s="12" t="s">
        <v>35</v>
      </c>
      <c r="AX423" s="12" t="s">
        <v>71</v>
      </c>
      <c r="AY423" s="253" t="s">
        <v>123</v>
      </c>
    </row>
    <row r="424" s="13" customFormat="1">
      <c r="B424" s="254"/>
      <c r="C424" s="255"/>
      <c r="D424" s="234" t="s">
        <v>132</v>
      </c>
      <c r="E424" s="256" t="s">
        <v>21</v>
      </c>
      <c r="F424" s="257" t="s">
        <v>135</v>
      </c>
      <c r="G424" s="255"/>
      <c r="H424" s="258">
        <v>113.40000000000001</v>
      </c>
      <c r="I424" s="259"/>
      <c r="J424" s="255"/>
      <c r="K424" s="255"/>
      <c r="L424" s="260"/>
      <c r="M424" s="261"/>
      <c r="N424" s="262"/>
      <c r="O424" s="262"/>
      <c r="P424" s="262"/>
      <c r="Q424" s="262"/>
      <c r="R424" s="262"/>
      <c r="S424" s="262"/>
      <c r="T424" s="263"/>
      <c r="AT424" s="264" t="s">
        <v>132</v>
      </c>
      <c r="AU424" s="264" t="s">
        <v>140</v>
      </c>
      <c r="AV424" s="13" t="s">
        <v>122</v>
      </c>
      <c r="AW424" s="13" t="s">
        <v>35</v>
      </c>
      <c r="AX424" s="13" t="s">
        <v>79</v>
      </c>
      <c r="AY424" s="264" t="s">
        <v>123</v>
      </c>
    </row>
    <row r="425" s="1" customFormat="1" ht="25.5" customHeight="1">
      <c r="B425" s="45"/>
      <c r="C425" s="220" t="s">
        <v>527</v>
      </c>
      <c r="D425" s="220" t="s">
        <v>126</v>
      </c>
      <c r="E425" s="221" t="s">
        <v>528</v>
      </c>
      <c r="F425" s="222" t="s">
        <v>529</v>
      </c>
      <c r="G425" s="223" t="s">
        <v>174</v>
      </c>
      <c r="H425" s="224">
        <v>1114.8</v>
      </c>
      <c r="I425" s="225"/>
      <c r="J425" s="226">
        <f>ROUND(I425*H425,2)</f>
        <v>0</v>
      </c>
      <c r="K425" s="222" t="s">
        <v>241</v>
      </c>
      <c r="L425" s="71"/>
      <c r="M425" s="227" t="s">
        <v>21</v>
      </c>
      <c r="N425" s="228" t="s">
        <v>42</v>
      </c>
      <c r="O425" s="46"/>
      <c r="P425" s="229">
        <f>O425*H425</f>
        <v>0</v>
      </c>
      <c r="Q425" s="229">
        <v>0</v>
      </c>
      <c r="R425" s="229">
        <f>Q425*H425</f>
        <v>0</v>
      </c>
      <c r="S425" s="229">
        <v>0</v>
      </c>
      <c r="T425" s="230">
        <f>S425*H425</f>
        <v>0</v>
      </c>
      <c r="AR425" s="23" t="s">
        <v>122</v>
      </c>
      <c r="AT425" s="23" t="s">
        <v>126</v>
      </c>
      <c r="AU425" s="23" t="s">
        <v>140</v>
      </c>
      <c r="AY425" s="23" t="s">
        <v>123</v>
      </c>
      <c r="BE425" s="231">
        <f>IF(N425="základní",J425,0)</f>
        <v>0</v>
      </c>
      <c r="BF425" s="231">
        <f>IF(N425="snížená",J425,0)</f>
        <v>0</v>
      </c>
      <c r="BG425" s="231">
        <f>IF(N425="zákl. přenesená",J425,0)</f>
        <v>0</v>
      </c>
      <c r="BH425" s="231">
        <f>IF(N425="sníž. přenesená",J425,0)</f>
        <v>0</v>
      </c>
      <c r="BI425" s="231">
        <f>IF(N425="nulová",J425,0)</f>
        <v>0</v>
      </c>
      <c r="BJ425" s="23" t="s">
        <v>79</v>
      </c>
      <c r="BK425" s="231">
        <f>ROUND(I425*H425,2)</f>
        <v>0</v>
      </c>
      <c r="BL425" s="23" t="s">
        <v>122</v>
      </c>
      <c r="BM425" s="23" t="s">
        <v>530</v>
      </c>
    </row>
    <row r="426" s="11" customFormat="1">
      <c r="B426" s="232"/>
      <c r="C426" s="233"/>
      <c r="D426" s="234" t="s">
        <v>132</v>
      </c>
      <c r="E426" s="235" t="s">
        <v>21</v>
      </c>
      <c r="F426" s="236" t="s">
        <v>531</v>
      </c>
      <c r="G426" s="233"/>
      <c r="H426" s="235" t="s">
        <v>21</v>
      </c>
      <c r="I426" s="237"/>
      <c r="J426" s="233"/>
      <c r="K426" s="233"/>
      <c r="L426" s="238"/>
      <c r="M426" s="239"/>
      <c r="N426" s="240"/>
      <c r="O426" s="240"/>
      <c r="P426" s="240"/>
      <c r="Q426" s="240"/>
      <c r="R426" s="240"/>
      <c r="S426" s="240"/>
      <c r="T426" s="241"/>
      <c r="AT426" s="242" t="s">
        <v>132</v>
      </c>
      <c r="AU426" s="242" t="s">
        <v>140</v>
      </c>
      <c r="AV426" s="11" t="s">
        <v>79</v>
      </c>
      <c r="AW426" s="11" t="s">
        <v>35</v>
      </c>
      <c r="AX426" s="11" t="s">
        <v>71</v>
      </c>
      <c r="AY426" s="242" t="s">
        <v>123</v>
      </c>
    </row>
    <row r="427" s="11" customFormat="1">
      <c r="B427" s="232"/>
      <c r="C427" s="233"/>
      <c r="D427" s="234" t="s">
        <v>132</v>
      </c>
      <c r="E427" s="235" t="s">
        <v>21</v>
      </c>
      <c r="F427" s="236" t="s">
        <v>532</v>
      </c>
      <c r="G427" s="233"/>
      <c r="H427" s="235" t="s">
        <v>21</v>
      </c>
      <c r="I427" s="237"/>
      <c r="J427" s="233"/>
      <c r="K427" s="233"/>
      <c r="L427" s="238"/>
      <c r="M427" s="239"/>
      <c r="N427" s="240"/>
      <c r="O427" s="240"/>
      <c r="P427" s="240"/>
      <c r="Q427" s="240"/>
      <c r="R427" s="240"/>
      <c r="S427" s="240"/>
      <c r="T427" s="241"/>
      <c r="AT427" s="242" t="s">
        <v>132</v>
      </c>
      <c r="AU427" s="242" t="s">
        <v>140</v>
      </c>
      <c r="AV427" s="11" t="s">
        <v>79</v>
      </c>
      <c r="AW427" s="11" t="s">
        <v>35</v>
      </c>
      <c r="AX427" s="11" t="s">
        <v>71</v>
      </c>
      <c r="AY427" s="242" t="s">
        <v>123</v>
      </c>
    </row>
    <row r="428" s="11" customFormat="1">
      <c r="B428" s="232"/>
      <c r="C428" s="233"/>
      <c r="D428" s="234" t="s">
        <v>132</v>
      </c>
      <c r="E428" s="235" t="s">
        <v>21</v>
      </c>
      <c r="F428" s="236" t="s">
        <v>214</v>
      </c>
      <c r="G428" s="233"/>
      <c r="H428" s="235" t="s">
        <v>21</v>
      </c>
      <c r="I428" s="237"/>
      <c r="J428" s="233"/>
      <c r="K428" s="233"/>
      <c r="L428" s="238"/>
      <c r="M428" s="239"/>
      <c r="N428" s="240"/>
      <c r="O428" s="240"/>
      <c r="P428" s="240"/>
      <c r="Q428" s="240"/>
      <c r="R428" s="240"/>
      <c r="S428" s="240"/>
      <c r="T428" s="241"/>
      <c r="AT428" s="242" t="s">
        <v>132</v>
      </c>
      <c r="AU428" s="242" t="s">
        <v>140</v>
      </c>
      <c r="AV428" s="11" t="s">
        <v>79</v>
      </c>
      <c r="AW428" s="11" t="s">
        <v>35</v>
      </c>
      <c r="AX428" s="11" t="s">
        <v>71</v>
      </c>
      <c r="AY428" s="242" t="s">
        <v>123</v>
      </c>
    </row>
    <row r="429" s="12" customFormat="1">
      <c r="B429" s="243"/>
      <c r="C429" s="244"/>
      <c r="D429" s="234" t="s">
        <v>132</v>
      </c>
      <c r="E429" s="245" t="s">
        <v>21</v>
      </c>
      <c r="F429" s="246" t="s">
        <v>533</v>
      </c>
      <c r="G429" s="244"/>
      <c r="H429" s="247">
        <v>1114.8</v>
      </c>
      <c r="I429" s="248"/>
      <c r="J429" s="244"/>
      <c r="K429" s="244"/>
      <c r="L429" s="249"/>
      <c r="M429" s="250"/>
      <c r="N429" s="251"/>
      <c r="O429" s="251"/>
      <c r="P429" s="251"/>
      <c r="Q429" s="251"/>
      <c r="R429" s="251"/>
      <c r="S429" s="251"/>
      <c r="T429" s="252"/>
      <c r="AT429" s="253" t="s">
        <v>132</v>
      </c>
      <c r="AU429" s="253" t="s">
        <v>140</v>
      </c>
      <c r="AV429" s="12" t="s">
        <v>81</v>
      </c>
      <c r="AW429" s="12" t="s">
        <v>35</v>
      </c>
      <c r="AX429" s="12" t="s">
        <v>71</v>
      </c>
      <c r="AY429" s="253" t="s">
        <v>123</v>
      </c>
    </row>
    <row r="430" s="13" customFormat="1">
      <c r="B430" s="254"/>
      <c r="C430" s="255"/>
      <c r="D430" s="234" t="s">
        <v>132</v>
      </c>
      <c r="E430" s="256" t="s">
        <v>21</v>
      </c>
      <c r="F430" s="257" t="s">
        <v>135</v>
      </c>
      <c r="G430" s="255"/>
      <c r="H430" s="258">
        <v>1114.8</v>
      </c>
      <c r="I430" s="259"/>
      <c r="J430" s="255"/>
      <c r="K430" s="255"/>
      <c r="L430" s="260"/>
      <c r="M430" s="261"/>
      <c r="N430" s="262"/>
      <c r="O430" s="262"/>
      <c r="P430" s="262"/>
      <c r="Q430" s="262"/>
      <c r="R430" s="262"/>
      <c r="S430" s="262"/>
      <c r="T430" s="263"/>
      <c r="AT430" s="264" t="s">
        <v>132</v>
      </c>
      <c r="AU430" s="264" t="s">
        <v>140</v>
      </c>
      <c r="AV430" s="13" t="s">
        <v>122</v>
      </c>
      <c r="AW430" s="13" t="s">
        <v>35</v>
      </c>
      <c r="AX430" s="13" t="s">
        <v>79</v>
      </c>
      <c r="AY430" s="264" t="s">
        <v>123</v>
      </c>
    </row>
    <row r="431" s="1" customFormat="1" ht="38.25" customHeight="1">
      <c r="B431" s="45"/>
      <c r="C431" s="220" t="s">
        <v>534</v>
      </c>
      <c r="D431" s="220" t="s">
        <v>126</v>
      </c>
      <c r="E431" s="221" t="s">
        <v>535</v>
      </c>
      <c r="F431" s="222" t="s">
        <v>536</v>
      </c>
      <c r="G431" s="223" t="s">
        <v>174</v>
      </c>
      <c r="H431" s="224">
        <v>193.40000000000001</v>
      </c>
      <c r="I431" s="225"/>
      <c r="J431" s="226">
        <f>ROUND(I431*H431,2)</f>
        <v>0</v>
      </c>
      <c r="K431" s="222" t="s">
        <v>241</v>
      </c>
      <c r="L431" s="71"/>
      <c r="M431" s="227" t="s">
        <v>21</v>
      </c>
      <c r="N431" s="228" t="s">
        <v>42</v>
      </c>
      <c r="O431" s="46"/>
      <c r="P431" s="229">
        <f>O431*H431</f>
        <v>0</v>
      </c>
      <c r="Q431" s="229">
        <v>0</v>
      </c>
      <c r="R431" s="229">
        <f>Q431*H431</f>
        <v>0</v>
      </c>
      <c r="S431" s="229">
        <v>0</v>
      </c>
      <c r="T431" s="230">
        <f>S431*H431</f>
        <v>0</v>
      </c>
      <c r="AR431" s="23" t="s">
        <v>122</v>
      </c>
      <c r="AT431" s="23" t="s">
        <v>126</v>
      </c>
      <c r="AU431" s="23" t="s">
        <v>140</v>
      </c>
      <c r="AY431" s="23" t="s">
        <v>123</v>
      </c>
      <c r="BE431" s="231">
        <f>IF(N431="základní",J431,0)</f>
        <v>0</v>
      </c>
      <c r="BF431" s="231">
        <f>IF(N431="snížená",J431,0)</f>
        <v>0</v>
      </c>
      <c r="BG431" s="231">
        <f>IF(N431="zákl. přenesená",J431,0)</f>
        <v>0</v>
      </c>
      <c r="BH431" s="231">
        <f>IF(N431="sníž. přenesená",J431,0)</f>
        <v>0</v>
      </c>
      <c r="BI431" s="231">
        <f>IF(N431="nulová",J431,0)</f>
        <v>0</v>
      </c>
      <c r="BJ431" s="23" t="s">
        <v>79</v>
      </c>
      <c r="BK431" s="231">
        <f>ROUND(I431*H431,2)</f>
        <v>0</v>
      </c>
      <c r="BL431" s="23" t="s">
        <v>122</v>
      </c>
      <c r="BM431" s="23" t="s">
        <v>537</v>
      </c>
    </row>
    <row r="432" s="11" customFormat="1">
      <c r="B432" s="232"/>
      <c r="C432" s="233"/>
      <c r="D432" s="234" t="s">
        <v>132</v>
      </c>
      <c r="E432" s="235" t="s">
        <v>21</v>
      </c>
      <c r="F432" s="236" t="s">
        <v>538</v>
      </c>
      <c r="G432" s="233"/>
      <c r="H432" s="235" t="s">
        <v>21</v>
      </c>
      <c r="I432" s="237"/>
      <c r="J432" s="233"/>
      <c r="K432" s="233"/>
      <c r="L432" s="238"/>
      <c r="M432" s="239"/>
      <c r="N432" s="240"/>
      <c r="O432" s="240"/>
      <c r="P432" s="240"/>
      <c r="Q432" s="240"/>
      <c r="R432" s="240"/>
      <c r="S432" s="240"/>
      <c r="T432" s="241"/>
      <c r="AT432" s="242" t="s">
        <v>132</v>
      </c>
      <c r="AU432" s="242" t="s">
        <v>140</v>
      </c>
      <c r="AV432" s="11" t="s">
        <v>79</v>
      </c>
      <c r="AW432" s="11" t="s">
        <v>35</v>
      </c>
      <c r="AX432" s="11" t="s">
        <v>71</v>
      </c>
      <c r="AY432" s="242" t="s">
        <v>123</v>
      </c>
    </row>
    <row r="433" s="11" customFormat="1">
      <c r="B433" s="232"/>
      <c r="C433" s="233"/>
      <c r="D433" s="234" t="s">
        <v>132</v>
      </c>
      <c r="E433" s="235" t="s">
        <v>21</v>
      </c>
      <c r="F433" s="236" t="s">
        <v>539</v>
      </c>
      <c r="G433" s="233"/>
      <c r="H433" s="235" t="s">
        <v>21</v>
      </c>
      <c r="I433" s="237"/>
      <c r="J433" s="233"/>
      <c r="K433" s="233"/>
      <c r="L433" s="238"/>
      <c r="M433" s="239"/>
      <c r="N433" s="240"/>
      <c r="O433" s="240"/>
      <c r="P433" s="240"/>
      <c r="Q433" s="240"/>
      <c r="R433" s="240"/>
      <c r="S433" s="240"/>
      <c r="T433" s="241"/>
      <c r="AT433" s="242" t="s">
        <v>132</v>
      </c>
      <c r="AU433" s="242" t="s">
        <v>140</v>
      </c>
      <c r="AV433" s="11" t="s">
        <v>79</v>
      </c>
      <c r="AW433" s="11" t="s">
        <v>35</v>
      </c>
      <c r="AX433" s="11" t="s">
        <v>71</v>
      </c>
      <c r="AY433" s="242" t="s">
        <v>123</v>
      </c>
    </row>
    <row r="434" s="12" customFormat="1">
      <c r="B434" s="243"/>
      <c r="C434" s="244"/>
      <c r="D434" s="234" t="s">
        <v>132</v>
      </c>
      <c r="E434" s="245" t="s">
        <v>21</v>
      </c>
      <c r="F434" s="246" t="s">
        <v>540</v>
      </c>
      <c r="G434" s="244"/>
      <c r="H434" s="247">
        <v>193.40000000000001</v>
      </c>
      <c r="I434" s="248"/>
      <c r="J434" s="244"/>
      <c r="K434" s="244"/>
      <c r="L434" s="249"/>
      <c r="M434" s="250"/>
      <c r="N434" s="251"/>
      <c r="O434" s="251"/>
      <c r="P434" s="251"/>
      <c r="Q434" s="251"/>
      <c r="R434" s="251"/>
      <c r="S434" s="251"/>
      <c r="T434" s="252"/>
      <c r="AT434" s="253" t="s">
        <v>132</v>
      </c>
      <c r="AU434" s="253" t="s">
        <v>140</v>
      </c>
      <c r="AV434" s="12" t="s">
        <v>81</v>
      </c>
      <c r="AW434" s="12" t="s">
        <v>35</v>
      </c>
      <c r="AX434" s="12" t="s">
        <v>71</v>
      </c>
      <c r="AY434" s="253" t="s">
        <v>123</v>
      </c>
    </row>
    <row r="435" s="13" customFormat="1">
      <c r="B435" s="254"/>
      <c r="C435" s="255"/>
      <c r="D435" s="234" t="s">
        <v>132</v>
      </c>
      <c r="E435" s="256" t="s">
        <v>21</v>
      </c>
      <c r="F435" s="257" t="s">
        <v>135</v>
      </c>
      <c r="G435" s="255"/>
      <c r="H435" s="258">
        <v>193.40000000000001</v>
      </c>
      <c r="I435" s="259"/>
      <c r="J435" s="255"/>
      <c r="K435" s="255"/>
      <c r="L435" s="260"/>
      <c r="M435" s="261"/>
      <c r="N435" s="262"/>
      <c r="O435" s="262"/>
      <c r="P435" s="262"/>
      <c r="Q435" s="262"/>
      <c r="R435" s="262"/>
      <c r="S435" s="262"/>
      <c r="T435" s="263"/>
      <c r="AT435" s="264" t="s">
        <v>132</v>
      </c>
      <c r="AU435" s="264" t="s">
        <v>140</v>
      </c>
      <c r="AV435" s="13" t="s">
        <v>122</v>
      </c>
      <c r="AW435" s="13" t="s">
        <v>35</v>
      </c>
      <c r="AX435" s="13" t="s">
        <v>79</v>
      </c>
      <c r="AY435" s="264" t="s">
        <v>123</v>
      </c>
    </row>
    <row r="436" s="1" customFormat="1" ht="38.25" customHeight="1">
      <c r="B436" s="45"/>
      <c r="C436" s="220" t="s">
        <v>541</v>
      </c>
      <c r="D436" s="220" t="s">
        <v>126</v>
      </c>
      <c r="E436" s="221" t="s">
        <v>542</v>
      </c>
      <c r="F436" s="222" t="s">
        <v>543</v>
      </c>
      <c r="G436" s="223" t="s">
        <v>174</v>
      </c>
      <c r="H436" s="224">
        <v>193.40000000000001</v>
      </c>
      <c r="I436" s="225"/>
      <c r="J436" s="226">
        <f>ROUND(I436*H436,2)</f>
        <v>0</v>
      </c>
      <c r="K436" s="222" t="s">
        <v>241</v>
      </c>
      <c r="L436" s="71"/>
      <c r="M436" s="227" t="s">
        <v>21</v>
      </c>
      <c r="N436" s="228" t="s">
        <v>42</v>
      </c>
      <c r="O436" s="46"/>
      <c r="P436" s="229">
        <f>O436*H436</f>
        <v>0</v>
      </c>
      <c r="Q436" s="229">
        <v>0</v>
      </c>
      <c r="R436" s="229">
        <f>Q436*H436</f>
        <v>0</v>
      </c>
      <c r="S436" s="229">
        <v>0</v>
      </c>
      <c r="T436" s="230">
        <f>S436*H436</f>
        <v>0</v>
      </c>
      <c r="AR436" s="23" t="s">
        <v>122</v>
      </c>
      <c r="AT436" s="23" t="s">
        <v>126</v>
      </c>
      <c r="AU436" s="23" t="s">
        <v>140</v>
      </c>
      <c r="AY436" s="23" t="s">
        <v>123</v>
      </c>
      <c r="BE436" s="231">
        <f>IF(N436="základní",J436,0)</f>
        <v>0</v>
      </c>
      <c r="BF436" s="231">
        <f>IF(N436="snížená",J436,0)</f>
        <v>0</v>
      </c>
      <c r="BG436" s="231">
        <f>IF(N436="zákl. přenesená",J436,0)</f>
        <v>0</v>
      </c>
      <c r="BH436" s="231">
        <f>IF(N436="sníž. přenesená",J436,0)</f>
        <v>0</v>
      </c>
      <c r="BI436" s="231">
        <f>IF(N436="nulová",J436,0)</f>
        <v>0</v>
      </c>
      <c r="BJ436" s="23" t="s">
        <v>79</v>
      </c>
      <c r="BK436" s="231">
        <f>ROUND(I436*H436,2)</f>
        <v>0</v>
      </c>
      <c r="BL436" s="23" t="s">
        <v>122</v>
      </c>
      <c r="BM436" s="23" t="s">
        <v>544</v>
      </c>
    </row>
    <row r="437" s="11" customFormat="1">
      <c r="B437" s="232"/>
      <c r="C437" s="233"/>
      <c r="D437" s="234" t="s">
        <v>132</v>
      </c>
      <c r="E437" s="235" t="s">
        <v>21</v>
      </c>
      <c r="F437" s="236" t="s">
        <v>545</v>
      </c>
      <c r="G437" s="233"/>
      <c r="H437" s="235" t="s">
        <v>21</v>
      </c>
      <c r="I437" s="237"/>
      <c r="J437" s="233"/>
      <c r="K437" s="233"/>
      <c r="L437" s="238"/>
      <c r="M437" s="239"/>
      <c r="N437" s="240"/>
      <c r="O437" s="240"/>
      <c r="P437" s="240"/>
      <c r="Q437" s="240"/>
      <c r="R437" s="240"/>
      <c r="S437" s="240"/>
      <c r="T437" s="241"/>
      <c r="AT437" s="242" t="s">
        <v>132</v>
      </c>
      <c r="AU437" s="242" t="s">
        <v>140</v>
      </c>
      <c r="AV437" s="11" t="s">
        <v>79</v>
      </c>
      <c r="AW437" s="11" t="s">
        <v>35</v>
      </c>
      <c r="AX437" s="11" t="s">
        <v>71</v>
      </c>
      <c r="AY437" s="242" t="s">
        <v>123</v>
      </c>
    </row>
    <row r="438" s="11" customFormat="1">
      <c r="B438" s="232"/>
      <c r="C438" s="233"/>
      <c r="D438" s="234" t="s">
        <v>132</v>
      </c>
      <c r="E438" s="235" t="s">
        <v>21</v>
      </c>
      <c r="F438" s="236" t="s">
        <v>306</v>
      </c>
      <c r="G438" s="233"/>
      <c r="H438" s="235" t="s">
        <v>21</v>
      </c>
      <c r="I438" s="237"/>
      <c r="J438" s="233"/>
      <c r="K438" s="233"/>
      <c r="L438" s="238"/>
      <c r="M438" s="239"/>
      <c r="N438" s="240"/>
      <c r="O438" s="240"/>
      <c r="P438" s="240"/>
      <c r="Q438" s="240"/>
      <c r="R438" s="240"/>
      <c r="S438" s="240"/>
      <c r="T438" s="241"/>
      <c r="AT438" s="242" t="s">
        <v>132</v>
      </c>
      <c r="AU438" s="242" t="s">
        <v>140</v>
      </c>
      <c r="AV438" s="11" t="s">
        <v>79</v>
      </c>
      <c r="AW438" s="11" t="s">
        <v>35</v>
      </c>
      <c r="AX438" s="11" t="s">
        <v>71</v>
      </c>
      <c r="AY438" s="242" t="s">
        <v>123</v>
      </c>
    </row>
    <row r="439" s="12" customFormat="1">
      <c r="B439" s="243"/>
      <c r="C439" s="244"/>
      <c r="D439" s="234" t="s">
        <v>132</v>
      </c>
      <c r="E439" s="245" t="s">
        <v>21</v>
      </c>
      <c r="F439" s="246" t="s">
        <v>540</v>
      </c>
      <c r="G439" s="244"/>
      <c r="H439" s="247">
        <v>193.40000000000001</v>
      </c>
      <c r="I439" s="248"/>
      <c r="J439" s="244"/>
      <c r="K439" s="244"/>
      <c r="L439" s="249"/>
      <c r="M439" s="250"/>
      <c r="N439" s="251"/>
      <c r="O439" s="251"/>
      <c r="P439" s="251"/>
      <c r="Q439" s="251"/>
      <c r="R439" s="251"/>
      <c r="S439" s="251"/>
      <c r="T439" s="252"/>
      <c r="AT439" s="253" t="s">
        <v>132</v>
      </c>
      <c r="AU439" s="253" t="s">
        <v>140</v>
      </c>
      <c r="AV439" s="12" t="s">
        <v>81</v>
      </c>
      <c r="AW439" s="12" t="s">
        <v>35</v>
      </c>
      <c r="AX439" s="12" t="s">
        <v>71</v>
      </c>
      <c r="AY439" s="253" t="s">
        <v>123</v>
      </c>
    </row>
    <row r="440" s="13" customFormat="1">
      <c r="B440" s="254"/>
      <c r="C440" s="255"/>
      <c r="D440" s="234" t="s">
        <v>132</v>
      </c>
      <c r="E440" s="256" t="s">
        <v>21</v>
      </c>
      <c r="F440" s="257" t="s">
        <v>135</v>
      </c>
      <c r="G440" s="255"/>
      <c r="H440" s="258">
        <v>193.40000000000001</v>
      </c>
      <c r="I440" s="259"/>
      <c r="J440" s="255"/>
      <c r="K440" s="255"/>
      <c r="L440" s="260"/>
      <c r="M440" s="261"/>
      <c r="N440" s="262"/>
      <c r="O440" s="262"/>
      <c r="P440" s="262"/>
      <c r="Q440" s="262"/>
      <c r="R440" s="262"/>
      <c r="S440" s="262"/>
      <c r="T440" s="263"/>
      <c r="AT440" s="264" t="s">
        <v>132</v>
      </c>
      <c r="AU440" s="264" t="s">
        <v>140</v>
      </c>
      <c r="AV440" s="13" t="s">
        <v>122</v>
      </c>
      <c r="AW440" s="13" t="s">
        <v>35</v>
      </c>
      <c r="AX440" s="13" t="s">
        <v>79</v>
      </c>
      <c r="AY440" s="264" t="s">
        <v>123</v>
      </c>
    </row>
    <row r="441" s="1" customFormat="1" ht="25.5" customHeight="1">
      <c r="B441" s="45"/>
      <c r="C441" s="220" t="s">
        <v>546</v>
      </c>
      <c r="D441" s="220" t="s">
        <v>126</v>
      </c>
      <c r="E441" s="221" t="s">
        <v>547</v>
      </c>
      <c r="F441" s="222" t="s">
        <v>548</v>
      </c>
      <c r="G441" s="223" t="s">
        <v>174</v>
      </c>
      <c r="H441" s="224">
        <v>193.40000000000001</v>
      </c>
      <c r="I441" s="225"/>
      <c r="J441" s="226">
        <f>ROUND(I441*H441,2)</f>
        <v>0</v>
      </c>
      <c r="K441" s="222" t="s">
        <v>197</v>
      </c>
      <c r="L441" s="71"/>
      <c r="M441" s="227" t="s">
        <v>21</v>
      </c>
      <c r="N441" s="228" t="s">
        <v>42</v>
      </c>
      <c r="O441" s="46"/>
      <c r="P441" s="229">
        <f>O441*H441</f>
        <v>0</v>
      </c>
      <c r="Q441" s="229">
        <v>0</v>
      </c>
      <c r="R441" s="229">
        <f>Q441*H441</f>
        <v>0</v>
      </c>
      <c r="S441" s="229">
        <v>0</v>
      </c>
      <c r="T441" s="230">
        <f>S441*H441</f>
        <v>0</v>
      </c>
      <c r="AR441" s="23" t="s">
        <v>122</v>
      </c>
      <c r="AT441" s="23" t="s">
        <v>126</v>
      </c>
      <c r="AU441" s="23" t="s">
        <v>140</v>
      </c>
      <c r="AY441" s="23" t="s">
        <v>123</v>
      </c>
      <c r="BE441" s="231">
        <f>IF(N441="základní",J441,0)</f>
        <v>0</v>
      </c>
      <c r="BF441" s="231">
        <f>IF(N441="snížená",J441,0)</f>
        <v>0</v>
      </c>
      <c r="BG441" s="231">
        <f>IF(N441="zákl. přenesená",J441,0)</f>
        <v>0</v>
      </c>
      <c r="BH441" s="231">
        <f>IF(N441="sníž. přenesená",J441,0)</f>
        <v>0</v>
      </c>
      <c r="BI441" s="231">
        <f>IF(N441="nulová",J441,0)</f>
        <v>0</v>
      </c>
      <c r="BJ441" s="23" t="s">
        <v>79</v>
      </c>
      <c r="BK441" s="231">
        <f>ROUND(I441*H441,2)</f>
        <v>0</v>
      </c>
      <c r="BL441" s="23" t="s">
        <v>122</v>
      </c>
      <c r="BM441" s="23" t="s">
        <v>549</v>
      </c>
    </row>
    <row r="442" s="11" customFormat="1">
      <c r="B442" s="232"/>
      <c r="C442" s="233"/>
      <c r="D442" s="234" t="s">
        <v>132</v>
      </c>
      <c r="E442" s="235" t="s">
        <v>21</v>
      </c>
      <c r="F442" s="236" t="s">
        <v>550</v>
      </c>
      <c r="G442" s="233"/>
      <c r="H442" s="235" t="s">
        <v>21</v>
      </c>
      <c r="I442" s="237"/>
      <c r="J442" s="233"/>
      <c r="K442" s="233"/>
      <c r="L442" s="238"/>
      <c r="M442" s="239"/>
      <c r="N442" s="240"/>
      <c r="O442" s="240"/>
      <c r="P442" s="240"/>
      <c r="Q442" s="240"/>
      <c r="R442" s="240"/>
      <c r="S442" s="240"/>
      <c r="T442" s="241"/>
      <c r="AT442" s="242" t="s">
        <v>132</v>
      </c>
      <c r="AU442" s="242" t="s">
        <v>140</v>
      </c>
      <c r="AV442" s="11" t="s">
        <v>79</v>
      </c>
      <c r="AW442" s="11" t="s">
        <v>35</v>
      </c>
      <c r="AX442" s="11" t="s">
        <v>71</v>
      </c>
      <c r="AY442" s="242" t="s">
        <v>123</v>
      </c>
    </row>
    <row r="443" s="11" customFormat="1">
      <c r="B443" s="232"/>
      <c r="C443" s="233"/>
      <c r="D443" s="234" t="s">
        <v>132</v>
      </c>
      <c r="E443" s="235" t="s">
        <v>21</v>
      </c>
      <c r="F443" s="236" t="s">
        <v>306</v>
      </c>
      <c r="G443" s="233"/>
      <c r="H443" s="235" t="s">
        <v>21</v>
      </c>
      <c r="I443" s="237"/>
      <c r="J443" s="233"/>
      <c r="K443" s="233"/>
      <c r="L443" s="238"/>
      <c r="M443" s="239"/>
      <c r="N443" s="240"/>
      <c r="O443" s="240"/>
      <c r="P443" s="240"/>
      <c r="Q443" s="240"/>
      <c r="R443" s="240"/>
      <c r="S443" s="240"/>
      <c r="T443" s="241"/>
      <c r="AT443" s="242" t="s">
        <v>132</v>
      </c>
      <c r="AU443" s="242" t="s">
        <v>140</v>
      </c>
      <c r="AV443" s="11" t="s">
        <v>79</v>
      </c>
      <c r="AW443" s="11" t="s">
        <v>35</v>
      </c>
      <c r="AX443" s="11" t="s">
        <v>71</v>
      </c>
      <c r="AY443" s="242" t="s">
        <v>123</v>
      </c>
    </row>
    <row r="444" s="12" customFormat="1">
      <c r="B444" s="243"/>
      <c r="C444" s="244"/>
      <c r="D444" s="234" t="s">
        <v>132</v>
      </c>
      <c r="E444" s="245" t="s">
        <v>21</v>
      </c>
      <c r="F444" s="246" t="s">
        <v>540</v>
      </c>
      <c r="G444" s="244"/>
      <c r="H444" s="247">
        <v>193.40000000000001</v>
      </c>
      <c r="I444" s="248"/>
      <c r="J444" s="244"/>
      <c r="K444" s="244"/>
      <c r="L444" s="249"/>
      <c r="M444" s="250"/>
      <c r="N444" s="251"/>
      <c r="O444" s="251"/>
      <c r="P444" s="251"/>
      <c r="Q444" s="251"/>
      <c r="R444" s="251"/>
      <c r="S444" s="251"/>
      <c r="T444" s="252"/>
      <c r="AT444" s="253" t="s">
        <v>132</v>
      </c>
      <c r="AU444" s="253" t="s">
        <v>140</v>
      </c>
      <c r="AV444" s="12" t="s">
        <v>81</v>
      </c>
      <c r="AW444" s="12" t="s">
        <v>35</v>
      </c>
      <c r="AX444" s="12" t="s">
        <v>71</v>
      </c>
      <c r="AY444" s="253" t="s">
        <v>123</v>
      </c>
    </row>
    <row r="445" s="13" customFormat="1">
      <c r="B445" s="254"/>
      <c r="C445" s="255"/>
      <c r="D445" s="234" t="s">
        <v>132</v>
      </c>
      <c r="E445" s="256" t="s">
        <v>21</v>
      </c>
      <c r="F445" s="257" t="s">
        <v>135</v>
      </c>
      <c r="G445" s="255"/>
      <c r="H445" s="258">
        <v>193.40000000000001</v>
      </c>
      <c r="I445" s="259"/>
      <c r="J445" s="255"/>
      <c r="K445" s="255"/>
      <c r="L445" s="260"/>
      <c r="M445" s="261"/>
      <c r="N445" s="262"/>
      <c r="O445" s="262"/>
      <c r="P445" s="262"/>
      <c r="Q445" s="262"/>
      <c r="R445" s="262"/>
      <c r="S445" s="262"/>
      <c r="T445" s="263"/>
      <c r="AT445" s="264" t="s">
        <v>132</v>
      </c>
      <c r="AU445" s="264" t="s">
        <v>140</v>
      </c>
      <c r="AV445" s="13" t="s">
        <v>122</v>
      </c>
      <c r="AW445" s="13" t="s">
        <v>35</v>
      </c>
      <c r="AX445" s="13" t="s">
        <v>79</v>
      </c>
      <c r="AY445" s="264" t="s">
        <v>123</v>
      </c>
    </row>
    <row r="446" s="1" customFormat="1" ht="25.5" customHeight="1">
      <c r="B446" s="45"/>
      <c r="C446" s="220" t="s">
        <v>551</v>
      </c>
      <c r="D446" s="220" t="s">
        <v>126</v>
      </c>
      <c r="E446" s="221" t="s">
        <v>552</v>
      </c>
      <c r="F446" s="222" t="s">
        <v>553</v>
      </c>
      <c r="G446" s="223" t="s">
        <v>174</v>
      </c>
      <c r="H446" s="224">
        <v>386.80000000000001</v>
      </c>
      <c r="I446" s="225"/>
      <c r="J446" s="226">
        <f>ROUND(I446*H446,2)</f>
        <v>0</v>
      </c>
      <c r="K446" s="222" t="s">
        <v>197</v>
      </c>
      <c r="L446" s="71"/>
      <c r="M446" s="227" t="s">
        <v>21</v>
      </c>
      <c r="N446" s="228" t="s">
        <v>42</v>
      </c>
      <c r="O446" s="46"/>
      <c r="P446" s="229">
        <f>O446*H446</f>
        <v>0</v>
      </c>
      <c r="Q446" s="229">
        <v>0</v>
      </c>
      <c r="R446" s="229">
        <f>Q446*H446</f>
        <v>0</v>
      </c>
      <c r="S446" s="229">
        <v>0</v>
      </c>
      <c r="T446" s="230">
        <f>S446*H446</f>
        <v>0</v>
      </c>
      <c r="AR446" s="23" t="s">
        <v>122</v>
      </c>
      <c r="AT446" s="23" t="s">
        <v>126</v>
      </c>
      <c r="AU446" s="23" t="s">
        <v>140</v>
      </c>
      <c r="AY446" s="23" t="s">
        <v>123</v>
      </c>
      <c r="BE446" s="231">
        <f>IF(N446="základní",J446,0)</f>
        <v>0</v>
      </c>
      <c r="BF446" s="231">
        <f>IF(N446="snížená",J446,0)</f>
        <v>0</v>
      </c>
      <c r="BG446" s="231">
        <f>IF(N446="zákl. přenesená",J446,0)</f>
        <v>0</v>
      </c>
      <c r="BH446" s="231">
        <f>IF(N446="sníž. přenesená",J446,0)</f>
        <v>0</v>
      </c>
      <c r="BI446" s="231">
        <f>IF(N446="nulová",J446,0)</f>
        <v>0</v>
      </c>
      <c r="BJ446" s="23" t="s">
        <v>79</v>
      </c>
      <c r="BK446" s="231">
        <f>ROUND(I446*H446,2)</f>
        <v>0</v>
      </c>
      <c r="BL446" s="23" t="s">
        <v>122</v>
      </c>
      <c r="BM446" s="23" t="s">
        <v>554</v>
      </c>
    </row>
    <row r="447" s="11" customFormat="1">
      <c r="B447" s="232"/>
      <c r="C447" s="233"/>
      <c r="D447" s="234" t="s">
        <v>132</v>
      </c>
      <c r="E447" s="235" t="s">
        <v>21</v>
      </c>
      <c r="F447" s="236" t="s">
        <v>555</v>
      </c>
      <c r="G447" s="233"/>
      <c r="H447" s="235" t="s">
        <v>21</v>
      </c>
      <c r="I447" s="237"/>
      <c r="J447" s="233"/>
      <c r="K447" s="233"/>
      <c r="L447" s="238"/>
      <c r="M447" s="239"/>
      <c r="N447" s="240"/>
      <c r="O447" s="240"/>
      <c r="P447" s="240"/>
      <c r="Q447" s="240"/>
      <c r="R447" s="240"/>
      <c r="S447" s="240"/>
      <c r="T447" s="241"/>
      <c r="AT447" s="242" t="s">
        <v>132</v>
      </c>
      <c r="AU447" s="242" t="s">
        <v>140</v>
      </c>
      <c r="AV447" s="11" t="s">
        <v>79</v>
      </c>
      <c r="AW447" s="11" t="s">
        <v>35</v>
      </c>
      <c r="AX447" s="11" t="s">
        <v>71</v>
      </c>
      <c r="AY447" s="242" t="s">
        <v>123</v>
      </c>
    </row>
    <row r="448" s="11" customFormat="1">
      <c r="B448" s="232"/>
      <c r="C448" s="233"/>
      <c r="D448" s="234" t="s">
        <v>132</v>
      </c>
      <c r="E448" s="235" t="s">
        <v>21</v>
      </c>
      <c r="F448" s="236" t="s">
        <v>306</v>
      </c>
      <c r="G448" s="233"/>
      <c r="H448" s="235" t="s">
        <v>21</v>
      </c>
      <c r="I448" s="237"/>
      <c r="J448" s="233"/>
      <c r="K448" s="233"/>
      <c r="L448" s="238"/>
      <c r="M448" s="239"/>
      <c r="N448" s="240"/>
      <c r="O448" s="240"/>
      <c r="P448" s="240"/>
      <c r="Q448" s="240"/>
      <c r="R448" s="240"/>
      <c r="S448" s="240"/>
      <c r="T448" s="241"/>
      <c r="AT448" s="242" t="s">
        <v>132</v>
      </c>
      <c r="AU448" s="242" t="s">
        <v>140</v>
      </c>
      <c r="AV448" s="11" t="s">
        <v>79</v>
      </c>
      <c r="AW448" s="11" t="s">
        <v>35</v>
      </c>
      <c r="AX448" s="11" t="s">
        <v>71</v>
      </c>
      <c r="AY448" s="242" t="s">
        <v>123</v>
      </c>
    </row>
    <row r="449" s="12" customFormat="1">
      <c r="B449" s="243"/>
      <c r="C449" s="244"/>
      <c r="D449" s="234" t="s">
        <v>132</v>
      </c>
      <c r="E449" s="245" t="s">
        <v>21</v>
      </c>
      <c r="F449" s="246" t="s">
        <v>556</v>
      </c>
      <c r="G449" s="244"/>
      <c r="H449" s="247">
        <v>386.80000000000001</v>
      </c>
      <c r="I449" s="248"/>
      <c r="J449" s="244"/>
      <c r="K449" s="244"/>
      <c r="L449" s="249"/>
      <c r="M449" s="250"/>
      <c r="N449" s="251"/>
      <c r="O449" s="251"/>
      <c r="P449" s="251"/>
      <c r="Q449" s="251"/>
      <c r="R449" s="251"/>
      <c r="S449" s="251"/>
      <c r="T449" s="252"/>
      <c r="AT449" s="253" t="s">
        <v>132</v>
      </c>
      <c r="AU449" s="253" t="s">
        <v>140</v>
      </c>
      <c r="AV449" s="12" t="s">
        <v>81</v>
      </c>
      <c r="AW449" s="12" t="s">
        <v>35</v>
      </c>
      <c r="AX449" s="12" t="s">
        <v>71</v>
      </c>
      <c r="AY449" s="253" t="s">
        <v>123</v>
      </c>
    </row>
    <row r="450" s="13" customFormat="1">
      <c r="B450" s="254"/>
      <c r="C450" s="255"/>
      <c r="D450" s="234" t="s">
        <v>132</v>
      </c>
      <c r="E450" s="256" t="s">
        <v>21</v>
      </c>
      <c r="F450" s="257" t="s">
        <v>135</v>
      </c>
      <c r="G450" s="255"/>
      <c r="H450" s="258">
        <v>386.80000000000001</v>
      </c>
      <c r="I450" s="259"/>
      <c r="J450" s="255"/>
      <c r="K450" s="255"/>
      <c r="L450" s="260"/>
      <c r="M450" s="261"/>
      <c r="N450" s="262"/>
      <c r="O450" s="262"/>
      <c r="P450" s="262"/>
      <c r="Q450" s="262"/>
      <c r="R450" s="262"/>
      <c r="S450" s="262"/>
      <c r="T450" s="263"/>
      <c r="AT450" s="264" t="s">
        <v>132</v>
      </c>
      <c r="AU450" s="264" t="s">
        <v>140</v>
      </c>
      <c r="AV450" s="13" t="s">
        <v>122</v>
      </c>
      <c r="AW450" s="13" t="s">
        <v>35</v>
      </c>
      <c r="AX450" s="13" t="s">
        <v>79</v>
      </c>
      <c r="AY450" s="264" t="s">
        <v>123</v>
      </c>
    </row>
    <row r="451" s="1" customFormat="1" ht="38.25" customHeight="1">
      <c r="B451" s="45"/>
      <c r="C451" s="220" t="s">
        <v>557</v>
      </c>
      <c r="D451" s="220" t="s">
        <v>126</v>
      </c>
      <c r="E451" s="221" t="s">
        <v>558</v>
      </c>
      <c r="F451" s="222" t="s">
        <v>559</v>
      </c>
      <c r="G451" s="223" t="s">
        <v>174</v>
      </c>
      <c r="H451" s="224">
        <v>193.40000000000001</v>
      </c>
      <c r="I451" s="225"/>
      <c r="J451" s="226">
        <f>ROUND(I451*H451,2)</f>
        <v>0</v>
      </c>
      <c r="K451" s="222" t="s">
        <v>241</v>
      </c>
      <c r="L451" s="71"/>
      <c r="M451" s="227" t="s">
        <v>21</v>
      </c>
      <c r="N451" s="228" t="s">
        <v>42</v>
      </c>
      <c r="O451" s="46"/>
      <c r="P451" s="229">
        <f>O451*H451</f>
        <v>0</v>
      </c>
      <c r="Q451" s="229">
        <v>0</v>
      </c>
      <c r="R451" s="229">
        <f>Q451*H451</f>
        <v>0</v>
      </c>
      <c r="S451" s="229">
        <v>0</v>
      </c>
      <c r="T451" s="230">
        <f>S451*H451</f>
        <v>0</v>
      </c>
      <c r="AR451" s="23" t="s">
        <v>122</v>
      </c>
      <c r="AT451" s="23" t="s">
        <v>126</v>
      </c>
      <c r="AU451" s="23" t="s">
        <v>140</v>
      </c>
      <c r="AY451" s="23" t="s">
        <v>123</v>
      </c>
      <c r="BE451" s="231">
        <f>IF(N451="základní",J451,0)</f>
        <v>0</v>
      </c>
      <c r="BF451" s="231">
        <f>IF(N451="snížená",J451,0)</f>
        <v>0</v>
      </c>
      <c r="BG451" s="231">
        <f>IF(N451="zákl. přenesená",J451,0)</f>
        <v>0</v>
      </c>
      <c r="BH451" s="231">
        <f>IF(N451="sníž. přenesená",J451,0)</f>
        <v>0</v>
      </c>
      <c r="BI451" s="231">
        <f>IF(N451="nulová",J451,0)</f>
        <v>0</v>
      </c>
      <c r="BJ451" s="23" t="s">
        <v>79</v>
      </c>
      <c r="BK451" s="231">
        <f>ROUND(I451*H451,2)</f>
        <v>0</v>
      </c>
      <c r="BL451" s="23" t="s">
        <v>122</v>
      </c>
      <c r="BM451" s="23" t="s">
        <v>560</v>
      </c>
    </row>
    <row r="452" s="11" customFormat="1">
      <c r="B452" s="232"/>
      <c r="C452" s="233"/>
      <c r="D452" s="234" t="s">
        <v>132</v>
      </c>
      <c r="E452" s="235" t="s">
        <v>21</v>
      </c>
      <c r="F452" s="236" t="s">
        <v>561</v>
      </c>
      <c r="G452" s="233"/>
      <c r="H452" s="235" t="s">
        <v>21</v>
      </c>
      <c r="I452" s="237"/>
      <c r="J452" s="233"/>
      <c r="K452" s="233"/>
      <c r="L452" s="238"/>
      <c r="M452" s="239"/>
      <c r="N452" s="240"/>
      <c r="O452" s="240"/>
      <c r="P452" s="240"/>
      <c r="Q452" s="240"/>
      <c r="R452" s="240"/>
      <c r="S452" s="240"/>
      <c r="T452" s="241"/>
      <c r="AT452" s="242" t="s">
        <v>132</v>
      </c>
      <c r="AU452" s="242" t="s">
        <v>140</v>
      </c>
      <c r="AV452" s="11" t="s">
        <v>79</v>
      </c>
      <c r="AW452" s="11" t="s">
        <v>35</v>
      </c>
      <c r="AX452" s="11" t="s">
        <v>71</v>
      </c>
      <c r="AY452" s="242" t="s">
        <v>123</v>
      </c>
    </row>
    <row r="453" s="11" customFormat="1">
      <c r="B453" s="232"/>
      <c r="C453" s="233"/>
      <c r="D453" s="234" t="s">
        <v>132</v>
      </c>
      <c r="E453" s="235" t="s">
        <v>21</v>
      </c>
      <c r="F453" s="236" t="s">
        <v>539</v>
      </c>
      <c r="G453" s="233"/>
      <c r="H453" s="235" t="s">
        <v>21</v>
      </c>
      <c r="I453" s="237"/>
      <c r="J453" s="233"/>
      <c r="K453" s="233"/>
      <c r="L453" s="238"/>
      <c r="M453" s="239"/>
      <c r="N453" s="240"/>
      <c r="O453" s="240"/>
      <c r="P453" s="240"/>
      <c r="Q453" s="240"/>
      <c r="R453" s="240"/>
      <c r="S453" s="240"/>
      <c r="T453" s="241"/>
      <c r="AT453" s="242" t="s">
        <v>132</v>
      </c>
      <c r="AU453" s="242" t="s">
        <v>140</v>
      </c>
      <c r="AV453" s="11" t="s">
        <v>79</v>
      </c>
      <c r="AW453" s="11" t="s">
        <v>35</v>
      </c>
      <c r="AX453" s="11" t="s">
        <v>71</v>
      </c>
      <c r="AY453" s="242" t="s">
        <v>123</v>
      </c>
    </row>
    <row r="454" s="12" customFormat="1">
      <c r="B454" s="243"/>
      <c r="C454" s="244"/>
      <c r="D454" s="234" t="s">
        <v>132</v>
      </c>
      <c r="E454" s="245" t="s">
        <v>21</v>
      </c>
      <c r="F454" s="246" t="s">
        <v>540</v>
      </c>
      <c r="G454" s="244"/>
      <c r="H454" s="247">
        <v>193.40000000000001</v>
      </c>
      <c r="I454" s="248"/>
      <c r="J454" s="244"/>
      <c r="K454" s="244"/>
      <c r="L454" s="249"/>
      <c r="M454" s="250"/>
      <c r="N454" s="251"/>
      <c r="O454" s="251"/>
      <c r="P454" s="251"/>
      <c r="Q454" s="251"/>
      <c r="R454" s="251"/>
      <c r="S454" s="251"/>
      <c r="T454" s="252"/>
      <c r="AT454" s="253" t="s">
        <v>132</v>
      </c>
      <c r="AU454" s="253" t="s">
        <v>140</v>
      </c>
      <c r="AV454" s="12" t="s">
        <v>81</v>
      </c>
      <c r="AW454" s="12" t="s">
        <v>35</v>
      </c>
      <c r="AX454" s="12" t="s">
        <v>71</v>
      </c>
      <c r="AY454" s="253" t="s">
        <v>123</v>
      </c>
    </row>
    <row r="455" s="13" customFormat="1">
      <c r="B455" s="254"/>
      <c r="C455" s="255"/>
      <c r="D455" s="234" t="s">
        <v>132</v>
      </c>
      <c r="E455" s="256" t="s">
        <v>21</v>
      </c>
      <c r="F455" s="257" t="s">
        <v>135</v>
      </c>
      <c r="G455" s="255"/>
      <c r="H455" s="258">
        <v>193.40000000000001</v>
      </c>
      <c r="I455" s="259"/>
      <c r="J455" s="255"/>
      <c r="K455" s="255"/>
      <c r="L455" s="260"/>
      <c r="M455" s="261"/>
      <c r="N455" s="262"/>
      <c r="O455" s="262"/>
      <c r="P455" s="262"/>
      <c r="Q455" s="262"/>
      <c r="R455" s="262"/>
      <c r="S455" s="262"/>
      <c r="T455" s="263"/>
      <c r="AT455" s="264" t="s">
        <v>132</v>
      </c>
      <c r="AU455" s="264" t="s">
        <v>140</v>
      </c>
      <c r="AV455" s="13" t="s">
        <v>122</v>
      </c>
      <c r="AW455" s="13" t="s">
        <v>35</v>
      </c>
      <c r="AX455" s="13" t="s">
        <v>79</v>
      </c>
      <c r="AY455" s="264" t="s">
        <v>123</v>
      </c>
    </row>
    <row r="456" s="1" customFormat="1" ht="16.5" customHeight="1">
      <c r="B456" s="45"/>
      <c r="C456" s="220" t="s">
        <v>562</v>
      </c>
      <c r="D456" s="220" t="s">
        <v>126</v>
      </c>
      <c r="E456" s="221" t="s">
        <v>563</v>
      </c>
      <c r="F456" s="222" t="s">
        <v>564</v>
      </c>
      <c r="G456" s="223" t="s">
        <v>174</v>
      </c>
      <c r="H456" s="224">
        <v>966.89999999999998</v>
      </c>
      <c r="I456" s="225"/>
      <c r="J456" s="226">
        <f>ROUND(I456*H456,2)</f>
        <v>0</v>
      </c>
      <c r="K456" s="222" t="s">
        <v>197</v>
      </c>
      <c r="L456" s="71"/>
      <c r="M456" s="227" t="s">
        <v>21</v>
      </c>
      <c r="N456" s="228" t="s">
        <v>42</v>
      </c>
      <c r="O456" s="46"/>
      <c r="P456" s="229">
        <f>O456*H456</f>
        <v>0</v>
      </c>
      <c r="Q456" s="229">
        <v>0</v>
      </c>
      <c r="R456" s="229">
        <f>Q456*H456</f>
        <v>0</v>
      </c>
      <c r="S456" s="229">
        <v>0</v>
      </c>
      <c r="T456" s="230">
        <f>S456*H456</f>
        <v>0</v>
      </c>
      <c r="AR456" s="23" t="s">
        <v>122</v>
      </c>
      <c r="AT456" s="23" t="s">
        <v>126</v>
      </c>
      <c r="AU456" s="23" t="s">
        <v>140</v>
      </c>
      <c r="AY456" s="23" t="s">
        <v>123</v>
      </c>
      <c r="BE456" s="231">
        <f>IF(N456="základní",J456,0)</f>
        <v>0</v>
      </c>
      <c r="BF456" s="231">
        <f>IF(N456="snížená",J456,0)</f>
        <v>0</v>
      </c>
      <c r="BG456" s="231">
        <f>IF(N456="zákl. přenesená",J456,0)</f>
        <v>0</v>
      </c>
      <c r="BH456" s="231">
        <f>IF(N456="sníž. přenesená",J456,0)</f>
        <v>0</v>
      </c>
      <c r="BI456" s="231">
        <f>IF(N456="nulová",J456,0)</f>
        <v>0</v>
      </c>
      <c r="BJ456" s="23" t="s">
        <v>79</v>
      </c>
      <c r="BK456" s="231">
        <f>ROUND(I456*H456,2)</f>
        <v>0</v>
      </c>
      <c r="BL456" s="23" t="s">
        <v>122</v>
      </c>
      <c r="BM456" s="23" t="s">
        <v>565</v>
      </c>
    </row>
    <row r="457" s="11" customFormat="1">
      <c r="B457" s="232"/>
      <c r="C457" s="233"/>
      <c r="D457" s="234" t="s">
        <v>132</v>
      </c>
      <c r="E457" s="235" t="s">
        <v>21</v>
      </c>
      <c r="F457" s="236" t="s">
        <v>566</v>
      </c>
      <c r="G457" s="233"/>
      <c r="H457" s="235" t="s">
        <v>21</v>
      </c>
      <c r="I457" s="237"/>
      <c r="J457" s="233"/>
      <c r="K457" s="233"/>
      <c r="L457" s="238"/>
      <c r="M457" s="239"/>
      <c r="N457" s="240"/>
      <c r="O457" s="240"/>
      <c r="P457" s="240"/>
      <c r="Q457" s="240"/>
      <c r="R457" s="240"/>
      <c r="S457" s="240"/>
      <c r="T457" s="241"/>
      <c r="AT457" s="242" t="s">
        <v>132</v>
      </c>
      <c r="AU457" s="242" t="s">
        <v>140</v>
      </c>
      <c r="AV457" s="11" t="s">
        <v>79</v>
      </c>
      <c r="AW457" s="11" t="s">
        <v>35</v>
      </c>
      <c r="AX457" s="11" t="s">
        <v>71</v>
      </c>
      <c r="AY457" s="242" t="s">
        <v>123</v>
      </c>
    </row>
    <row r="458" s="11" customFormat="1">
      <c r="B458" s="232"/>
      <c r="C458" s="233"/>
      <c r="D458" s="234" t="s">
        <v>132</v>
      </c>
      <c r="E458" s="235" t="s">
        <v>21</v>
      </c>
      <c r="F458" s="236" t="s">
        <v>567</v>
      </c>
      <c r="G458" s="233"/>
      <c r="H458" s="235" t="s">
        <v>21</v>
      </c>
      <c r="I458" s="237"/>
      <c r="J458" s="233"/>
      <c r="K458" s="233"/>
      <c r="L458" s="238"/>
      <c r="M458" s="239"/>
      <c r="N458" s="240"/>
      <c r="O458" s="240"/>
      <c r="P458" s="240"/>
      <c r="Q458" s="240"/>
      <c r="R458" s="240"/>
      <c r="S458" s="240"/>
      <c r="T458" s="241"/>
      <c r="AT458" s="242" t="s">
        <v>132</v>
      </c>
      <c r="AU458" s="242" t="s">
        <v>140</v>
      </c>
      <c r="AV458" s="11" t="s">
        <v>79</v>
      </c>
      <c r="AW458" s="11" t="s">
        <v>35</v>
      </c>
      <c r="AX458" s="11" t="s">
        <v>71</v>
      </c>
      <c r="AY458" s="242" t="s">
        <v>123</v>
      </c>
    </row>
    <row r="459" s="11" customFormat="1">
      <c r="B459" s="232"/>
      <c r="C459" s="233"/>
      <c r="D459" s="234" t="s">
        <v>132</v>
      </c>
      <c r="E459" s="235" t="s">
        <v>21</v>
      </c>
      <c r="F459" s="236" t="s">
        <v>568</v>
      </c>
      <c r="G459" s="233"/>
      <c r="H459" s="235" t="s">
        <v>21</v>
      </c>
      <c r="I459" s="237"/>
      <c r="J459" s="233"/>
      <c r="K459" s="233"/>
      <c r="L459" s="238"/>
      <c r="M459" s="239"/>
      <c r="N459" s="240"/>
      <c r="O459" s="240"/>
      <c r="P459" s="240"/>
      <c r="Q459" s="240"/>
      <c r="R459" s="240"/>
      <c r="S459" s="240"/>
      <c r="T459" s="241"/>
      <c r="AT459" s="242" t="s">
        <v>132</v>
      </c>
      <c r="AU459" s="242" t="s">
        <v>140</v>
      </c>
      <c r="AV459" s="11" t="s">
        <v>79</v>
      </c>
      <c r="AW459" s="11" t="s">
        <v>35</v>
      </c>
      <c r="AX459" s="11" t="s">
        <v>71</v>
      </c>
      <c r="AY459" s="242" t="s">
        <v>123</v>
      </c>
    </row>
    <row r="460" s="11" customFormat="1">
      <c r="B460" s="232"/>
      <c r="C460" s="233"/>
      <c r="D460" s="234" t="s">
        <v>132</v>
      </c>
      <c r="E460" s="235" t="s">
        <v>21</v>
      </c>
      <c r="F460" s="236" t="s">
        <v>569</v>
      </c>
      <c r="G460" s="233"/>
      <c r="H460" s="235" t="s">
        <v>21</v>
      </c>
      <c r="I460" s="237"/>
      <c r="J460" s="233"/>
      <c r="K460" s="233"/>
      <c r="L460" s="238"/>
      <c r="M460" s="239"/>
      <c r="N460" s="240"/>
      <c r="O460" s="240"/>
      <c r="P460" s="240"/>
      <c r="Q460" s="240"/>
      <c r="R460" s="240"/>
      <c r="S460" s="240"/>
      <c r="T460" s="241"/>
      <c r="AT460" s="242" t="s">
        <v>132</v>
      </c>
      <c r="AU460" s="242" t="s">
        <v>140</v>
      </c>
      <c r="AV460" s="11" t="s">
        <v>79</v>
      </c>
      <c r="AW460" s="11" t="s">
        <v>35</v>
      </c>
      <c r="AX460" s="11" t="s">
        <v>71</v>
      </c>
      <c r="AY460" s="242" t="s">
        <v>123</v>
      </c>
    </row>
    <row r="461" s="11" customFormat="1">
      <c r="B461" s="232"/>
      <c r="C461" s="233"/>
      <c r="D461" s="234" t="s">
        <v>132</v>
      </c>
      <c r="E461" s="235" t="s">
        <v>21</v>
      </c>
      <c r="F461" s="236" t="s">
        <v>570</v>
      </c>
      <c r="G461" s="233"/>
      <c r="H461" s="235" t="s">
        <v>21</v>
      </c>
      <c r="I461" s="237"/>
      <c r="J461" s="233"/>
      <c r="K461" s="233"/>
      <c r="L461" s="238"/>
      <c r="M461" s="239"/>
      <c r="N461" s="240"/>
      <c r="O461" s="240"/>
      <c r="P461" s="240"/>
      <c r="Q461" s="240"/>
      <c r="R461" s="240"/>
      <c r="S461" s="240"/>
      <c r="T461" s="241"/>
      <c r="AT461" s="242" t="s">
        <v>132</v>
      </c>
      <c r="AU461" s="242" t="s">
        <v>140</v>
      </c>
      <c r="AV461" s="11" t="s">
        <v>79</v>
      </c>
      <c r="AW461" s="11" t="s">
        <v>35</v>
      </c>
      <c r="AX461" s="11" t="s">
        <v>71</v>
      </c>
      <c r="AY461" s="242" t="s">
        <v>123</v>
      </c>
    </row>
    <row r="462" s="11" customFormat="1">
      <c r="B462" s="232"/>
      <c r="C462" s="233"/>
      <c r="D462" s="234" t="s">
        <v>132</v>
      </c>
      <c r="E462" s="235" t="s">
        <v>21</v>
      </c>
      <c r="F462" s="236" t="s">
        <v>194</v>
      </c>
      <c r="G462" s="233"/>
      <c r="H462" s="235" t="s">
        <v>21</v>
      </c>
      <c r="I462" s="237"/>
      <c r="J462" s="233"/>
      <c r="K462" s="233"/>
      <c r="L462" s="238"/>
      <c r="M462" s="239"/>
      <c r="N462" s="240"/>
      <c r="O462" s="240"/>
      <c r="P462" s="240"/>
      <c r="Q462" s="240"/>
      <c r="R462" s="240"/>
      <c r="S462" s="240"/>
      <c r="T462" s="241"/>
      <c r="AT462" s="242" t="s">
        <v>132</v>
      </c>
      <c r="AU462" s="242" t="s">
        <v>140</v>
      </c>
      <c r="AV462" s="11" t="s">
        <v>79</v>
      </c>
      <c r="AW462" s="11" t="s">
        <v>35</v>
      </c>
      <c r="AX462" s="11" t="s">
        <v>71</v>
      </c>
      <c r="AY462" s="242" t="s">
        <v>123</v>
      </c>
    </row>
    <row r="463" s="12" customFormat="1">
      <c r="B463" s="243"/>
      <c r="C463" s="244"/>
      <c r="D463" s="234" t="s">
        <v>132</v>
      </c>
      <c r="E463" s="245" t="s">
        <v>21</v>
      </c>
      <c r="F463" s="246" t="s">
        <v>571</v>
      </c>
      <c r="G463" s="244"/>
      <c r="H463" s="247">
        <v>966.89999999999998</v>
      </c>
      <c r="I463" s="248"/>
      <c r="J463" s="244"/>
      <c r="K463" s="244"/>
      <c r="L463" s="249"/>
      <c r="M463" s="250"/>
      <c r="N463" s="251"/>
      <c r="O463" s="251"/>
      <c r="P463" s="251"/>
      <c r="Q463" s="251"/>
      <c r="R463" s="251"/>
      <c r="S463" s="251"/>
      <c r="T463" s="252"/>
      <c r="AT463" s="253" t="s">
        <v>132</v>
      </c>
      <c r="AU463" s="253" t="s">
        <v>140</v>
      </c>
      <c r="AV463" s="12" t="s">
        <v>81</v>
      </c>
      <c r="AW463" s="12" t="s">
        <v>35</v>
      </c>
      <c r="AX463" s="12" t="s">
        <v>71</v>
      </c>
      <c r="AY463" s="253" t="s">
        <v>123</v>
      </c>
    </row>
    <row r="464" s="13" customFormat="1">
      <c r="B464" s="254"/>
      <c r="C464" s="255"/>
      <c r="D464" s="234" t="s">
        <v>132</v>
      </c>
      <c r="E464" s="256" t="s">
        <v>21</v>
      </c>
      <c r="F464" s="257" t="s">
        <v>135</v>
      </c>
      <c r="G464" s="255"/>
      <c r="H464" s="258">
        <v>966.89999999999998</v>
      </c>
      <c r="I464" s="259"/>
      <c r="J464" s="255"/>
      <c r="K464" s="255"/>
      <c r="L464" s="260"/>
      <c r="M464" s="261"/>
      <c r="N464" s="262"/>
      <c r="O464" s="262"/>
      <c r="P464" s="262"/>
      <c r="Q464" s="262"/>
      <c r="R464" s="262"/>
      <c r="S464" s="262"/>
      <c r="T464" s="263"/>
      <c r="AT464" s="264" t="s">
        <v>132</v>
      </c>
      <c r="AU464" s="264" t="s">
        <v>140</v>
      </c>
      <c r="AV464" s="13" t="s">
        <v>122</v>
      </c>
      <c r="AW464" s="13" t="s">
        <v>35</v>
      </c>
      <c r="AX464" s="13" t="s">
        <v>79</v>
      </c>
      <c r="AY464" s="264" t="s">
        <v>123</v>
      </c>
    </row>
    <row r="465" s="1" customFormat="1" ht="25.5" customHeight="1">
      <c r="B465" s="45"/>
      <c r="C465" s="220" t="s">
        <v>572</v>
      </c>
      <c r="D465" s="220" t="s">
        <v>126</v>
      </c>
      <c r="E465" s="221" t="s">
        <v>573</v>
      </c>
      <c r="F465" s="222" t="s">
        <v>574</v>
      </c>
      <c r="G465" s="223" t="s">
        <v>129</v>
      </c>
      <c r="H465" s="224">
        <v>240</v>
      </c>
      <c r="I465" s="225"/>
      <c r="J465" s="226">
        <f>ROUND(I465*H465,2)</f>
        <v>0</v>
      </c>
      <c r="K465" s="222" t="s">
        <v>21</v>
      </c>
      <c r="L465" s="71"/>
      <c r="M465" s="227" t="s">
        <v>21</v>
      </c>
      <c r="N465" s="228" t="s">
        <v>42</v>
      </c>
      <c r="O465" s="46"/>
      <c r="P465" s="229">
        <f>O465*H465</f>
        <v>0</v>
      </c>
      <c r="Q465" s="229">
        <v>0</v>
      </c>
      <c r="R465" s="229">
        <f>Q465*H465</f>
        <v>0</v>
      </c>
      <c r="S465" s="229">
        <v>0</v>
      </c>
      <c r="T465" s="230">
        <f>S465*H465</f>
        <v>0</v>
      </c>
      <c r="AR465" s="23" t="s">
        <v>122</v>
      </c>
      <c r="AT465" s="23" t="s">
        <v>126</v>
      </c>
      <c r="AU465" s="23" t="s">
        <v>140</v>
      </c>
      <c r="AY465" s="23" t="s">
        <v>123</v>
      </c>
      <c r="BE465" s="231">
        <f>IF(N465="základní",J465,0)</f>
        <v>0</v>
      </c>
      <c r="BF465" s="231">
        <f>IF(N465="snížená",J465,0)</f>
        <v>0</v>
      </c>
      <c r="BG465" s="231">
        <f>IF(N465="zákl. přenesená",J465,0)</f>
        <v>0</v>
      </c>
      <c r="BH465" s="231">
        <f>IF(N465="sníž. přenesená",J465,0)</f>
        <v>0</v>
      </c>
      <c r="BI465" s="231">
        <f>IF(N465="nulová",J465,0)</f>
        <v>0</v>
      </c>
      <c r="BJ465" s="23" t="s">
        <v>79</v>
      </c>
      <c r="BK465" s="231">
        <f>ROUND(I465*H465,2)</f>
        <v>0</v>
      </c>
      <c r="BL465" s="23" t="s">
        <v>122</v>
      </c>
      <c r="BM465" s="23" t="s">
        <v>575</v>
      </c>
    </row>
    <row r="466" s="11" customFormat="1">
      <c r="B466" s="232"/>
      <c r="C466" s="233"/>
      <c r="D466" s="234" t="s">
        <v>132</v>
      </c>
      <c r="E466" s="235" t="s">
        <v>21</v>
      </c>
      <c r="F466" s="236" t="s">
        <v>576</v>
      </c>
      <c r="G466" s="233"/>
      <c r="H466" s="235" t="s">
        <v>21</v>
      </c>
      <c r="I466" s="237"/>
      <c r="J466" s="233"/>
      <c r="K466" s="233"/>
      <c r="L466" s="238"/>
      <c r="M466" s="239"/>
      <c r="N466" s="240"/>
      <c r="O466" s="240"/>
      <c r="P466" s="240"/>
      <c r="Q466" s="240"/>
      <c r="R466" s="240"/>
      <c r="S466" s="240"/>
      <c r="T466" s="241"/>
      <c r="AT466" s="242" t="s">
        <v>132</v>
      </c>
      <c r="AU466" s="242" t="s">
        <v>140</v>
      </c>
      <c r="AV466" s="11" t="s">
        <v>79</v>
      </c>
      <c r="AW466" s="11" t="s">
        <v>35</v>
      </c>
      <c r="AX466" s="11" t="s">
        <v>71</v>
      </c>
      <c r="AY466" s="242" t="s">
        <v>123</v>
      </c>
    </row>
    <row r="467" s="11" customFormat="1">
      <c r="B467" s="232"/>
      <c r="C467" s="233"/>
      <c r="D467" s="234" t="s">
        <v>132</v>
      </c>
      <c r="E467" s="235" t="s">
        <v>21</v>
      </c>
      <c r="F467" s="236" t="s">
        <v>577</v>
      </c>
      <c r="G467" s="233"/>
      <c r="H467" s="235" t="s">
        <v>21</v>
      </c>
      <c r="I467" s="237"/>
      <c r="J467" s="233"/>
      <c r="K467" s="233"/>
      <c r="L467" s="238"/>
      <c r="M467" s="239"/>
      <c r="N467" s="240"/>
      <c r="O467" s="240"/>
      <c r="P467" s="240"/>
      <c r="Q467" s="240"/>
      <c r="R467" s="240"/>
      <c r="S467" s="240"/>
      <c r="T467" s="241"/>
      <c r="AT467" s="242" t="s">
        <v>132</v>
      </c>
      <c r="AU467" s="242" t="s">
        <v>140</v>
      </c>
      <c r="AV467" s="11" t="s">
        <v>79</v>
      </c>
      <c r="AW467" s="11" t="s">
        <v>35</v>
      </c>
      <c r="AX467" s="11" t="s">
        <v>71</v>
      </c>
      <c r="AY467" s="242" t="s">
        <v>123</v>
      </c>
    </row>
    <row r="468" s="11" customFormat="1">
      <c r="B468" s="232"/>
      <c r="C468" s="233"/>
      <c r="D468" s="234" t="s">
        <v>132</v>
      </c>
      <c r="E468" s="235" t="s">
        <v>21</v>
      </c>
      <c r="F468" s="236" t="s">
        <v>578</v>
      </c>
      <c r="G468" s="233"/>
      <c r="H468" s="235" t="s">
        <v>21</v>
      </c>
      <c r="I468" s="237"/>
      <c r="J468" s="233"/>
      <c r="K468" s="233"/>
      <c r="L468" s="238"/>
      <c r="M468" s="239"/>
      <c r="N468" s="240"/>
      <c r="O468" s="240"/>
      <c r="P468" s="240"/>
      <c r="Q468" s="240"/>
      <c r="R468" s="240"/>
      <c r="S468" s="240"/>
      <c r="T468" s="241"/>
      <c r="AT468" s="242" t="s">
        <v>132</v>
      </c>
      <c r="AU468" s="242" t="s">
        <v>140</v>
      </c>
      <c r="AV468" s="11" t="s">
        <v>79</v>
      </c>
      <c r="AW468" s="11" t="s">
        <v>35</v>
      </c>
      <c r="AX468" s="11" t="s">
        <v>71</v>
      </c>
      <c r="AY468" s="242" t="s">
        <v>123</v>
      </c>
    </row>
    <row r="469" s="12" customFormat="1">
      <c r="B469" s="243"/>
      <c r="C469" s="244"/>
      <c r="D469" s="234" t="s">
        <v>132</v>
      </c>
      <c r="E469" s="245" t="s">
        <v>21</v>
      </c>
      <c r="F469" s="246" t="s">
        <v>579</v>
      </c>
      <c r="G469" s="244"/>
      <c r="H469" s="247">
        <v>240</v>
      </c>
      <c r="I469" s="248"/>
      <c r="J469" s="244"/>
      <c r="K469" s="244"/>
      <c r="L469" s="249"/>
      <c r="M469" s="250"/>
      <c r="N469" s="251"/>
      <c r="O469" s="251"/>
      <c r="P469" s="251"/>
      <c r="Q469" s="251"/>
      <c r="R469" s="251"/>
      <c r="S469" s="251"/>
      <c r="T469" s="252"/>
      <c r="AT469" s="253" t="s">
        <v>132</v>
      </c>
      <c r="AU469" s="253" t="s">
        <v>140</v>
      </c>
      <c r="AV469" s="12" t="s">
        <v>81</v>
      </c>
      <c r="AW469" s="12" t="s">
        <v>35</v>
      </c>
      <c r="AX469" s="12" t="s">
        <v>71</v>
      </c>
      <c r="AY469" s="253" t="s">
        <v>123</v>
      </c>
    </row>
    <row r="470" s="13" customFormat="1">
      <c r="B470" s="254"/>
      <c r="C470" s="255"/>
      <c r="D470" s="234" t="s">
        <v>132</v>
      </c>
      <c r="E470" s="256" t="s">
        <v>21</v>
      </c>
      <c r="F470" s="257" t="s">
        <v>135</v>
      </c>
      <c r="G470" s="255"/>
      <c r="H470" s="258">
        <v>240</v>
      </c>
      <c r="I470" s="259"/>
      <c r="J470" s="255"/>
      <c r="K470" s="255"/>
      <c r="L470" s="260"/>
      <c r="M470" s="261"/>
      <c r="N470" s="262"/>
      <c r="O470" s="262"/>
      <c r="P470" s="262"/>
      <c r="Q470" s="262"/>
      <c r="R470" s="262"/>
      <c r="S470" s="262"/>
      <c r="T470" s="263"/>
      <c r="AT470" s="264" t="s">
        <v>132</v>
      </c>
      <c r="AU470" s="264" t="s">
        <v>140</v>
      </c>
      <c r="AV470" s="13" t="s">
        <v>122</v>
      </c>
      <c r="AW470" s="13" t="s">
        <v>35</v>
      </c>
      <c r="AX470" s="13" t="s">
        <v>79</v>
      </c>
      <c r="AY470" s="264" t="s">
        <v>123</v>
      </c>
    </row>
    <row r="471" s="10" customFormat="1" ht="22.32" customHeight="1">
      <c r="B471" s="204"/>
      <c r="C471" s="205"/>
      <c r="D471" s="206" t="s">
        <v>70</v>
      </c>
      <c r="E471" s="218" t="s">
        <v>580</v>
      </c>
      <c r="F471" s="218" t="s">
        <v>581</v>
      </c>
      <c r="G471" s="205"/>
      <c r="H471" s="205"/>
      <c r="I471" s="208"/>
      <c r="J471" s="219">
        <f>BK471</f>
        <v>0</v>
      </c>
      <c r="K471" s="205"/>
      <c r="L471" s="210"/>
      <c r="M471" s="211"/>
      <c r="N471" s="212"/>
      <c r="O471" s="212"/>
      <c r="P471" s="213">
        <f>SUM(P472:P565)</f>
        <v>0</v>
      </c>
      <c r="Q471" s="212"/>
      <c r="R471" s="213">
        <f>SUM(R472:R565)</f>
        <v>102.40230055000001</v>
      </c>
      <c r="S471" s="212"/>
      <c r="T471" s="214">
        <f>SUM(T472:T565)</f>
        <v>4.33012</v>
      </c>
      <c r="AR471" s="215" t="s">
        <v>79</v>
      </c>
      <c r="AT471" s="216" t="s">
        <v>70</v>
      </c>
      <c r="AU471" s="216" t="s">
        <v>81</v>
      </c>
      <c r="AY471" s="215" t="s">
        <v>123</v>
      </c>
      <c r="BK471" s="217">
        <f>SUM(BK472:BK565)</f>
        <v>0</v>
      </c>
    </row>
    <row r="472" s="1" customFormat="1" ht="16.5" customHeight="1">
      <c r="B472" s="45"/>
      <c r="C472" s="268" t="s">
        <v>582</v>
      </c>
      <c r="D472" s="268" t="s">
        <v>311</v>
      </c>
      <c r="E472" s="269" t="s">
        <v>583</v>
      </c>
      <c r="F472" s="270" t="s">
        <v>584</v>
      </c>
      <c r="G472" s="271" t="s">
        <v>174</v>
      </c>
      <c r="H472" s="272">
        <v>37.421999999999997</v>
      </c>
      <c r="I472" s="273"/>
      <c r="J472" s="274">
        <f>ROUND(I472*H472,2)</f>
        <v>0</v>
      </c>
      <c r="K472" s="270" t="s">
        <v>21</v>
      </c>
      <c r="L472" s="275"/>
      <c r="M472" s="276" t="s">
        <v>21</v>
      </c>
      <c r="N472" s="277" t="s">
        <v>42</v>
      </c>
      <c r="O472" s="46"/>
      <c r="P472" s="229">
        <f>O472*H472</f>
        <v>0</v>
      </c>
      <c r="Q472" s="229">
        <v>0.13100000000000001</v>
      </c>
      <c r="R472" s="229">
        <f>Q472*H472</f>
        <v>4.9022819999999996</v>
      </c>
      <c r="S472" s="229">
        <v>0</v>
      </c>
      <c r="T472" s="230">
        <f>S472*H472</f>
        <v>0</v>
      </c>
      <c r="AR472" s="23" t="s">
        <v>227</v>
      </c>
      <c r="AT472" s="23" t="s">
        <v>311</v>
      </c>
      <c r="AU472" s="23" t="s">
        <v>140</v>
      </c>
      <c r="AY472" s="23" t="s">
        <v>123</v>
      </c>
      <c r="BE472" s="231">
        <f>IF(N472="základní",J472,0)</f>
        <v>0</v>
      </c>
      <c r="BF472" s="231">
        <f>IF(N472="snížená",J472,0)</f>
        <v>0</v>
      </c>
      <c r="BG472" s="231">
        <f>IF(N472="zákl. přenesená",J472,0)</f>
        <v>0</v>
      </c>
      <c r="BH472" s="231">
        <f>IF(N472="sníž. přenesená",J472,0)</f>
        <v>0</v>
      </c>
      <c r="BI472" s="231">
        <f>IF(N472="nulová",J472,0)</f>
        <v>0</v>
      </c>
      <c r="BJ472" s="23" t="s">
        <v>79</v>
      </c>
      <c r="BK472" s="231">
        <f>ROUND(I472*H472,2)</f>
        <v>0</v>
      </c>
      <c r="BL472" s="23" t="s">
        <v>122</v>
      </c>
      <c r="BM472" s="23" t="s">
        <v>585</v>
      </c>
    </row>
    <row r="473" s="1" customFormat="1">
      <c r="B473" s="45"/>
      <c r="C473" s="73"/>
      <c r="D473" s="234" t="s">
        <v>335</v>
      </c>
      <c r="E473" s="73"/>
      <c r="F473" s="278" t="s">
        <v>586</v>
      </c>
      <c r="G473" s="73"/>
      <c r="H473" s="73"/>
      <c r="I473" s="190"/>
      <c r="J473" s="73"/>
      <c r="K473" s="73"/>
      <c r="L473" s="71"/>
      <c r="M473" s="279"/>
      <c r="N473" s="46"/>
      <c r="O473" s="46"/>
      <c r="P473" s="46"/>
      <c r="Q473" s="46"/>
      <c r="R473" s="46"/>
      <c r="S473" s="46"/>
      <c r="T473" s="94"/>
      <c r="AT473" s="23" t="s">
        <v>335</v>
      </c>
      <c r="AU473" s="23" t="s">
        <v>140</v>
      </c>
    </row>
    <row r="474" s="11" customFormat="1">
      <c r="B474" s="232"/>
      <c r="C474" s="233"/>
      <c r="D474" s="234" t="s">
        <v>132</v>
      </c>
      <c r="E474" s="235" t="s">
        <v>21</v>
      </c>
      <c r="F474" s="236" t="s">
        <v>587</v>
      </c>
      <c r="G474" s="233"/>
      <c r="H474" s="235" t="s">
        <v>21</v>
      </c>
      <c r="I474" s="237"/>
      <c r="J474" s="233"/>
      <c r="K474" s="233"/>
      <c r="L474" s="238"/>
      <c r="M474" s="239"/>
      <c r="N474" s="240"/>
      <c r="O474" s="240"/>
      <c r="P474" s="240"/>
      <c r="Q474" s="240"/>
      <c r="R474" s="240"/>
      <c r="S474" s="240"/>
      <c r="T474" s="241"/>
      <c r="AT474" s="242" t="s">
        <v>132</v>
      </c>
      <c r="AU474" s="242" t="s">
        <v>140</v>
      </c>
      <c r="AV474" s="11" t="s">
        <v>79</v>
      </c>
      <c r="AW474" s="11" t="s">
        <v>35</v>
      </c>
      <c r="AX474" s="11" t="s">
        <v>71</v>
      </c>
      <c r="AY474" s="242" t="s">
        <v>123</v>
      </c>
    </row>
    <row r="475" s="11" customFormat="1">
      <c r="B475" s="232"/>
      <c r="C475" s="233"/>
      <c r="D475" s="234" t="s">
        <v>132</v>
      </c>
      <c r="E475" s="235" t="s">
        <v>21</v>
      </c>
      <c r="F475" s="236" t="s">
        <v>588</v>
      </c>
      <c r="G475" s="233"/>
      <c r="H475" s="235" t="s">
        <v>21</v>
      </c>
      <c r="I475" s="237"/>
      <c r="J475" s="233"/>
      <c r="K475" s="233"/>
      <c r="L475" s="238"/>
      <c r="M475" s="239"/>
      <c r="N475" s="240"/>
      <c r="O475" s="240"/>
      <c r="P475" s="240"/>
      <c r="Q475" s="240"/>
      <c r="R475" s="240"/>
      <c r="S475" s="240"/>
      <c r="T475" s="241"/>
      <c r="AT475" s="242" t="s">
        <v>132</v>
      </c>
      <c r="AU475" s="242" t="s">
        <v>140</v>
      </c>
      <c r="AV475" s="11" t="s">
        <v>79</v>
      </c>
      <c r="AW475" s="11" t="s">
        <v>35</v>
      </c>
      <c r="AX475" s="11" t="s">
        <v>71</v>
      </c>
      <c r="AY475" s="242" t="s">
        <v>123</v>
      </c>
    </row>
    <row r="476" s="11" customFormat="1">
      <c r="B476" s="232"/>
      <c r="C476" s="233"/>
      <c r="D476" s="234" t="s">
        <v>132</v>
      </c>
      <c r="E476" s="235" t="s">
        <v>21</v>
      </c>
      <c r="F476" s="236" t="s">
        <v>589</v>
      </c>
      <c r="G476" s="233"/>
      <c r="H476" s="235" t="s">
        <v>21</v>
      </c>
      <c r="I476" s="237"/>
      <c r="J476" s="233"/>
      <c r="K476" s="233"/>
      <c r="L476" s="238"/>
      <c r="M476" s="239"/>
      <c r="N476" s="240"/>
      <c r="O476" s="240"/>
      <c r="P476" s="240"/>
      <c r="Q476" s="240"/>
      <c r="R476" s="240"/>
      <c r="S476" s="240"/>
      <c r="T476" s="241"/>
      <c r="AT476" s="242" t="s">
        <v>132</v>
      </c>
      <c r="AU476" s="242" t="s">
        <v>140</v>
      </c>
      <c r="AV476" s="11" t="s">
        <v>79</v>
      </c>
      <c r="AW476" s="11" t="s">
        <v>35</v>
      </c>
      <c r="AX476" s="11" t="s">
        <v>71</v>
      </c>
      <c r="AY476" s="242" t="s">
        <v>123</v>
      </c>
    </row>
    <row r="477" s="12" customFormat="1">
      <c r="B477" s="243"/>
      <c r="C477" s="244"/>
      <c r="D477" s="234" t="s">
        <v>132</v>
      </c>
      <c r="E477" s="245" t="s">
        <v>21</v>
      </c>
      <c r="F477" s="246" t="s">
        <v>590</v>
      </c>
      <c r="G477" s="244"/>
      <c r="H477" s="247">
        <v>37.421999999999997</v>
      </c>
      <c r="I477" s="248"/>
      <c r="J477" s="244"/>
      <c r="K477" s="244"/>
      <c r="L477" s="249"/>
      <c r="M477" s="250"/>
      <c r="N477" s="251"/>
      <c r="O477" s="251"/>
      <c r="P477" s="251"/>
      <c r="Q477" s="251"/>
      <c r="R477" s="251"/>
      <c r="S477" s="251"/>
      <c r="T477" s="252"/>
      <c r="AT477" s="253" t="s">
        <v>132</v>
      </c>
      <c r="AU477" s="253" t="s">
        <v>140</v>
      </c>
      <c r="AV477" s="12" t="s">
        <v>81</v>
      </c>
      <c r="AW477" s="12" t="s">
        <v>35</v>
      </c>
      <c r="AX477" s="12" t="s">
        <v>71</v>
      </c>
      <c r="AY477" s="253" t="s">
        <v>123</v>
      </c>
    </row>
    <row r="478" s="13" customFormat="1">
      <c r="B478" s="254"/>
      <c r="C478" s="255"/>
      <c r="D478" s="234" t="s">
        <v>132</v>
      </c>
      <c r="E478" s="256" t="s">
        <v>21</v>
      </c>
      <c r="F478" s="257" t="s">
        <v>135</v>
      </c>
      <c r="G478" s="255"/>
      <c r="H478" s="258">
        <v>37.421999999999997</v>
      </c>
      <c r="I478" s="259"/>
      <c r="J478" s="255"/>
      <c r="K478" s="255"/>
      <c r="L478" s="260"/>
      <c r="M478" s="261"/>
      <c r="N478" s="262"/>
      <c r="O478" s="262"/>
      <c r="P478" s="262"/>
      <c r="Q478" s="262"/>
      <c r="R478" s="262"/>
      <c r="S478" s="262"/>
      <c r="T478" s="263"/>
      <c r="AT478" s="264" t="s">
        <v>132</v>
      </c>
      <c r="AU478" s="264" t="s">
        <v>140</v>
      </c>
      <c r="AV478" s="13" t="s">
        <v>122</v>
      </c>
      <c r="AW478" s="13" t="s">
        <v>35</v>
      </c>
      <c r="AX478" s="13" t="s">
        <v>79</v>
      </c>
      <c r="AY478" s="264" t="s">
        <v>123</v>
      </c>
    </row>
    <row r="479" s="1" customFormat="1" ht="16.5" customHeight="1">
      <c r="B479" s="45"/>
      <c r="C479" s="268" t="s">
        <v>591</v>
      </c>
      <c r="D479" s="268" t="s">
        <v>311</v>
      </c>
      <c r="E479" s="269" t="s">
        <v>592</v>
      </c>
      <c r="F479" s="270" t="s">
        <v>593</v>
      </c>
      <c r="G479" s="271" t="s">
        <v>174</v>
      </c>
      <c r="H479" s="272">
        <v>29.48</v>
      </c>
      <c r="I479" s="273"/>
      <c r="J479" s="274">
        <f>ROUND(I479*H479,2)</f>
        <v>0</v>
      </c>
      <c r="K479" s="270" t="s">
        <v>241</v>
      </c>
      <c r="L479" s="275"/>
      <c r="M479" s="276" t="s">
        <v>21</v>
      </c>
      <c r="N479" s="277" t="s">
        <v>42</v>
      </c>
      <c r="O479" s="46"/>
      <c r="P479" s="229">
        <f>O479*H479</f>
        <v>0</v>
      </c>
      <c r="Q479" s="229">
        <v>0.13100000000000001</v>
      </c>
      <c r="R479" s="229">
        <f>Q479*H479</f>
        <v>3.8618800000000002</v>
      </c>
      <c r="S479" s="229">
        <v>0</v>
      </c>
      <c r="T479" s="230">
        <f>S479*H479</f>
        <v>0</v>
      </c>
      <c r="AR479" s="23" t="s">
        <v>227</v>
      </c>
      <c r="AT479" s="23" t="s">
        <v>311</v>
      </c>
      <c r="AU479" s="23" t="s">
        <v>140</v>
      </c>
      <c r="AY479" s="23" t="s">
        <v>123</v>
      </c>
      <c r="BE479" s="231">
        <f>IF(N479="základní",J479,0)</f>
        <v>0</v>
      </c>
      <c r="BF479" s="231">
        <f>IF(N479="snížená",J479,0)</f>
        <v>0</v>
      </c>
      <c r="BG479" s="231">
        <f>IF(N479="zákl. přenesená",J479,0)</f>
        <v>0</v>
      </c>
      <c r="BH479" s="231">
        <f>IF(N479="sníž. přenesená",J479,0)</f>
        <v>0</v>
      </c>
      <c r="BI479" s="231">
        <f>IF(N479="nulová",J479,0)</f>
        <v>0</v>
      </c>
      <c r="BJ479" s="23" t="s">
        <v>79</v>
      </c>
      <c r="BK479" s="231">
        <f>ROUND(I479*H479,2)</f>
        <v>0</v>
      </c>
      <c r="BL479" s="23" t="s">
        <v>122</v>
      </c>
      <c r="BM479" s="23" t="s">
        <v>594</v>
      </c>
    </row>
    <row r="480" s="11" customFormat="1">
      <c r="B480" s="232"/>
      <c r="C480" s="233"/>
      <c r="D480" s="234" t="s">
        <v>132</v>
      </c>
      <c r="E480" s="235" t="s">
        <v>21</v>
      </c>
      <c r="F480" s="236" t="s">
        <v>595</v>
      </c>
      <c r="G480" s="233"/>
      <c r="H480" s="235" t="s">
        <v>21</v>
      </c>
      <c r="I480" s="237"/>
      <c r="J480" s="233"/>
      <c r="K480" s="233"/>
      <c r="L480" s="238"/>
      <c r="M480" s="239"/>
      <c r="N480" s="240"/>
      <c r="O480" s="240"/>
      <c r="P480" s="240"/>
      <c r="Q480" s="240"/>
      <c r="R480" s="240"/>
      <c r="S480" s="240"/>
      <c r="T480" s="241"/>
      <c r="AT480" s="242" t="s">
        <v>132</v>
      </c>
      <c r="AU480" s="242" t="s">
        <v>140</v>
      </c>
      <c r="AV480" s="11" t="s">
        <v>79</v>
      </c>
      <c r="AW480" s="11" t="s">
        <v>35</v>
      </c>
      <c r="AX480" s="11" t="s">
        <v>71</v>
      </c>
      <c r="AY480" s="242" t="s">
        <v>123</v>
      </c>
    </row>
    <row r="481" s="11" customFormat="1">
      <c r="B481" s="232"/>
      <c r="C481" s="233"/>
      <c r="D481" s="234" t="s">
        <v>132</v>
      </c>
      <c r="E481" s="235" t="s">
        <v>21</v>
      </c>
      <c r="F481" s="236" t="s">
        <v>596</v>
      </c>
      <c r="G481" s="233"/>
      <c r="H481" s="235" t="s">
        <v>21</v>
      </c>
      <c r="I481" s="237"/>
      <c r="J481" s="233"/>
      <c r="K481" s="233"/>
      <c r="L481" s="238"/>
      <c r="M481" s="239"/>
      <c r="N481" s="240"/>
      <c r="O481" s="240"/>
      <c r="P481" s="240"/>
      <c r="Q481" s="240"/>
      <c r="R481" s="240"/>
      <c r="S481" s="240"/>
      <c r="T481" s="241"/>
      <c r="AT481" s="242" t="s">
        <v>132</v>
      </c>
      <c r="AU481" s="242" t="s">
        <v>140</v>
      </c>
      <c r="AV481" s="11" t="s">
        <v>79</v>
      </c>
      <c r="AW481" s="11" t="s">
        <v>35</v>
      </c>
      <c r="AX481" s="11" t="s">
        <v>71</v>
      </c>
      <c r="AY481" s="242" t="s">
        <v>123</v>
      </c>
    </row>
    <row r="482" s="11" customFormat="1">
      <c r="B482" s="232"/>
      <c r="C482" s="233"/>
      <c r="D482" s="234" t="s">
        <v>132</v>
      </c>
      <c r="E482" s="235" t="s">
        <v>21</v>
      </c>
      <c r="F482" s="236" t="s">
        <v>589</v>
      </c>
      <c r="G482" s="233"/>
      <c r="H482" s="235" t="s">
        <v>21</v>
      </c>
      <c r="I482" s="237"/>
      <c r="J482" s="233"/>
      <c r="K482" s="233"/>
      <c r="L482" s="238"/>
      <c r="M482" s="239"/>
      <c r="N482" s="240"/>
      <c r="O482" s="240"/>
      <c r="P482" s="240"/>
      <c r="Q482" s="240"/>
      <c r="R482" s="240"/>
      <c r="S482" s="240"/>
      <c r="T482" s="241"/>
      <c r="AT482" s="242" t="s">
        <v>132</v>
      </c>
      <c r="AU482" s="242" t="s">
        <v>140</v>
      </c>
      <c r="AV482" s="11" t="s">
        <v>79</v>
      </c>
      <c r="AW482" s="11" t="s">
        <v>35</v>
      </c>
      <c r="AX482" s="11" t="s">
        <v>71</v>
      </c>
      <c r="AY482" s="242" t="s">
        <v>123</v>
      </c>
    </row>
    <row r="483" s="12" customFormat="1">
      <c r="B483" s="243"/>
      <c r="C483" s="244"/>
      <c r="D483" s="234" t="s">
        <v>132</v>
      </c>
      <c r="E483" s="245" t="s">
        <v>21</v>
      </c>
      <c r="F483" s="246" t="s">
        <v>597</v>
      </c>
      <c r="G483" s="244"/>
      <c r="H483" s="247">
        <v>29.48</v>
      </c>
      <c r="I483" s="248"/>
      <c r="J483" s="244"/>
      <c r="K483" s="244"/>
      <c r="L483" s="249"/>
      <c r="M483" s="250"/>
      <c r="N483" s="251"/>
      <c r="O483" s="251"/>
      <c r="P483" s="251"/>
      <c r="Q483" s="251"/>
      <c r="R483" s="251"/>
      <c r="S483" s="251"/>
      <c r="T483" s="252"/>
      <c r="AT483" s="253" t="s">
        <v>132</v>
      </c>
      <c r="AU483" s="253" t="s">
        <v>140</v>
      </c>
      <c r="AV483" s="12" t="s">
        <v>81</v>
      </c>
      <c r="AW483" s="12" t="s">
        <v>35</v>
      </c>
      <c r="AX483" s="12" t="s">
        <v>71</v>
      </c>
      <c r="AY483" s="253" t="s">
        <v>123</v>
      </c>
    </row>
    <row r="484" s="13" customFormat="1">
      <c r="B484" s="254"/>
      <c r="C484" s="255"/>
      <c r="D484" s="234" t="s">
        <v>132</v>
      </c>
      <c r="E484" s="256" t="s">
        <v>21</v>
      </c>
      <c r="F484" s="257" t="s">
        <v>135</v>
      </c>
      <c r="G484" s="255"/>
      <c r="H484" s="258">
        <v>29.48</v>
      </c>
      <c r="I484" s="259"/>
      <c r="J484" s="255"/>
      <c r="K484" s="255"/>
      <c r="L484" s="260"/>
      <c r="M484" s="261"/>
      <c r="N484" s="262"/>
      <c r="O484" s="262"/>
      <c r="P484" s="262"/>
      <c r="Q484" s="262"/>
      <c r="R484" s="262"/>
      <c r="S484" s="262"/>
      <c r="T484" s="263"/>
      <c r="AT484" s="264" t="s">
        <v>132</v>
      </c>
      <c r="AU484" s="264" t="s">
        <v>140</v>
      </c>
      <c r="AV484" s="13" t="s">
        <v>122</v>
      </c>
      <c r="AW484" s="13" t="s">
        <v>35</v>
      </c>
      <c r="AX484" s="13" t="s">
        <v>79</v>
      </c>
      <c r="AY484" s="264" t="s">
        <v>123</v>
      </c>
    </row>
    <row r="485" s="1" customFormat="1" ht="16.5" customHeight="1">
      <c r="B485" s="45"/>
      <c r="C485" s="268" t="s">
        <v>598</v>
      </c>
      <c r="D485" s="268" t="s">
        <v>311</v>
      </c>
      <c r="E485" s="269" t="s">
        <v>599</v>
      </c>
      <c r="F485" s="270" t="s">
        <v>600</v>
      </c>
      <c r="G485" s="271" t="s">
        <v>174</v>
      </c>
      <c r="H485" s="272">
        <v>4.4000000000000004</v>
      </c>
      <c r="I485" s="273"/>
      <c r="J485" s="274">
        <f>ROUND(I485*H485,2)</f>
        <v>0</v>
      </c>
      <c r="K485" s="270" t="s">
        <v>241</v>
      </c>
      <c r="L485" s="275"/>
      <c r="M485" s="276" t="s">
        <v>21</v>
      </c>
      <c r="N485" s="277" t="s">
        <v>42</v>
      </c>
      <c r="O485" s="46"/>
      <c r="P485" s="229">
        <f>O485*H485</f>
        <v>0</v>
      </c>
      <c r="Q485" s="229">
        <v>0.13100000000000001</v>
      </c>
      <c r="R485" s="229">
        <f>Q485*H485</f>
        <v>0.57640000000000002</v>
      </c>
      <c r="S485" s="229">
        <v>0</v>
      </c>
      <c r="T485" s="230">
        <f>S485*H485</f>
        <v>0</v>
      </c>
      <c r="AR485" s="23" t="s">
        <v>227</v>
      </c>
      <c r="AT485" s="23" t="s">
        <v>311</v>
      </c>
      <c r="AU485" s="23" t="s">
        <v>140</v>
      </c>
      <c r="AY485" s="23" t="s">
        <v>123</v>
      </c>
      <c r="BE485" s="231">
        <f>IF(N485="základní",J485,0)</f>
        <v>0</v>
      </c>
      <c r="BF485" s="231">
        <f>IF(N485="snížená",J485,0)</f>
        <v>0</v>
      </c>
      <c r="BG485" s="231">
        <f>IF(N485="zákl. přenesená",J485,0)</f>
        <v>0</v>
      </c>
      <c r="BH485" s="231">
        <f>IF(N485="sníž. přenesená",J485,0)</f>
        <v>0</v>
      </c>
      <c r="BI485" s="231">
        <f>IF(N485="nulová",J485,0)</f>
        <v>0</v>
      </c>
      <c r="BJ485" s="23" t="s">
        <v>79</v>
      </c>
      <c r="BK485" s="231">
        <f>ROUND(I485*H485,2)</f>
        <v>0</v>
      </c>
      <c r="BL485" s="23" t="s">
        <v>122</v>
      </c>
      <c r="BM485" s="23" t="s">
        <v>601</v>
      </c>
    </row>
    <row r="486" s="11" customFormat="1">
      <c r="B486" s="232"/>
      <c r="C486" s="233"/>
      <c r="D486" s="234" t="s">
        <v>132</v>
      </c>
      <c r="E486" s="235" t="s">
        <v>21</v>
      </c>
      <c r="F486" s="236" t="s">
        <v>602</v>
      </c>
      <c r="G486" s="233"/>
      <c r="H486" s="235" t="s">
        <v>21</v>
      </c>
      <c r="I486" s="237"/>
      <c r="J486" s="233"/>
      <c r="K486" s="233"/>
      <c r="L486" s="238"/>
      <c r="M486" s="239"/>
      <c r="N486" s="240"/>
      <c r="O486" s="240"/>
      <c r="P486" s="240"/>
      <c r="Q486" s="240"/>
      <c r="R486" s="240"/>
      <c r="S486" s="240"/>
      <c r="T486" s="241"/>
      <c r="AT486" s="242" t="s">
        <v>132</v>
      </c>
      <c r="AU486" s="242" t="s">
        <v>140</v>
      </c>
      <c r="AV486" s="11" t="s">
        <v>79</v>
      </c>
      <c r="AW486" s="11" t="s">
        <v>35</v>
      </c>
      <c r="AX486" s="11" t="s">
        <v>71</v>
      </c>
      <c r="AY486" s="242" t="s">
        <v>123</v>
      </c>
    </row>
    <row r="487" s="11" customFormat="1">
      <c r="B487" s="232"/>
      <c r="C487" s="233"/>
      <c r="D487" s="234" t="s">
        <v>132</v>
      </c>
      <c r="E487" s="235" t="s">
        <v>21</v>
      </c>
      <c r="F487" s="236" t="s">
        <v>603</v>
      </c>
      <c r="G487" s="233"/>
      <c r="H487" s="235" t="s">
        <v>21</v>
      </c>
      <c r="I487" s="237"/>
      <c r="J487" s="233"/>
      <c r="K487" s="233"/>
      <c r="L487" s="238"/>
      <c r="M487" s="239"/>
      <c r="N487" s="240"/>
      <c r="O487" s="240"/>
      <c r="P487" s="240"/>
      <c r="Q487" s="240"/>
      <c r="R487" s="240"/>
      <c r="S487" s="240"/>
      <c r="T487" s="241"/>
      <c r="AT487" s="242" t="s">
        <v>132</v>
      </c>
      <c r="AU487" s="242" t="s">
        <v>140</v>
      </c>
      <c r="AV487" s="11" t="s">
        <v>79</v>
      </c>
      <c r="AW487" s="11" t="s">
        <v>35</v>
      </c>
      <c r="AX487" s="11" t="s">
        <v>71</v>
      </c>
      <c r="AY487" s="242" t="s">
        <v>123</v>
      </c>
    </row>
    <row r="488" s="11" customFormat="1">
      <c r="B488" s="232"/>
      <c r="C488" s="233"/>
      <c r="D488" s="234" t="s">
        <v>132</v>
      </c>
      <c r="E488" s="235" t="s">
        <v>21</v>
      </c>
      <c r="F488" s="236" t="s">
        <v>589</v>
      </c>
      <c r="G488" s="233"/>
      <c r="H488" s="235" t="s">
        <v>21</v>
      </c>
      <c r="I488" s="237"/>
      <c r="J488" s="233"/>
      <c r="K488" s="233"/>
      <c r="L488" s="238"/>
      <c r="M488" s="239"/>
      <c r="N488" s="240"/>
      <c r="O488" s="240"/>
      <c r="P488" s="240"/>
      <c r="Q488" s="240"/>
      <c r="R488" s="240"/>
      <c r="S488" s="240"/>
      <c r="T488" s="241"/>
      <c r="AT488" s="242" t="s">
        <v>132</v>
      </c>
      <c r="AU488" s="242" t="s">
        <v>140</v>
      </c>
      <c r="AV488" s="11" t="s">
        <v>79</v>
      </c>
      <c r="AW488" s="11" t="s">
        <v>35</v>
      </c>
      <c r="AX488" s="11" t="s">
        <v>71</v>
      </c>
      <c r="AY488" s="242" t="s">
        <v>123</v>
      </c>
    </row>
    <row r="489" s="12" customFormat="1">
      <c r="B489" s="243"/>
      <c r="C489" s="244"/>
      <c r="D489" s="234" t="s">
        <v>132</v>
      </c>
      <c r="E489" s="245" t="s">
        <v>21</v>
      </c>
      <c r="F489" s="246" t="s">
        <v>604</v>
      </c>
      <c r="G489" s="244"/>
      <c r="H489" s="247">
        <v>4.4000000000000004</v>
      </c>
      <c r="I489" s="248"/>
      <c r="J489" s="244"/>
      <c r="K489" s="244"/>
      <c r="L489" s="249"/>
      <c r="M489" s="250"/>
      <c r="N489" s="251"/>
      <c r="O489" s="251"/>
      <c r="P489" s="251"/>
      <c r="Q489" s="251"/>
      <c r="R489" s="251"/>
      <c r="S489" s="251"/>
      <c r="T489" s="252"/>
      <c r="AT489" s="253" t="s">
        <v>132</v>
      </c>
      <c r="AU489" s="253" t="s">
        <v>140</v>
      </c>
      <c r="AV489" s="12" t="s">
        <v>81</v>
      </c>
      <c r="AW489" s="12" t="s">
        <v>35</v>
      </c>
      <c r="AX489" s="12" t="s">
        <v>71</v>
      </c>
      <c r="AY489" s="253" t="s">
        <v>123</v>
      </c>
    </row>
    <row r="490" s="13" customFormat="1">
      <c r="B490" s="254"/>
      <c r="C490" s="255"/>
      <c r="D490" s="234" t="s">
        <v>132</v>
      </c>
      <c r="E490" s="256" t="s">
        <v>21</v>
      </c>
      <c r="F490" s="257" t="s">
        <v>135</v>
      </c>
      <c r="G490" s="255"/>
      <c r="H490" s="258">
        <v>4.4000000000000004</v>
      </c>
      <c r="I490" s="259"/>
      <c r="J490" s="255"/>
      <c r="K490" s="255"/>
      <c r="L490" s="260"/>
      <c r="M490" s="261"/>
      <c r="N490" s="262"/>
      <c r="O490" s="262"/>
      <c r="P490" s="262"/>
      <c r="Q490" s="262"/>
      <c r="R490" s="262"/>
      <c r="S490" s="262"/>
      <c r="T490" s="263"/>
      <c r="AT490" s="264" t="s">
        <v>132</v>
      </c>
      <c r="AU490" s="264" t="s">
        <v>140</v>
      </c>
      <c r="AV490" s="13" t="s">
        <v>122</v>
      </c>
      <c r="AW490" s="13" t="s">
        <v>35</v>
      </c>
      <c r="AX490" s="13" t="s">
        <v>79</v>
      </c>
      <c r="AY490" s="264" t="s">
        <v>123</v>
      </c>
    </row>
    <row r="491" s="1" customFormat="1" ht="16.5" customHeight="1">
      <c r="B491" s="45"/>
      <c r="C491" s="220" t="s">
        <v>605</v>
      </c>
      <c r="D491" s="220" t="s">
        <v>126</v>
      </c>
      <c r="E491" s="221" t="s">
        <v>606</v>
      </c>
      <c r="F491" s="222" t="s">
        <v>607</v>
      </c>
      <c r="G491" s="223" t="s">
        <v>240</v>
      </c>
      <c r="H491" s="224">
        <v>0.60099999999999998</v>
      </c>
      <c r="I491" s="225"/>
      <c r="J491" s="226">
        <f>ROUND(I491*H491,2)</f>
        <v>0</v>
      </c>
      <c r="K491" s="222" t="s">
        <v>197</v>
      </c>
      <c r="L491" s="71"/>
      <c r="M491" s="227" t="s">
        <v>21</v>
      </c>
      <c r="N491" s="228" t="s">
        <v>42</v>
      </c>
      <c r="O491" s="46"/>
      <c r="P491" s="229">
        <f>O491*H491</f>
        <v>0</v>
      </c>
      <c r="Q491" s="229">
        <v>1.5138</v>
      </c>
      <c r="R491" s="229">
        <f>Q491*H491</f>
        <v>0.90979379999999999</v>
      </c>
      <c r="S491" s="229">
        <v>0</v>
      </c>
      <c r="T491" s="230">
        <f>S491*H491</f>
        <v>0</v>
      </c>
      <c r="AR491" s="23" t="s">
        <v>122</v>
      </c>
      <c r="AT491" s="23" t="s">
        <v>126</v>
      </c>
      <c r="AU491" s="23" t="s">
        <v>140</v>
      </c>
      <c r="AY491" s="23" t="s">
        <v>123</v>
      </c>
      <c r="BE491" s="231">
        <f>IF(N491="základní",J491,0)</f>
        <v>0</v>
      </c>
      <c r="BF491" s="231">
        <f>IF(N491="snížená",J491,0)</f>
        <v>0</v>
      </c>
      <c r="BG491" s="231">
        <f>IF(N491="zákl. přenesená",J491,0)</f>
        <v>0</v>
      </c>
      <c r="BH491" s="231">
        <f>IF(N491="sníž. přenesená",J491,0)</f>
        <v>0</v>
      </c>
      <c r="BI491" s="231">
        <f>IF(N491="nulová",J491,0)</f>
        <v>0</v>
      </c>
      <c r="BJ491" s="23" t="s">
        <v>79</v>
      </c>
      <c r="BK491" s="231">
        <f>ROUND(I491*H491,2)</f>
        <v>0</v>
      </c>
      <c r="BL491" s="23" t="s">
        <v>122</v>
      </c>
      <c r="BM491" s="23" t="s">
        <v>608</v>
      </c>
    </row>
    <row r="492" s="11" customFormat="1">
      <c r="B492" s="232"/>
      <c r="C492" s="233"/>
      <c r="D492" s="234" t="s">
        <v>132</v>
      </c>
      <c r="E492" s="235" t="s">
        <v>21</v>
      </c>
      <c r="F492" s="236" t="s">
        <v>609</v>
      </c>
      <c r="G492" s="233"/>
      <c r="H492" s="235" t="s">
        <v>21</v>
      </c>
      <c r="I492" s="237"/>
      <c r="J492" s="233"/>
      <c r="K492" s="233"/>
      <c r="L492" s="238"/>
      <c r="M492" s="239"/>
      <c r="N492" s="240"/>
      <c r="O492" s="240"/>
      <c r="P492" s="240"/>
      <c r="Q492" s="240"/>
      <c r="R492" s="240"/>
      <c r="S492" s="240"/>
      <c r="T492" s="241"/>
      <c r="AT492" s="242" t="s">
        <v>132</v>
      </c>
      <c r="AU492" s="242" t="s">
        <v>140</v>
      </c>
      <c r="AV492" s="11" t="s">
        <v>79</v>
      </c>
      <c r="AW492" s="11" t="s">
        <v>35</v>
      </c>
      <c r="AX492" s="11" t="s">
        <v>71</v>
      </c>
      <c r="AY492" s="242" t="s">
        <v>123</v>
      </c>
    </row>
    <row r="493" s="11" customFormat="1">
      <c r="B493" s="232"/>
      <c r="C493" s="233"/>
      <c r="D493" s="234" t="s">
        <v>132</v>
      </c>
      <c r="E493" s="235" t="s">
        <v>21</v>
      </c>
      <c r="F493" s="236" t="s">
        <v>194</v>
      </c>
      <c r="G493" s="233"/>
      <c r="H493" s="235" t="s">
        <v>21</v>
      </c>
      <c r="I493" s="237"/>
      <c r="J493" s="233"/>
      <c r="K493" s="233"/>
      <c r="L493" s="238"/>
      <c r="M493" s="239"/>
      <c r="N493" s="240"/>
      <c r="O493" s="240"/>
      <c r="P493" s="240"/>
      <c r="Q493" s="240"/>
      <c r="R493" s="240"/>
      <c r="S493" s="240"/>
      <c r="T493" s="241"/>
      <c r="AT493" s="242" t="s">
        <v>132</v>
      </c>
      <c r="AU493" s="242" t="s">
        <v>140</v>
      </c>
      <c r="AV493" s="11" t="s">
        <v>79</v>
      </c>
      <c r="AW493" s="11" t="s">
        <v>35</v>
      </c>
      <c r="AX493" s="11" t="s">
        <v>71</v>
      </c>
      <c r="AY493" s="242" t="s">
        <v>123</v>
      </c>
    </row>
    <row r="494" s="12" customFormat="1">
      <c r="B494" s="243"/>
      <c r="C494" s="244"/>
      <c r="D494" s="234" t="s">
        <v>132</v>
      </c>
      <c r="E494" s="245" t="s">
        <v>21</v>
      </c>
      <c r="F494" s="246" t="s">
        <v>610</v>
      </c>
      <c r="G494" s="244"/>
      <c r="H494" s="247">
        <v>0.60099999999999998</v>
      </c>
      <c r="I494" s="248"/>
      <c r="J494" s="244"/>
      <c r="K494" s="244"/>
      <c r="L494" s="249"/>
      <c r="M494" s="250"/>
      <c r="N494" s="251"/>
      <c r="O494" s="251"/>
      <c r="P494" s="251"/>
      <c r="Q494" s="251"/>
      <c r="R494" s="251"/>
      <c r="S494" s="251"/>
      <c r="T494" s="252"/>
      <c r="AT494" s="253" t="s">
        <v>132</v>
      </c>
      <c r="AU494" s="253" t="s">
        <v>140</v>
      </c>
      <c r="AV494" s="12" t="s">
        <v>81</v>
      </c>
      <c r="AW494" s="12" t="s">
        <v>35</v>
      </c>
      <c r="AX494" s="12" t="s">
        <v>71</v>
      </c>
      <c r="AY494" s="253" t="s">
        <v>123</v>
      </c>
    </row>
    <row r="495" s="13" customFormat="1">
      <c r="B495" s="254"/>
      <c r="C495" s="255"/>
      <c r="D495" s="234" t="s">
        <v>132</v>
      </c>
      <c r="E495" s="256" t="s">
        <v>21</v>
      </c>
      <c r="F495" s="257" t="s">
        <v>135</v>
      </c>
      <c r="G495" s="255"/>
      <c r="H495" s="258">
        <v>0.60099999999999998</v>
      </c>
      <c r="I495" s="259"/>
      <c r="J495" s="255"/>
      <c r="K495" s="255"/>
      <c r="L495" s="260"/>
      <c r="M495" s="261"/>
      <c r="N495" s="262"/>
      <c r="O495" s="262"/>
      <c r="P495" s="262"/>
      <c r="Q495" s="262"/>
      <c r="R495" s="262"/>
      <c r="S495" s="262"/>
      <c r="T495" s="263"/>
      <c r="AT495" s="264" t="s">
        <v>132</v>
      </c>
      <c r="AU495" s="264" t="s">
        <v>140</v>
      </c>
      <c r="AV495" s="13" t="s">
        <v>122</v>
      </c>
      <c r="AW495" s="13" t="s">
        <v>35</v>
      </c>
      <c r="AX495" s="13" t="s">
        <v>79</v>
      </c>
      <c r="AY495" s="264" t="s">
        <v>123</v>
      </c>
    </row>
    <row r="496" s="1" customFormat="1" ht="25.5" customHeight="1">
      <c r="B496" s="45"/>
      <c r="C496" s="220" t="s">
        <v>611</v>
      </c>
      <c r="D496" s="220" t="s">
        <v>126</v>
      </c>
      <c r="E496" s="221" t="s">
        <v>612</v>
      </c>
      <c r="F496" s="222" t="s">
        <v>613</v>
      </c>
      <c r="G496" s="223" t="s">
        <v>219</v>
      </c>
      <c r="H496" s="224">
        <v>50.420000000000002</v>
      </c>
      <c r="I496" s="225"/>
      <c r="J496" s="226">
        <f>ROUND(I496*H496,2)</f>
        <v>0</v>
      </c>
      <c r="K496" s="222" t="s">
        <v>197</v>
      </c>
      <c r="L496" s="71"/>
      <c r="M496" s="227" t="s">
        <v>21</v>
      </c>
      <c r="N496" s="228" t="s">
        <v>42</v>
      </c>
      <c r="O496" s="46"/>
      <c r="P496" s="229">
        <f>O496*H496</f>
        <v>0</v>
      </c>
      <c r="Q496" s="229">
        <v>0.016469999999999999</v>
      </c>
      <c r="R496" s="229">
        <f>Q496*H496</f>
        <v>0.83041739999999997</v>
      </c>
      <c r="S496" s="229">
        <v>0</v>
      </c>
      <c r="T496" s="230">
        <f>S496*H496</f>
        <v>0</v>
      </c>
      <c r="AR496" s="23" t="s">
        <v>122</v>
      </c>
      <c r="AT496" s="23" t="s">
        <v>126</v>
      </c>
      <c r="AU496" s="23" t="s">
        <v>140</v>
      </c>
      <c r="AY496" s="23" t="s">
        <v>123</v>
      </c>
      <c r="BE496" s="231">
        <f>IF(N496="základní",J496,0)</f>
        <v>0</v>
      </c>
      <c r="BF496" s="231">
        <f>IF(N496="snížená",J496,0)</f>
        <v>0</v>
      </c>
      <c r="BG496" s="231">
        <f>IF(N496="zákl. přenesená",J496,0)</f>
        <v>0</v>
      </c>
      <c r="BH496" s="231">
        <f>IF(N496="sníž. přenesená",J496,0)</f>
        <v>0</v>
      </c>
      <c r="BI496" s="231">
        <f>IF(N496="nulová",J496,0)</f>
        <v>0</v>
      </c>
      <c r="BJ496" s="23" t="s">
        <v>79</v>
      </c>
      <c r="BK496" s="231">
        <f>ROUND(I496*H496,2)</f>
        <v>0</v>
      </c>
      <c r="BL496" s="23" t="s">
        <v>122</v>
      </c>
      <c r="BM496" s="23" t="s">
        <v>614</v>
      </c>
    </row>
    <row r="497" s="11" customFormat="1">
      <c r="B497" s="232"/>
      <c r="C497" s="233"/>
      <c r="D497" s="234" t="s">
        <v>132</v>
      </c>
      <c r="E497" s="235" t="s">
        <v>21</v>
      </c>
      <c r="F497" s="236" t="s">
        <v>615</v>
      </c>
      <c r="G497" s="233"/>
      <c r="H497" s="235" t="s">
        <v>21</v>
      </c>
      <c r="I497" s="237"/>
      <c r="J497" s="233"/>
      <c r="K497" s="233"/>
      <c r="L497" s="238"/>
      <c r="M497" s="239"/>
      <c r="N497" s="240"/>
      <c r="O497" s="240"/>
      <c r="P497" s="240"/>
      <c r="Q497" s="240"/>
      <c r="R497" s="240"/>
      <c r="S497" s="240"/>
      <c r="T497" s="241"/>
      <c r="AT497" s="242" t="s">
        <v>132</v>
      </c>
      <c r="AU497" s="242" t="s">
        <v>140</v>
      </c>
      <c r="AV497" s="11" t="s">
        <v>79</v>
      </c>
      <c r="AW497" s="11" t="s">
        <v>35</v>
      </c>
      <c r="AX497" s="11" t="s">
        <v>71</v>
      </c>
      <c r="AY497" s="242" t="s">
        <v>123</v>
      </c>
    </row>
    <row r="498" s="11" customFormat="1">
      <c r="B498" s="232"/>
      <c r="C498" s="233"/>
      <c r="D498" s="234" t="s">
        <v>132</v>
      </c>
      <c r="E498" s="235" t="s">
        <v>21</v>
      </c>
      <c r="F498" s="236" t="s">
        <v>616</v>
      </c>
      <c r="G498" s="233"/>
      <c r="H498" s="235" t="s">
        <v>21</v>
      </c>
      <c r="I498" s="237"/>
      <c r="J498" s="233"/>
      <c r="K498" s="233"/>
      <c r="L498" s="238"/>
      <c r="M498" s="239"/>
      <c r="N498" s="240"/>
      <c r="O498" s="240"/>
      <c r="P498" s="240"/>
      <c r="Q498" s="240"/>
      <c r="R498" s="240"/>
      <c r="S498" s="240"/>
      <c r="T498" s="241"/>
      <c r="AT498" s="242" t="s">
        <v>132</v>
      </c>
      <c r="AU498" s="242" t="s">
        <v>140</v>
      </c>
      <c r="AV498" s="11" t="s">
        <v>79</v>
      </c>
      <c r="AW498" s="11" t="s">
        <v>35</v>
      </c>
      <c r="AX498" s="11" t="s">
        <v>71</v>
      </c>
      <c r="AY498" s="242" t="s">
        <v>123</v>
      </c>
    </row>
    <row r="499" s="11" customFormat="1">
      <c r="B499" s="232"/>
      <c r="C499" s="233"/>
      <c r="D499" s="234" t="s">
        <v>132</v>
      </c>
      <c r="E499" s="235" t="s">
        <v>21</v>
      </c>
      <c r="F499" s="236" t="s">
        <v>617</v>
      </c>
      <c r="G499" s="233"/>
      <c r="H499" s="235" t="s">
        <v>21</v>
      </c>
      <c r="I499" s="237"/>
      <c r="J499" s="233"/>
      <c r="K499" s="233"/>
      <c r="L499" s="238"/>
      <c r="M499" s="239"/>
      <c r="N499" s="240"/>
      <c r="O499" s="240"/>
      <c r="P499" s="240"/>
      <c r="Q499" s="240"/>
      <c r="R499" s="240"/>
      <c r="S499" s="240"/>
      <c r="T499" s="241"/>
      <c r="AT499" s="242" t="s">
        <v>132</v>
      </c>
      <c r="AU499" s="242" t="s">
        <v>140</v>
      </c>
      <c r="AV499" s="11" t="s">
        <v>79</v>
      </c>
      <c r="AW499" s="11" t="s">
        <v>35</v>
      </c>
      <c r="AX499" s="11" t="s">
        <v>71</v>
      </c>
      <c r="AY499" s="242" t="s">
        <v>123</v>
      </c>
    </row>
    <row r="500" s="11" customFormat="1">
      <c r="B500" s="232"/>
      <c r="C500" s="233"/>
      <c r="D500" s="234" t="s">
        <v>132</v>
      </c>
      <c r="E500" s="235" t="s">
        <v>21</v>
      </c>
      <c r="F500" s="236" t="s">
        <v>618</v>
      </c>
      <c r="G500" s="233"/>
      <c r="H500" s="235" t="s">
        <v>21</v>
      </c>
      <c r="I500" s="237"/>
      <c r="J500" s="233"/>
      <c r="K500" s="233"/>
      <c r="L500" s="238"/>
      <c r="M500" s="239"/>
      <c r="N500" s="240"/>
      <c r="O500" s="240"/>
      <c r="P500" s="240"/>
      <c r="Q500" s="240"/>
      <c r="R500" s="240"/>
      <c r="S500" s="240"/>
      <c r="T500" s="241"/>
      <c r="AT500" s="242" t="s">
        <v>132</v>
      </c>
      <c r="AU500" s="242" t="s">
        <v>140</v>
      </c>
      <c r="AV500" s="11" t="s">
        <v>79</v>
      </c>
      <c r="AW500" s="11" t="s">
        <v>35</v>
      </c>
      <c r="AX500" s="11" t="s">
        <v>71</v>
      </c>
      <c r="AY500" s="242" t="s">
        <v>123</v>
      </c>
    </row>
    <row r="501" s="12" customFormat="1">
      <c r="B501" s="243"/>
      <c r="C501" s="244"/>
      <c r="D501" s="234" t="s">
        <v>132</v>
      </c>
      <c r="E501" s="245" t="s">
        <v>21</v>
      </c>
      <c r="F501" s="246" t="s">
        <v>619</v>
      </c>
      <c r="G501" s="244"/>
      <c r="H501" s="247">
        <v>50.420000000000002</v>
      </c>
      <c r="I501" s="248"/>
      <c r="J501" s="244"/>
      <c r="K501" s="244"/>
      <c r="L501" s="249"/>
      <c r="M501" s="250"/>
      <c r="N501" s="251"/>
      <c r="O501" s="251"/>
      <c r="P501" s="251"/>
      <c r="Q501" s="251"/>
      <c r="R501" s="251"/>
      <c r="S501" s="251"/>
      <c r="T501" s="252"/>
      <c r="AT501" s="253" t="s">
        <v>132</v>
      </c>
      <c r="AU501" s="253" t="s">
        <v>140</v>
      </c>
      <c r="AV501" s="12" t="s">
        <v>81</v>
      </c>
      <c r="AW501" s="12" t="s">
        <v>35</v>
      </c>
      <c r="AX501" s="12" t="s">
        <v>71</v>
      </c>
      <c r="AY501" s="253" t="s">
        <v>123</v>
      </c>
    </row>
    <row r="502" s="13" customFormat="1">
      <c r="B502" s="254"/>
      <c r="C502" s="255"/>
      <c r="D502" s="234" t="s">
        <v>132</v>
      </c>
      <c r="E502" s="256" t="s">
        <v>21</v>
      </c>
      <c r="F502" s="257" t="s">
        <v>135</v>
      </c>
      <c r="G502" s="255"/>
      <c r="H502" s="258">
        <v>50.420000000000002</v>
      </c>
      <c r="I502" s="259"/>
      <c r="J502" s="255"/>
      <c r="K502" s="255"/>
      <c r="L502" s="260"/>
      <c r="M502" s="261"/>
      <c r="N502" s="262"/>
      <c r="O502" s="262"/>
      <c r="P502" s="262"/>
      <c r="Q502" s="262"/>
      <c r="R502" s="262"/>
      <c r="S502" s="262"/>
      <c r="T502" s="263"/>
      <c r="AT502" s="264" t="s">
        <v>132</v>
      </c>
      <c r="AU502" s="264" t="s">
        <v>140</v>
      </c>
      <c r="AV502" s="13" t="s">
        <v>122</v>
      </c>
      <c r="AW502" s="13" t="s">
        <v>35</v>
      </c>
      <c r="AX502" s="13" t="s">
        <v>79</v>
      </c>
      <c r="AY502" s="264" t="s">
        <v>123</v>
      </c>
    </row>
    <row r="503" s="1" customFormat="1" ht="25.5" customHeight="1">
      <c r="B503" s="45"/>
      <c r="C503" s="220" t="s">
        <v>620</v>
      </c>
      <c r="D503" s="220" t="s">
        <v>126</v>
      </c>
      <c r="E503" s="221" t="s">
        <v>621</v>
      </c>
      <c r="F503" s="222" t="s">
        <v>622</v>
      </c>
      <c r="G503" s="223" t="s">
        <v>219</v>
      </c>
      <c r="H503" s="224">
        <v>657.54499999999996</v>
      </c>
      <c r="I503" s="225"/>
      <c r="J503" s="226">
        <f>ROUND(I503*H503,2)</f>
        <v>0</v>
      </c>
      <c r="K503" s="222" t="s">
        <v>197</v>
      </c>
      <c r="L503" s="71"/>
      <c r="M503" s="227" t="s">
        <v>21</v>
      </c>
      <c r="N503" s="228" t="s">
        <v>42</v>
      </c>
      <c r="O503" s="46"/>
      <c r="P503" s="229">
        <f>O503*H503</f>
        <v>0</v>
      </c>
      <c r="Q503" s="229">
        <v>0.016549999999999999</v>
      </c>
      <c r="R503" s="229">
        <f>Q503*H503</f>
        <v>10.882369749999999</v>
      </c>
      <c r="S503" s="229">
        <v>0</v>
      </c>
      <c r="T503" s="230">
        <f>S503*H503</f>
        <v>0</v>
      </c>
      <c r="AR503" s="23" t="s">
        <v>122</v>
      </c>
      <c r="AT503" s="23" t="s">
        <v>126</v>
      </c>
      <c r="AU503" s="23" t="s">
        <v>140</v>
      </c>
      <c r="AY503" s="23" t="s">
        <v>123</v>
      </c>
      <c r="BE503" s="231">
        <f>IF(N503="základní",J503,0)</f>
        <v>0</v>
      </c>
      <c r="BF503" s="231">
        <f>IF(N503="snížená",J503,0)</f>
        <v>0</v>
      </c>
      <c r="BG503" s="231">
        <f>IF(N503="zákl. přenesená",J503,0)</f>
        <v>0</v>
      </c>
      <c r="BH503" s="231">
        <f>IF(N503="sníž. přenesená",J503,0)</f>
        <v>0</v>
      </c>
      <c r="BI503" s="231">
        <f>IF(N503="nulová",J503,0)</f>
        <v>0</v>
      </c>
      <c r="BJ503" s="23" t="s">
        <v>79</v>
      </c>
      <c r="BK503" s="231">
        <f>ROUND(I503*H503,2)</f>
        <v>0</v>
      </c>
      <c r="BL503" s="23" t="s">
        <v>122</v>
      </c>
      <c r="BM503" s="23" t="s">
        <v>623</v>
      </c>
    </row>
    <row r="504" s="11" customFormat="1">
      <c r="B504" s="232"/>
      <c r="C504" s="233"/>
      <c r="D504" s="234" t="s">
        <v>132</v>
      </c>
      <c r="E504" s="235" t="s">
        <v>21</v>
      </c>
      <c r="F504" s="236" t="s">
        <v>624</v>
      </c>
      <c r="G504" s="233"/>
      <c r="H504" s="235" t="s">
        <v>21</v>
      </c>
      <c r="I504" s="237"/>
      <c r="J504" s="233"/>
      <c r="K504" s="233"/>
      <c r="L504" s="238"/>
      <c r="M504" s="239"/>
      <c r="N504" s="240"/>
      <c r="O504" s="240"/>
      <c r="P504" s="240"/>
      <c r="Q504" s="240"/>
      <c r="R504" s="240"/>
      <c r="S504" s="240"/>
      <c r="T504" s="241"/>
      <c r="AT504" s="242" t="s">
        <v>132</v>
      </c>
      <c r="AU504" s="242" t="s">
        <v>140</v>
      </c>
      <c r="AV504" s="11" t="s">
        <v>79</v>
      </c>
      <c r="AW504" s="11" t="s">
        <v>35</v>
      </c>
      <c r="AX504" s="11" t="s">
        <v>71</v>
      </c>
      <c r="AY504" s="242" t="s">
        <v>123</v>
      </c>
    </row>
    <row r="505" s="11" customFormat="1">
      <c r="B505" s="232"/>
      <c r="C505" s="233"/>
      <c r="D505" s="234" t="s">
        <v>132</v>
      </c>
      <c r="E505" s="235" t="s">
        <v>21</v>
      </c>
      <c r="F505" s="236" t="s">
        <v>625</v>
      </c>
      <c r="G505" s="233"/>
      <c r="H505" s="235" t="s">
        <v>21</v>
      </c>
      <c r="I505" s="237"/>
      <c r="J505" s="233"/>
      <c r="K505" s="233"/>
      <c r="L505" s="238"/>
      <c r="M505" s="239"/>
      <c r="N505" s="240"/>
      <c r="O505" s="240"/>
      <c r="P505" s="240"/>
      <c r="Q505" s="240"/>
      <c r="R505" s="240"/>
      <c r="S505" s="240"/>
      <c r="T505" s="241"/>
      <c r="AT505" s="242" t="s">
        <v>132</v>
      </c>
      <c r="AU505" s="242" t="s">
        <v>140</v>
      </c>
      <c r="AV505" s="11" t="s">
        <v>79</v>
      </c>
      <c r="AW505" s="11" t="s">
        <v>35</v>
      </c>
      <c r="AX505" s="11" t="s">
        <v>71</v>
      </c>
      <c r="AY505" s="242" t="s">
        <v>123</v>
      </c>
    </row>
    <row r="506" s="11" customFormat="1">
      <c r="B506" s="232"/>
      <c r="C506" s="233"/>
      <c r="D506" s="234" t="s">
        <v>132</v>
      </c>
      <c r="E506" s="235" t="s">
        <v>21</v>
      </c>
      <c r="F506" s="236" t="s">
        <v>626</v>
      </c>
      <c r="G506" s="233"/>
      <c r="H506" s="235" t="s">
        <v>21</v>
      </c>
      <c r="I506" s="237"/>
      <c r="J506" s="233"/>
      <c r="K506" s="233"/>
      <c r="L506" s="238"/>
      <c r="M506" s="239"/>
      <c r="N506" s="240"/>
      <c r="O506" s="240"/>
      <c r="P506" s="240"/>
      <c r="Q506" s="240"/>
      <c r="R506" s="240"/>
      <c r="S506" s="240"/>
      <c r="T506" s="241"/>
      <c r="AT506" s="242" t="s">
        <v>132</v>
      </c>
      <c r="AU506" s="242" t="s">
        <v>140</v>
      </c>
      <c r="AV506" s="11" t="s">
        <v>79</v>
      </c>
      <c r="AW506" s="11" t="s">
        <v>35</v>
      </c>
      <c r="AX506" s="11" t="s">
        <v>71</v>
      </c>
      <c r="AY506" s="242" t="s">
        <v>123</v>
      </c>
    </row>
    <row r="507" s="11" customFormat="1">
      <c r="B507" s="232"/>
      <c r="C507" s="233"/>
      <c r="D507" s="234" t="s">
        <v>132</v>
      </c>
      <c r="E507" s="235" t="s">
        <v>21</v>
      </c>
      <c r="F507" s="236" t="s">
        <v>516</v>
      </c>
      <c r="G507" s="233"/>
      <c r="H507" s="235" t="s">
        <v>21</v>
      </c>
      <c r="I507" s="237"/>
      <c r="J507" s="233"/>
      <c r="K507" s="233"/>
      <c r="L507" s="238"/>
      <c r="M507" s="239"/>
      <c r="N507" s="240"/>
      <c r="O507" s="240"/>
      <c r="P507" s="240"/>
      <c r="Q507" s="240"/>
      <c r="R507" s="240"/>
      <c r="S507" s="240"/>
      <c r="T507" s="241"/>
      <c r="AT507" s="242" t="s">
        <v>132</v>
      </c>
      <c r="AU507" s="242" t="s">
        <v>140</v>
      </c>
      <c r="AV507" s="11" t="s">
        <v>79</v>
      </c>
      <c r="AW507" s="11" t="s">
        <v>35</v>
      </c>
      <c r="AX507" s="11" t="s">
        <v>71</v>
      </c>
      <c r="AY507" s="242" t="s">
        <v>123</v>
      </c>
    </row>
    <row r="508" s="12" customFormat="1">
      <c r="B508" s="243"/>
      <c r="C508" s="244"/>
      <c r="D508" s="234" t="s">
        <v>132</v>
      </c>
      <c r="E508" s="245" t="s">
        <v>21</v>
      </c>
      <c r="F508" s="246" t="s">
        <v>627</v>
      </c>
      <c r="G508" s="244"/>
      <c r="H508" s="247">
        <v>657.54499999999996</v>
      </c>
      <c r="I508" s="248"/>
      <c r="J508" s="244"/>
      <c r="K508" s="244"/>
      <c r="L508" s="249"/>
      <c r="M508" s="250"/>
      <c r="N508" s="251"/>
      <c r="O508" s="251"/>
      <c r="P508" s="251"/>
      <c r="Q508" s="251"/>
      <c r="R508" s="251"/>
      <c r="S508" s="251"/>
      <c r="T508" s="252"/>
      <c r="AT508" s="253" t="s">
        <v>132</v>
      </c>
      <c r="AU508" s="253" t="s">
        <v>140</v>
      </c>
      <c r="AV508" s="12" t="s">
        <v>81</v>
      </c>
      <c r="AW508" s="12" t="s">
        <v>35</v>
      </c>
      <c r="AX508" s="12" t="s">
        <v>71</v>
      </c>
      <c r="AY508" s="253" t="s">
        <v>123</v>
      </c>
    </row>
    <row r="509" s="13" customFormat="1">
      <c r="B509" s="254"/>
      <c r="C509" s="255"/>
      <c r="D509" s="234" t="s">
        <v>132</v>
      </c>
      <c r="E509" s="256" t="s">
        <v>21</v>
      </c>
      <c r="F509" s="257" t="s">
        <v>135</v>
      </c>
      <c r="G509" s="255"/>
      <c r="H509" s="258">
        <v>657.54499999999996</v>
      </c>
      <c r="I509" s="259"/>
      <c r="J509" s="255"/>
      <c r="K509" s="255"/>
      <c r="L509" s="260"/>
      <c r="M509" s="261"/>
      <c r="N509" s="262"/>
      <c r="O509" s="262"/>
      <c r="P509" s="262"/>
      <c r="Q509" s="262"/>
      <c r="R509" s="262"/>
      <c r="S509" s="262"/>
      <c r="T509" s="263"/>
      <c r="AT509" s="264" t="s">
        <v>132</v>
      </c>
      <c r="AU509" s="264" t="s">
        <v>140</v>
      </c>
      <c r="AV509" s="13" t="s">
        <v>122</v>
      </c>
      <c r="AW509" s="13" t="s">
        <v>35</v>
      </c>
      <c r="AX509" s="13" t="s">
        <v>79</v>
      </c>
      <c r="AY509" s="264" t="s">
        <v>123</v>
      </c>
    </row>
    <row r="510" s="1" customFormat="1" ht="16.5" customHeight="1">
      <c r="B510" s="45"/>
      <c r="C510" s="268" t="s">
        <v>628</v>
      </c>
      <c r="D510" s="268" t="s">
        <v>311</v>
      </c>
      <c r="E510" s="269" t="s">
        <v>629</v>
      </c>
      <c r="F510" s="270" t="s">
        <v>630</v>
      </c>
      <c r="G510" s="271" t="s">
        <v>378</v>
      </c>
      <c r="H510" s="272">
        <v>41</v>
      </c>
      <c r="I510" s="273"/>
      <c r="J510" s="274">
        <f>ROUND(I510*H510,2)</f>
        <v>0</v>
      </c>
      <c r="K510" s="270" t="s">
        <v>197</v>
      </c>
      <c r="L510" s="275"/>
      <c r="M510" s="276" t="s">
        <v>21</v>
      </c>
      <c r="N510" s="277" t="s">
        <v>42</v>
      </c>
      <c r="O510" s="46"/>
      <c r="P510" s="229">
        <f>O510*H510</f>
        <v>0</v>
      </c>
      <c r="Q510" s="229">
        <v>0.088999999999999996</v>
      </c>
      <c r="R510" s="229">
        <f>Q510*H510</f>
        <v>3.649</v>
      </c>
      <c r="S510" s="229">
        <v>0</v>
      </c>
      <c r="T510" s="230">
        <f>S510*H510</f>
        <v>0</v>
      </c>
      <c r="AR510" s="23" t="s">
        <v>227</v>
      </c>
      <c r="AT510" s="23" t="s">
        <v>311</v>
      </c>
      <c r="AU510" s="23" t="s">
        <v>140</v>
      </c>
      <c r="AY510" s="23" t="s">
        <v>123</v>
      </c>
      <c r="BE510" s="231">
        <f>IF(N510="základní",J510,0)</f>
        <v>0</v>
      </c>
      <c r="BF510" s="231">
        <f>IF(N510="snížená",J510,0)</f>
        <v>0</v>
      </c>
      <c r="BG510" s="231">
        <f>IF(N510="zákl. přenesená",J510,0)</f>
        <v>0</v>
      </c>
      <c r="BH510" s="231">
        <f>IF(N510="sníž. přenesená",J510,0)</f>
        <v>0</v>
      </c>
      <c r="BI510" s="231">
        <f>IF(N510="nulová",J510,0)</f>
        <v>0</v>
      </c>
      <c r="BJ510" s="23" t="s">
        <v>79</v>
      </c>
      <c r="BK510" s="231">
        <f>ROUND(I510*H510,2)</f>
        <v>0</v>
      </c>
      <c r="BL510" s="23" t="s">
        <v>122</v>
      </c>
      <c r="BM510" s="23" t="s">
        <v>631</v>
      </c>
    </row>
    <row r="511" s="11" customFormat="1">
      <c r="B511" s="232"/>
      <c r="C511" s="233"/>
      <c r="D511" s="234" t="s">
        <v>132</v>
      </c>
      <c r="E511" s="235" t="s">
        <v>21</v>
      </c>
      <c r="F511" s="236" t="s">
        <v>632</v>
      </c>
      <c r="G511" s="233"/>
      <c r="H511" s="235" t="s">
        <v>21</v>
      </c>
      <c r="I511" s="237"/>
      <c r="J511" s="233"/>
      <c r="K511" s="233"/>
      <c r="L511" s="238"/>
      <c r="M511" s="239"/>
      <c r="N511" s="240"/>
      <c r="O511" s="240"/>
      <c r="P511" s="240"/>
      <c r="Q511" s="240"/>
      <c r="R511" s="240"/>
      <c r="S511" s="240"/>
      <c r="T511" s="241"/>
      <c r="AT511" s="242" t="s">
        <v>132</v>
      </c>
      <c r="AU511" s="242" t="s">
        <v>140</v>
      </c>
      <c r="AV511" s="11" t="s">
        <v>79</v>
      </c>
      <c r="AW511" s="11" t="s">
        <v>35</v>
      </c>
      <c r="AX511" s="11" t="s">
        <v>71</v>
      </c>
      <c r="AY511" s="242" t="s">
        <v>123</v>
      </c>
    </row>
    <row r="512" s="11" customFormat="1">
      <c r="B512" s="232"/>
      <c r="C512" s="233"/>
      <c r="D512" s="234" t="s">
        <v>132</v>
      </c>
      <c r="E512" s="235" t="s">
        <v>21</v>
      </c>
      <c r="F512" s="236" t="s">
        <v>633</v>
      </c>
      <c r="G512" s="233"/>
      <c r="H512" s="235" t="s">
        <v>21</v>
      </c>
      <c r="I512" s="237"/>
      <c r="J512" s="233"/>
      <c r="K512" s="233"/>
      <c r="L512" s="238"/>
      <c r="M512" s="239"/>
      <c r="N512" s="240"/>
      <c r="O512" s="240"/>
      <c r="P512" s="240"/>
      <c r="Q512" s="240"/>
      <c r="R512" s="240"/>
      <c r="S512" s="240"/>
      <c r="T512" s="241"/>
      <c r="AT512" s="242" t="s">
        <v>132</v>
      </c>
      <c r="AU512" s="242" t="s">
        <v>140</v>
      </c>
      <c r="AV512" s="11" t="s">
        <v>79</v>
      </c>
      <c r="AW512" s="11" t="s">
        <v>35</v>
      </c>
      <c r="AX512" s="11" t="s">
        <v>71</v>
      </c>
      <c r="AY512" s="242" t="s">
        <v>123</v>
      </c>
    </row>
    <row r="513" s="11" customFormat="1">
      <c r="B513" s="232"/>
      <c r="C513" s="233"/>
      <c r="D513" s="234" t="s">
        <v>132</v>
      </c>
      <c r="E513" s="235" t="s">
        <v>21</v>
      </c>
      <c r="F513" s="236" t="s">
        <v>487</v>
      </c>
      <c r="G513" s="233"/>
      <c r="H513" s="235" t="s">
        <v>21</v>
      </c>
      <c r="I513" s="237"/>
      <c r="J513" s="233"/>
      <c r="K513" s="233"/>
      <c r="L513" s="238"/>
      <c r="M513" s="239"/>
      <c r="N513" s="240"/>
      <c r="O513" s="240"/>
      <c r="P513" s="240"/>
      <c r="Q513" s="240"/>
      <c r="R513" s="240"/>
      <c r="S513" s="240"/>
      <c r="T513" s="241"/>
      <c r="AT513" s="242" t="s">
        <v>132</v>
      </c>
      <c r="AU513" s="242" t="s">
        <v>140</v>
      </c>
      <c r="AV513" s="11" t="s">
        <v>79</v>
      </c>
      <c r="AW513" s="11" t="s">
        <v>35</v>
      </c>
      <c r="AX513" s="11" t="s">
        <v>71</v>
      </c>
      <c r="AY513" s="242" t="s">
        <v>123</v>
      </c>
    </row>
    <row r="514" s="12" customFormat="1">
      <c r="B514" s="243"/>
      <c r="C514" s="244"/>
      <c r="D514" s="234" t="s">
        <v>132</v>
      </c>
      <c r="E514" s="245" t="s">
        <v>21</v>
      </c>
      <c r="F514" s="246" t="s">
        <v>634</v>
      </c>
      <c r="G514" s="244"/>
      <c r="H514" s="247">
        <v>41</v>
      </c>
      <c r="I514" s="248"/>
      <c r="J514" s="244"/>
      <c r="K514" s="244"/>
      <c r="L514" s="249"/>
      <c r="M514" s="250"/>
      <c r="N514" s="251"/>
      <c r="O514" s="251"/>
      <c r="P514" s="251"/>
      <c r="Q514" s="251"/>
      <c r="R514" s="251"/>
      <c r="S514" s="251"/>
      <c r="T514" s="252"/>
      <c r="AT514" s="253" t="s">
        <v>132</v>
      </c>
      <c r="AU514" s="253" t="s">
        <v>140</v>
      </c>
      <c r="AV514" s="12" t="s">
        <v>81</v>
      </c>
      <c r="AW514" s="12" t="s">
        <v>35</v>
      </c>
      <c r="AX514" s="12" t="s">
        <v>71</v>
      </c>
      <c r="AY514" s="253" t="s">
        <v>123</v>
      </c>
    </row>
    <row r="515" s="13" customFormat="1">
      <c r="B515" s="254"/>
      <c r="C515" s="255"/>
      <c r="D515" s="234" t="s">
        <v>132</v>
      </c>
      <c r="E515" s="256" t="s">
        <v>21</v>
      </c>
      <c r="F515" s="257" t="s">
        <v>135</v>
      </c>
      <c r="G515" s="255"/>
      <c r="H515" s="258">
        <v>41</v>
      </c>
      <c r="I515" s="259"/>
      <c r="J515" s="255"/>
      <c r="K515" s="255"/>
      <c r="L515" s="260"/>
      <c r="M515" s="261"/>
      <c r="N515" s="262"/>
      <c r="O515" s="262"/>
      <c r="P515" s="262"/>
      <c r="Q515" s="262"/>
      <c r="R515" s="262"/>
      <c r="S515" s="262"/>
      <c r="T515" s="263"/>
      <c r="AT515" s="264" t="s">
        <v>132</v>
      </c>
      <c r="AU515" s="264" t="s">
        <v>140</v>
      </c>
      <c r="AV515" s="13" t="s">
        <v>122</v>
      </c>
      <c r="AW515" s="13" t="s">
        <v>35</v>
      </c>
      <c r="AX515" s="13" t="s">
        <v>79</v>
      </c>
      <c r="AY515" s="264" t="s">
        <v>123</v>
      </c>
    </row>
    <row r="516" s="1" customFormat="1" ht="16.5" customHeight="1">
      <c r="B516" s="45"/>
      <c r="C516" s="268" t="s">
        <v>430</v>
      </c>
      <c r="D516" s="268" t="s">
        <v>311</v>
      </c>
      <c r="E516" s="269" t="s">
        <v>635</v>
      </c>
      <c r="F516" s="270" t="s">
        <v>636</v>
      </c>
      <c r="G516" s="271" t="s">
        <v>219</v>
      </c>
      <c r="H516" s="272">
        <v>46</v>
      </c>
      <c r="I516" s="273"/>
      <c r="J516" s="274">
        <f>ROUND(I516*H516,2)</f>
        <v>0</v>
      </c>
      <c r="K516" s="270" t="s">
        <v>197</v>
      </c>
      <c r="L516" s="275"/>
      <c r="M516" s="276" t="s">
        <v>21</v>
      </c>
      <c r="N516" s="277" t="s">
        <v>42</v>
      </c>
      <c r="O516" s="46"/>
      <c r="P516" s="229">
        <f>O516*H516</f>
        <v>0</v>
      </c>
      <c r="Q516" s="229">
        <v>0.22500000000000001</v>
      </c>
      <c r="R516" s="229">
        <f>Q516*H516</f>
        <v>10.35</v>
      </c>
      <c r="S516" s="229">
        <v>0</v>
      </c>
      <c r="T516" s="230">
        <f>S516*H516</f>
        <v>0</v>
      </c>
      <c r="AR516" s="23" t="s">
        <v>227</v>
      </c>
      <c r="AT516" s="23" t="s">
        <v>311</v>
      </c>
      <c r="AU516" s="23" t="s">
        <v>140</v>
      </c>
      <c r="AY516" s="23" t="s">
        <v>123</v>
      </c>
      <c r="BE516" s="231">
        <f>IF(N516="základní",J516,0)</f>
        <v>0</v>
      </c>
      <c r="BF516" s="231">
        <f>IF(N516="snížená",J516,0)</f>
        <v>0</v>
      </c>
      <c r="BG516" s="231">
        <f>IF(N516="zákl. přenesená",J516,0)</f>
        <v>0</v>
      </c>
      <c r="BH516" s="231">
        <f>IF(N516="sníž. přenesená",J516,0)</f>
        <v>0</v>
      </c>
      <c r="BI516" s="231">
        <f>IF(N516="nulová",J516,0)</f>
        <v>0</v>
      </c>
      <c r="BJ516" s="23" t="s">
        <v>79</v>
      </c>
      <c r="BK516" s="231">
        <f>ROUND(I516*H516,2)</f>
        <v>0</v>
      </c>
      <c r="BL516" s="23" t="s">
        <v>122</v>
      </c>
      <c r="BM516" s="23" t="s">
        <v>637</v>
      </c>
    </row>
    <row r="517" s="11" customFormat="1">
      <c r="B517" s="232"/>
      <c r="C517" s="233"/>
      <c r="D517" s="234" t="s">
        <v>132</v>
      </c>
      <c r="E517" s="235" t="s">
        <v>21</v>
      </c>
      <c r="F517" s="236" t="s">
        <v>369</v>
      </c>
      <c r="G517" s="233"/>
      <c r="H517" s="235" t="s">
        <v>21</v>
      </c>
      <c r="I517" s="237"/>
      <c r="J517" s="233"/>
      <c r="K517" s="233"/>
      <c r="L517" s="238"/>
      <c r="M517" s="239"/>
      <c r="N517" s="240"/>
      <c r="O517" s="240"/>
      <c r="P517" s="240"/>
      <c r="Q517" s="240"/>
      <c r="R517" s="240"/>
      <c r="S517" s="240"/>
      <c r="T517" s="241"/>
      <c r="AT517" s="242" t="s">
        <v>132</v>
      </c>
      <c r="AU517" s="242" t="s">
        <v>140</v>
      </c>
      <c r="AV517" s="11" t="s">
        <v>79</v>
      </c>
      <c r="AW517" s="11" t="s">
        <v>35</v>
      </c>
      <c r="AX517" s="11" t="s">
        <v>71</v>
      </c>
      <c r="AY517" s="242" t="s">
        <v>123</v>
      </c>
    </row>
    <row r="518" s="11" customFormat="1">
      <c r="B518" s="232"/>
      <c r="C518" s="233"/>
      <c r="D518" s="234" t="s">
        <v>132</v>
      </c>
      <c r="E518" s="235" t="s">
        <v>21</v>
      </c>
      <c r="F518" s="236" t="s">
        <v>638</v>
      </c>
      <c r="G518" s="233"/>
      <c r="H518" s="235" t="s">
        <v>21</v>
      </c>
      <c r="I518" s="237"/>
      <c r="J518" s="233"/>
      <c r="K518" s="233"/>
      <c r="L518" s="238"/>
      <c r="M518" s="239"/>
      <c r="N518" s="240"/>
      <c r="O518" s="240"/>
      <c r="P518" s="240"/>
      <c r="Q518" s="240"/>
      <c r="R518" s="240"/>
      <c r="S518" s="240"/>
      <c r="T518" s="241"/>
      <c r="AT518" s="242" t="s">
        <v>132</v>
      </c>
      <c r="AU518" s="242" t="s">
        <v>140</v>
      </c>
      <c r="AV518" s="11" t="s">
        <v>79</v>
      </c>
      <c r="AW518" s="11" t="s">
        <v>35</v>
      </c>
      <c r="AX518" s="11" t="s">
        <v>71</v>
      </c>
      <c r="AY518" s="242" t="s">
        <v>123</v>
      </c>
    </row>
    <row r="519" s="12" customFormat="1">
      <c r="B519" s="243"/>
      <c r="C519" s="244"/>
      <c r="D519" s="234" t="s">
        <v>132</v>
      </c>
      <c r="E519" s="245" t="s">
        <v>21</v>
      </c>
      <c r="F519" s="246" t="s">
        <v>551</v>
      </c>
      <c r="G519" s="244"/>
      <c r="H519" s="247">
        <v>46</v>
      </c>
      <c r="I519" s="248"/>
      <c r="J519" s="244"/>
      <c r="K519" s="244"/>
      <c r="L519" s="249"/>
      <c r="M519" s="250"/>
      <c r="N519" s="251"/>
      <c r="O519" s="251"/>
      <c r="P519" s="251"/>
      <c r="Q519" s="251"/>
      <c r="R519" s="251"/>
      <c r="S519" s="251"/>
      <c r="T519" s="252"/>
      <c r="AT519" s="253" t="s">
        <v>132</v>
      </c>
      <c r="AU519" s="253" t="s">
        <v>140</v>
      </c>
      <c r="AV519" s="12" t="s">
        <v>81</v>
      </c>
      <c r="AW519" s="12" t="s">
        <v>35</v>
      </c>
      <c r="AX519" s="12" t="s">
        <v>71</v>
      </c>
      <c r="AY519" s="253" t="s">
        <v>123</v>
      </c>
    </row>
    <row r="520" s="13" customFormat="1">
      <c r="B520" s="254"/>
      <c r="C520" s="255"/>
      <c r="D520" s="234" t="s">
        <v>132</v>
      </c>
      <c r="E520" s="256" t="s">
        <v>21</v>
      </c>
      <c r="F520" s="257" t="s">
        <v>135</v>
      </c>
      <c r="G520" s="255"/>
      <c r="H520" s="258">
        <v>46</v>
      </c>
      <c r="I520" s="259"/>
      <c r="J520" s="255"/>
      <c r="K520" s="255"/>
      <c r="L520" s="260"/>
      <c r="M520" s="261"/>
      <c r="N520" s="262"/>
      <c r="O520" s="262"/>
      <c r="P520" s="262"/>
      <c r="Q520" s="262"/>
      <c r="R520" s="262"/>
      <c r="S520" s="262"/>
      <c r="T520" s="263"/>
      <c r="AT520" s="264" t="s">
        <v>132</v>
      </c>
      <c r="AU520" s="264" t="s">
        <v>140</v>
      </c>
      <c r="AV520" s="13" t="s">
        <v>122</v>
      </c>
      <c r="AW520" s="13" t="s">
        <v>35</v>
      </c>
      <c r="AX520" s="13" t="s">
        <v>79</v>
      </c>
      <c r="AY520" s="264" t="s">
        <v>123</v>
      </c>
    </row>
    <row r="521" s="1" customFormat="1" ht="16.5" customHeight="1">
      <c r="B521" s="45"/>
      <c r="C521" s="268" t="s">
        <v>639</v>
      </c>
      <c r="D521" s="268" t="s">
        <v>311</v>
      </c>
      <c r="E521" s="269" t="s">
        <v>640</v>
      </c>
      <c r="F521" s="270" t="s">
        <v>641</v>
      </c>
      <c r="G521" s="271" t="s">
        <v>219</v>
      </c>
      <c r="H521" s="272">
        <v>4</v>
      </c>
      <c r="I521" s="273"/>
      <c r="J521" s="274">
        <f>ROUND(I521*H521,2)</f>
        <v>0</v>
      </c>
      <c r="K521" s="270" t="s">
        <v>197</v>
      </c>
      <c r="L521" s="275"/>
      <c r="M521" s="276" t="s">
        <v>21</v>
      </c>
      <c r="N521" s="277" t="s">
        <v>42</v>
      </c>
      <c r="O521" s="46"/>
      <c r="P521" s="229">
        <f>O521*H521</f>
        <v>0</v>
      </c>
      <c r="Q521" s="229">
        <v>0.14999999999999999</v>
      </c>
      <c r="R521" s="229">
        <f>Q521*H521</f>
        <v>0.59999999999999998</v>
      </c>
      <c r="S521" s="229">
        <v>0</v>
      </c>
      <c r="T521" s="230">
        <f>S521*H521</f>
        <v>0</v>
      </c>
      <c r="AR521" s="23" t="s">
        <v>227</v>
      </c>
      <c r="AT521" s="23" t="s">
        <v>311</v>
      </c>
      <c r="AU521" s="23" t="s">
        <v>140</v>
      </c>
      <c r="AY521" s="23" t="s">
        <v>123</v>
      </c>
      <c r="BE521" s="231">
        <f>IF(N521="základní",J521,0)</f>
        <v>0</v>
      </c>
      <c r="BF521" s="231">
        <f>IF(N521="snížená",J521,0)</f>
        <v>0</v>
      </c>
      <c r="BG521" s="231">
        <f>IF(N521="zákl. přenesená",J521,0)</f>
        <v>0</v>
      </c>
      <c r="BH521" s="231">
        <f>IF(N521="sníž. přenesená",J521,0)</f>
        <v>0</v>
      </c>
      <c r="BI521" s="231">
        <f>IF(N521="nulová",J521,0)</f>
        <v>0</v>
      </c>
      <c r="BJ521" s="23" t="s">
        <v>79</v>
      </c>
      <c r="BK521" s="231">
        <f>ROUND(I521*H521,2)</f>
        <v>0</v>
      </c>
      <c r="BL521" s="23" t="s">
        <v>122</v>
      </c>
      <c r="BM521" s="23" t="s">
        <v>642</v>
      </c>
    </row>
    <row r="522" s="11" customFormat="1">
      <c r="B522" s="232"/>
      <c r="C522" s="233"/>
      <c r="D522" s="234" t="s">
        <v>132</v>
      </c>
      <c r="E522" s="235" t="s">
        <v>21</v>
      </c>
      <c r="F522" s="236" t="s">
        <v>369</v>
      </c>
      <c r="G522" s="233"/>
      <c r="H522" s="235" t="s">
        <v>21</v>
      </c>
      <c r="I522" s="237"/>
      <c r="J522" s="233"/>
      <c r="K522" s="233"/>
      <c r="L522" s="238"/>
      <c r="M522" s="239"/>
      <c r="N522" s="240"/>
      <c r="O522" s="240"/>
      <c r="P522" s="240"/>
      <c r="Q522" s="240"/>
      <c r="R522" s="240"/>
      <c r="S522" s="240"/>
      <c r="T522" s="241"/>
      <c r="AT522" s="242" t="s">
        <v>132</v>
      </c>
      <c r="AU522" s="242" t="s">
        <v>140</v>
      </c>
      <c r="AV522" s="11" t="s">
        <v>79</v>
      </c>
      <c r="AW522" s="11" t="s">
        <v>35</v>
      </c>
      <c r="AX522" s="11" t="s">
        <v>71</v>
      </c>
      <c r="AY522" s="242" t="s">
        <v>123</v>
      </c>
    </row>
    <row r="523" s="11" customFormat="1">
      <c r="B523" s="232"/>
      <c r="C523" s="233"/>
      <c r="D523" s="234" t="s">
        <v>132</v>
      </c>
      <c r="E523" s="235" t="s">
        <v>21</v>
      </c>
      <c r="F523" s="236" t="s">
        <v>643</v>
      </c>
      <c r="G523" s="233"/>
      <c r="H523" s="235" t="s">
        <v>21</v>
      </c>
      <c r="I523" s="237"/>
      <c r="J523" s="233"/>
      <c r="K523" s="233"/>
      <c r="L523" s="238"/>
      <c r="M523" s="239"/>
      <c r="N523" s="240"/>
      <c r="O523" s="240"/>
      <c r="P523" s="240"/>
      <c r="Q523" s="240"/>
      <c r="R523" s="240"/>
      <c r="S523" s="240"/>
      <c r="T523" s="241"/>
      <c r="AT523" s="242" t="s">
        <v>132</v>
      </c>
      <c r="AU523" s="242" t="s">
        <v>140</v>
      </c>
      <c r="AV523" s="11" t="s">
        <v>79</v>
      </c>
      <c r="AW523" s="11" t="s">
        <v>35</v>
      </c>
      <c r="AX523" s="11" t="s">
        <v>71</v>
      </c>
      <c r="AY523" s="242" t="s">
        <v>123</v>
      </c>
    </row>
    <row r="524" s="12" customFormat="1">
      <c r="B524" s="243"/>
      <c r="C524" s="244"/>
      <c r="D524" s="234" t="s">
        <v>132</v>
      </c>
      <c r="E524" s="245" t="s">
        <v>21</v>
      </c>
      <c r="F524" s="246" t="s">
        <v>644</v>
      </c>
      <c r="G524" s="244"/>
      <c r="H524" s="247">
        <v>4</v>
      </c>
      <c r="I524" s="248"/>
      <c r="J524" s="244"/>
      <c r="K524" s="244"/>
      <c r="L524" s="249"/>
      <c r="M524" s="250"/>
      <c r="N524" s="251"/>
      <c r="O524" s="251"/>
      <c r="P524" s="251"/>
      <c r="Q524" s="251"/>
      <c r="R524" s="251"/>
      <c r="S524" s="251"/>
      <c r="T524" s="252"/>
      <c r="AT524" s="253" t="s">
        <v>132</v>
      </c>
      <c r="AU524" s="253" t="s">
        <v>140</v>
      </c>
      <c r="AV524" s="12" t="s">
        <v>81</v>
      </c>
      <c r="AW524" s="12" t="s">
        <v>35</v>
      </c>
      <c r="AX524" s="12" t="s">
        <v>71</v>
      </c>
      <c r="AY524" s="253" t="s">
        <v>123</v>
      </c>
    </row>
    <row r="525" s="13" customFormat="1">
      <c r="B525" s="254"/>
      <c r="C525" s="255"/>
      <c r="D525" s="234" t="s">
        <v>132</v>
      </c>
      <c r="E525" s="256" t="s">
        <v>21</v>
      </c>
      <c r="F525" s="257" t="s">
        <v>135</v>
      </c>
      <c r="G525" s="255"/>
      <c r="H525" s="258">
        <v>4</v>
      </c>
      <c r="I525" s="259"/>
      <c r="J525" s="255"/>
      <c r="K525" s="255"/>
      <c r="L525" s="260"/>
      <c r="M525" s="261"/>
      <c r="N525" s="262"/>
      <c r="O525" s="262"/>
      <c r="P525" s="262"/>
      <c r="Q525" s="262"/>
      <c r="R525" s="262"/>
      <c r="S525" s="262"/>
      <c r="T525" s="263"/>
      <c r="AT525" s="264" t="s">
        <v>132</v>
      </c>
      <c r="AU525" s="264" t="s">
        <v>140</v>
      </c>
      <c r="AV525" s="13" t="s">
        <v>122</v>
      </c>
      <c r="AW525" s="13" t="s">
        <v>35</v>
      </c>
      <c r="AX525" s="13" t="s">
        <v>79</v>
      </c>
      <c r="AY525" s="264" t="s">
        <v>123</v>
      </c>
    </row>
    <row r="526" s="1" customFormat="1" ht="38.25" customHeight="1">
      <c r="B526" s="45"/>
      <c r="C526" s="220" t="s">
        <v>580</v>
      </c>
      <c r="D526" s="220" t="s">
        <v>126</v>
      </c>
      <c r="E526" s="221" t="s">
        <v>645</v>
      </c>
      <c r="F526" s="222" t="s">
        <v>646</v>
      </c>
      <c r="G526" s="223" t="s">
        <v>174</v>
      </c>
      <c r="H526" s="224">
        <v>42.039999999999999</v>
      </c>
      <c r="I526" s="225"/>
      <c r="J526" s="226">
        <f>ROUND(I526*H526,2)</f>
        <v>0</v>
      </c>
      <c r="K526" s="222" t="s">
        <v>21</v>
      </c>
      <c r="L526" s="71"/>
      <c r="M526" s="227" t="s">
        <v>21</v>
      </c>
      <c r="N526" s="228" t="s">
        <v>42</v>
      </c>
      <c r="O526" s="46"/>
      <c r="P526" s="229">
        <f>O526*H526</f>
        <v>0</v>
      </c>
      <c r="Q526" s="229">
        <v>4.0000000000000003E-05</v>
      </c>
      <c r="R526" s="229">
        <f>Q526*H526</f>
        <v>0.0016816000000000001</v>
      </c>
      <c r="S526" s="229">
        <v>0.10299999999999999</v>
      </c>
      <c r="T526" s="230">
        <f>S526*H526</f>
        <v>4.33012</v>
      </c>
      <c r="AR526" s="23" t="s">
        <v>122</v>
      </c>
      <c r="AT526" s="23" t="s">
        <v>126</v>
      </c>
      <c r="AU526" s="23" t="s">
        <v>140</v>
      </c>
      <c r="AY526" s="23" t="s">
        <v>123</v>
      </c>
      <c r="BE526" s="231">
        <f>IF(N526="základní",J526,0)</f>
        <v>0</v>
      </c>
      <c r="BF526" s="231">
        <f>IF(N526="snížená",J526,0)</f>
        <v>0</v>
      </c>
      <c r="BG526" s="231">
        <f>IF(N526="zákl. přenesená",J526,0)</f>
        <v>0</v>
      </c>
      <c r="BH526" s="231">
        <f>IF(N526="sníž. přenesená",J526,0)</f>
        <v>0</v>
      </c>
      <c r="BI526" s="231">
        <f>IF(N526="nulová",J526,0)</f>
        <v>0</v>
      </c>
      <c r="BJ526" s="23" t="s">
        <v>79</v>
      </c>
      <c r="BK526" s="231">
        <f>ROUND(I526*H526,2)</f>
        <v>0</v>
      </c>
      <c r="BL526" s="23" t="s">
        <v>122</v>
      </c>
      <c r="BM526" s="23" t="s">
        <v>647</v>
      </c>
    </row>
    <row r="527" s="11" customFormat="1">
      <c r="B527" s="232"/>
      <c r="C527" s="233"/>
      <c r="D527" s="234" t="s">
        <v>132</v>
      </c>
      <c r="E527" s="235" t="s">
        <v>21</v>
      </c>
      <c r="F527" s="236" t="s">
        <v>648</v>
      </c>
      <c r="G527" s="233"/>
      <c r="H527" s="235" t="s">
        <v>21</v>
      </c>
      <c r="I527" s="237"/>
      <c r="J527" s="233"/>
      <c r="K527" s="233"/>
      <c r="L527" s="238"/>
      <c r="M527" s="239"/>
      <c r="N527" s="240"/>
      <c r="O527" s="240"/>
      <c r="P527" s="240"/>
      <c r="Q527" s="240"/>
      <c r="R527" s="240"/>
      <c r="S527" s="240"/>
      <c r="T527" s="241"/>
      <c r="AT527" s="242" t="s">
        <v>132</v>
      </c>
      <c r="AU527" s="242" t="s">
        <v>140</v>
      </c>
      <c r="AV527" s="11" t="s">
        <v>79</v>
      </c>
      <c r="AW527" s="11" t="s">
        <v>35</v>
      </c>
      <c r="AX527" s="11" t="s">
        <v>71</v>
      </c>
      <c r="AY527" s="242" t="s">
        <v>123</v>
      </c>
    </row>
    <row r="528" s="11" customFormat="1">
      <c r="B528" s="232"/>
      <c r="C528" s="233"/>
      <c r="D528" s="234" t="s">
        <v>132</v>
      </c>
      <c r="E528" s="235" t="s">
        <v>21</v>
      </c>
      <c r="F528" s="236" t="s">
        <v>194</v>
      </c>
      <c r="G528" s="233"/>
      <c r="H528" s="235" t="s">
        <v>21</v>
      </c>
      <c r="I528" s="237"/>
      <c r="J528" s="233"/>
      <c r="K528" s="233"/>
      <c r="L528" s="238"/>
      <c r="M528" s="239"/>
      <c r="N528" s="240"/>
      <c r="O528" s="240"/>
      <c r="P528" s="240"/>
      <c r="Q528" s="240"/>
      <c r="R528" s="240"/>
      <c r="S528" s="240"/>
      <c r="T528" s="241"/>
      <c r="AT528" s="242" t="s">
        <v>132</v>
      </c>
      <c r="AU528" s="242" t="s">
        <v>140</v>
      </c>
      <c r="AV528" s="11" t="s">
        <v>79</v>
      </c>
      <c r="AW528" s="11" t="s">
        <v>35</v>
      </c>
      <c r="AX528" s="11" t="s">
        <v>71</v>
      </c>
      <c r="AY528" s="242" t="s">
        <v>123</v>
      </c>
    </row>
    <row r="529" s="12" customFormat="1">
      <c r="B529" s="243"/>
      <c r="C529" s="244"/>
      <c r="D529" s="234" t="s">
        <v>132</v>
      </c>
      <c r="E529" s="245" t="s">
        <v>21</v>
      </c>
      <c r="F529" s="246" t="s">
        <v>207</v>
      </c>
      <c r="G529" s="244"/>
      <c r="H529" s="247">
        <v>42.039999999999999</v>
      </c>
      <c r="I529" s="248"/>
      <c r="J529" s="244"/>
      <c r="K529" s="244"/>
      <c r="L529" s="249"/>
      <c r="M529" s="250"/>
      <c r="N529" s="251"/>
      <c r="O529" s="251"/>
      <c r="P529" s="251"/>
      <c r="Q529" s="251"/>
      <c r="R529" s="251"/>
      <c r="S529" s="251"/>
      <c r="T529" s="252"/>
      <c r="AT529" s="253" t="s">
        <v>132</v>
      </c>
      <c r="AU529" s="253" t="s">
        <v>140</v>
      </c>
      <c r="AV529" s="12" t="s">
        <v>81</v>
      </c>
      <c r="AW529" s="12" t="s">
        <v>35</v>
      </c>
      <c r="AX529" s="12" t="s">
        <v>71</v>
      </c>
      <c r="AY529" s="253" t="s">
        <v>123</v>
      </c>
    </row>
    <row r="530" s="13" customFormat="1">
      <c r="B530" s="254"/>
      <c r="C530" s="255"/>
      <c r="D530" s="234" t="s">
        <v>132</v>
      </c>
      <c r="E530" s="256" t="s">
        <v>21</v>
      </c>
      <c r="F530" s="257" t="s">
        <v>135</v>
      </c>
      <c r="G530" s="255"/>
      <c r="H530" s="258">
        <v>42.039999999999999</v>
      </c>
      <c r="I530" s="259"/>
      <c r="J530" s="255"/>
      <c r="K530" s="255"/>
      <c r="L530" s="260"/>
      <c r="M530" s="261"/>
      <c r="N530" s="262"/>
      <c r="O530" s="262"/>
      <c r="P530" s="262"/>
      <c r="Q530" s="262"/>
      <c r="R530" s="262"/>
      <c r="S530" s="262"/>
      <c r="T530" s="263"/>
      <c r="AT530" s="264" t="s">
        <v>132</v>
      </c>
      <c r="AU530" s="264" t="s">
        <v>140</v>
      </c>
      <c r="AV530" s="13" t="s">
        <v>122</v>
      </c>
      <c r="AW530" s="13" t="s">
        <v>35</v>
      </c>
      <c r="AX530" s="13" t="s">
        <v>79</v>
      </c>
      <c r="AY530" s="264" t="s">
        <v>123</v>
      </c>
    </row>
    <row r="531" s="1" customFormat="1" ht="25.5" customHeight="1">
      <c r="B531" s="45"/>
      <c r="C531" s="220" t="s">
        <v>649</v>
      </c>
      <c r="D531" s="220" t="s">
        <v>126</v>
      </c>
      <c r="E531" s="221" t="s">
        <v>650</v>
      </c>
      <c r="F531" s="222" t="s">
        <v>651</v>
      </c>
      <c r="G531" s="223" t="s">
        <v>240</v>
      </c>
      <c r="H531" s="224">
        <v>102.8</v>
      </c>
      <c r="I531" s="225"/>
      <c r="J531" s="226">
        <f>ROUND(I531*H531,2)</f>
        <v>0</v>
      </c>
      <c r="K531" s="222" t="s">
        <v>197</v>
      </c>
      <c r="L531" s="71"/>
      <c r="M531" s="227" t="s">
        <v>21</v>
      </c>
      <c r="N531" s="228" t="s">
        <v>42</v>
      </c>
      <c r="O531" s="46"/>
      <c r="P531" s="229">
        <f>O531*H531</f>
        <v>0</v>
      </c>
      <c r="Q531" s="229">
        <v>0</v>
      </c>
      <c r="R531" s="229">
        <f>Q531*H531</f>
        <v>0</v>
      </c>
      <c r="S531" s="229">
        <v>0</v>
      </c>
      <c r="T531" s="230">
        <f>S531*H531</f>
        <v>0</v>
      </c>
      <c r="AR531" s="23" t="s">
        <v>122</v>
      </c>
      <c r="AT531" s="23" t="s">
        <v>126</v>
      </c>
      <c r="AU531" s="23" t="s">
        <v>140</v>
      </c>
      <c r="AY531" s="23" t="s">
        <v>123</v>
      </c>
      <c r="BE531" s="231">
        <f>IF(N531="základní",J531,0)</f>
        <v>0</v>
      </c>
      <c r="BF531" s="231">
        <f>IF(N531="snížená",J531,0)</f>
        <v>0</v>
      </c>
      <c r="BG531" s="231">
        <f>IF(N531="zákl. přenesená",J531,0)</f>
        <v>0</v>
      </c>
      <c r="BH531" s="231">
        <f>IF(N531="sníž. přenesená",J531,0)</f>
        <v>0</v>
      </c>
      <c r="BI531" s="231">
        <f>IF(N531="nulová",J531,0)</f>
        <v>0</v>
      </c>
      <c r="BJ531" s="23" t="s">
        <v>79</v>
      </c>
      <c r="BK531" s="231">
        <f>ROUND(I531*H531,2)</f>
        <v>0</v>
      </c>
      <c r="BL531" s="23" t="s">
        <v>122</v>
      </c>
      <c r="BM531" s="23" t="s">
        <v>652</v>
      </c>
    </row>
    <row r="532" s="11" customFormat="1">
      <c r="B532" s="232"/>
      <c r="C532" s="233"/>
      <c r="D532" s="234" t="s">
        <v>132</v>
      </c>
      <c r="E532" s="235" t="s">
        <v>21</v>
      </c>
      <c r="F532" s="236" t="s">
        <v>653</v>
      </c>
      <c r="G532" s="233"/>
      <c r="H532" s="235" t="s">
        <v>21</v>
      </c>
      <c r="I532" s="237"/>
      <c r="J532" s="233"/>
      <c r="K532" s="233"/>
      <c r="L532" s="238"/>
      <c r="M532" s="239"/>
      <c r="N532" s="240"/>
      <c r="O532" s="240"/>
      <c r="P532" s="240"/>
      <c r="Q532" s="240"/>
      <c r="R532" s="240"/>
      <c r="S532" s="240"/>
      <c r="T532" s="241"/>
      <c r="AT532" s="242" t="s">
        <v>132</v>
      </c>
      <c r="AU532" s="242" t="s">
        <v>140</v>
      </c>
      <c r="AV532" s="11" t="s">
        <v>79</v>
      </c>
      <c r="AW532" s="11" t="s">
        <v>35</v>
      </c>
      <c r="AX532" s="11" t="s">
        <v>71</v>
      </c>
      <c r="AY532" s="242" t="s">
        <v>123</v>
      </c>
    </row>
    <row r="533" s="11" customFormat="1">
      <c r="B533" s="232"/>
      <c r="C533" s="233"/>
      <c r="D533" s="234" t="s">
        <v>132</v>
      </c>
      <c r="E533" s="235" t="s">
        <v>21</v>
      </c>
      <c r="F533" s="236" t="s">
        <v>194</v>
      </c>
      <c r="G533" s="233"/>
      <c r="H533" s="235" t="s">
        <v>21</v>
      </c>
      <c r="I533" s="237"/>
      <c r="J533" s="233"/>
      <c r="K533" s="233"/>
      <c r="L533" s="238"/>
      <c r="M533" s="239"/>
      <c r="N533" s="240"/>
      <c r="O533" s="240"/>
      <c r="P533" s="240"/>
      <c r="Q533" s="240"/>
      <c r="R533" s="240"/>
      <c r="S533" s="240"/>
      <c r="T533" s="241"/>
      <c r="AT533" s="242" t="s">
        <v>132</v>
      </c>
      <c r="AU533" s="242" t="s">
        <v>140</v>
      </c>
      <c r="AV533" s="11" t="s">
        <v>79</v>
      </c>
      <c r="AW533" s="11" t="s">
        <v>35</v>
      </c>
      <c r="AX533" s="11" t="s">
        <v>71</v>
      </c>
      <c r="AY533" s="242" t="s">
        <v>123</v>
      </c>
    </row>
    <row r="534" s="12" customFormat="1">
      <c r="B534" s="243"/>
      <c r="C534" s="244"/>
      <c r="D534" s="234" t="s">
        <v>132</v>
      </c>
      <c r="E534" s="245" t="s">
        <v>21</v>
      </c>
      <c r="F534" s="246" t="s">
        <v>654</v>
      </c>
      <c r="G534" s="244"/>
      <c r="H534" s="247">
        <v>102.8</v>
      </c>
      <c r="I534" s="248"/>
      <c r="J534" s="244"/>
      <c r="K534" s="244"/>
      <c r="L534" s="249"/>
      <c r="M534" s="250"/>
      <c r="N534" s="251"/>
      <c r="O534" s="251"/>
      <c r="P534" s="251"/>
      <c r="Q534" s="251"/>
      <c r="R534" s="251"/>
      <c r="S534" s="251"/>
      <c r="T534" s="252"/>
      <c r="AT534" s="253" t="s">
        <v>132</v>
      </c>
      <c r="AU534" s="253" t="s">
        <v>140</v>
      </c>
      <c r="AV534" s="12" t="s">
        <v>81</v>
      </c>
      <c r="AW534" s="12" t="s">
        <v>35</v>
      </c>
      <c r="AX534" s="12" t="s">
        <v>71</v>
      </c>
      <c r="AY534" s="253" t="s">
        <v>123</v>
      </c>
    </row>
    <row r="535" s="13" customFormat="1">
      <c r="B535" s="254"/>
      <c r="C535" s="255"/>
      <c r="D535" s="234" t="s">
        <v>132</v>
      </c>
      <c r="E535" s="256" t="s">
        <v>21</v>
      </c>
      <c r="F535" s="257" t="s">
        <v>135</v>
      </c>
      <c r="G535" s="255"/>
      <c r="H535" s="258">
        <v>102.8</v>
      </c>
      <c r="I535" s="259"/>
      <c r="J535" s="255"/>
      <c r="K535" s="255"/>
      <c r="L535" s="260"/>
      <c r="M535" s="261"/>
      <c r="N535" s="262"/>
      <c r="O535" s="262"/>
      <c r="P535" s="262"/>
      <c r="Q535" s="262"/>
      <c r="R535" s="262"/>
      <c r="S535" s="262"/>
      <c r="T535" s="263"/>
      <c r="AT535" s="264" t="s">
        <v>132</v>
      </c>
      <c r="AU535" s="264" t="s">
        <v>140</v>
      </c>
      <c r="AV535" s="13" t="s">
        <v>122</v>
      </c>
      <c r="AW535" s="13" t="s">
        <v>35</v>
      </c>
      <c r="AX535" s="13" t="s">
        <v>79</v>
      </c>
      <c r="AY535" s="264" t="s">
        <v>123</v>
      </c>
    </row>
    <row r="536" s="1" customFormat="1" ht="25.5" customHeight="1">
      <c r="B536" s="45"/>
      <c r="C536" s="220" t="s">
        <v>655</v>
      </c>
      <c r="D536" s="220" t="s">
        <v>126</v>
      </c>
      <c r="E536" s="221" t="s">
        <v>656</v>
      </c>
      <c r="F536" s="222" t="s">
        <v>657</v>
      </c>
      <c r="G536" s="223" t="s">
        <v>174</v>
      </c>
      <c r="H536" s="224">
        <v>123.40000000000001</v>
      </c>
      <c r="I536" s="225"/>
      <c r="J536" s="226">
        <f>ROUND(I536*H536,2)</f>
        <v>0</v>
      </c>
      <c r="K536" s="222" t="s">
        <v>21</v>
      </c>
      <c r="L536" s="71"/>
      <c r="M536" s="227" t="s">
        <v>21</v>
      </c>
      <c r="N536" s="228" t="s">
        <v>42</v>
      </c>
      <c r="O536" s="46"/>
      <c r="P536" s="229">
        <f>O536*H536</f>
        <v>0</v>
      </c>
      <c r="Q536" s="229">
        <v>0.084250000000000005</v>
      </c>
      <c r="R536" s="229">
        <f>Q536*H536</f>
        <v>10.396450000000002</v>
      </c>
      <c r="S536" s="229">
        <v>0</v>
      </c>
      <c r="T536" s="230">
        <f>S536*H536</f>
        <v>0</v>
      </c>
      <c r="AR536" s="23" t="s">
        <v>122</v>
      </c>
      <c r="AT536" s="23" t="s">
        <v>126</v>
      </c>
      <c r="AU536" s="23" t="s">
        <v>140</v>
      </c>
      <c r="AY536" s="23" t="s">
        <v>123</v>
      </c>
      <c r="BE536" s="231">
        <f>IF(N536="základní",J536,0)</f>
        <v>0</v>
      </c>
      <c r="BF536" s="231">
        <f>IF(N536="snížená",J536,0)</f>
        <v>0</v>
      </c>
      <c r="BG536" s="231">
        <f>IF(N536="zákl. přenesená",J536,0)</f>
        <v>0</v>
      </c>
      <c r="BH536" s="231">
        <f>IF(N536="sníž. přenesená",J536,0)</f>
        <v>0</v>
      </c>
      <c r="BI536" s="231">
        <f>IF(N536="nulová",J536,0)</f>
        <v>0</v>
      </c>
      <c r="BJ536" s="23" t="s">
        <v>79</v>
      </c>
      <c r="BK536" s="231">
        <f>ROUND(I536*H536,2)</f>
        <v>0</v>
      </c>
      <c r="BL536" s="23" t="s">
        <v>122</v>
      </c>
      <c r="BM536" s="23" t="s">
        <v>658</v>
      </c>
    </row>
    <row r="537" s="11" customFormat="1">
      <c r="B537" s="232"/>
      <c r="C537" s="233"/>
      <c r="D537" s="234" t="s">
        <v>132</v>
      </c>
      <c r="E537" s="235" t="s">
        <v>21</v>
      </c>
      <c r="F537" s="236" t="s">
        <v>659</v>
      </c>
      <c r="G537" s="233"/>
      <c r="H537" s="235" t="s">
        <v>21</v>
      </c>
      <c r="I537" s="237"/>
      <c r="J537" s="233"/>
      <c r="K537" s="233"/>
      <c r="L537" s="238"/>
      <c r="M537" s="239"/>
      <c r="N537" s="240"/>
      <c r="O537" s="240"/>
      <c r="P537" s="240"/>
      <c r="Q537" s="240"/>
      <c r="R537" s="240"/>
      <c r="S537" s="240"/>
      <c r="T537" s="241"/>
      <c r="AT537" s="242" t="s">
        <v>132</v>
      </c>
      <c r="AU537" s="242" t="s">
        <v>140</v>
      </c>
      <c r="AV537" s="11" t="s">
        <v>79</v>
      </c>
      <c r="AW537" s="11" t="s">
        <v>35</v>
      </c>
      <c r="AX537" s="11" t="s">
        <v>71</v>
      </c>
      <c r="AY537" s="242" t="s">
        <v>123</v>
      </c>
    </row>
    <row r="538" s="11" customFormat="1">
      <c r="B538" s="232"/>
      <c r="C538" s="233"/>
      <c r="D538" s="234" t="s">
        <v>132</v>
      </c>
      <c r="E538" s="235" t="s">
        <v>21</v>
      </c>
      <c r="F538" s="236" t="s">
        <v>660</v>
      </c>
      <c r="G538" s="233"/>
      <c r="H538" s="235" t="s">
        <v>21</v>
      </c>
      <c r="I538" s="237"/>
      <c r="J538" s="233"/>
      <c r="K538" s="233"/>
      <c r="L538" s="238"/>
      <c r="M538" s="239"/>
      <c r="N538" s="240"/>
      <c r="O538" s="240"/>
      <c r="P538" s="240"/>
      <c r="Q538" s="240"/>
      <c r="R538" s="240"/>
      <c r="S538" s="240"/>
      <c r="T538" s="241"/>
      <c r="AT538" s="242" t="s">
        <v>132</v>
      </c>
      <c r="AU538" s="242" t="s">
        <v>140</v>
      </c>
      <c r="AV538" s="11" t="s">
        <v>79</v>
      </c>
      <c r="AW538" s="11" t="s">
        <v>35</v>
      </c>
      <c r="AX538" s="11" t="s">
        <v>71</v>
      </c>
      <c r="AY538" s="242" t="s">
        <v>123</v>
      </c>
    </row>
    <row r="539" s="11" customFormat="1">
      <c r="B539" s="232"/>
      <c r="C539" s="233"/>
      <c r="D539" s="234" t="s">
        <v>132</v>
      </c>
      <c r="E539" s="235" t="s">
        <v>21</v>
      </c>
      <c r="F539" s="236" t="s">
        <v>661</v>
      </c>
      <c r="G539" s="233"/>
      <c r="H539" s="235" t="s">
        <v>21</v>
      </c>
      <c r="I539" s="237"/>
      <c r="J539" s="233"/>
      <c r="K539" s="233"/>
      <c r="L539" s="238"/>
      <c r="M539" s="239"/>
      <c r="N539" s="240"/>
      <c r="O539" s="240"/>
      <c r="P539" s="240"/>
      <c r="Q539" s="240"/>
      <c r="R539" s="240"/>
      <c r="S539" s="240"/>
      <c r="T539" s="241"/>
      <c r="AT539" s="242" t="s">
        <v>132</v>
      </c>
      <c r="AU539" s="242" t="s">
        <v>140</v>
      </c>
      <c r="AV539" s="11" t="s">
        <v>79</v>
      </c>
      <c r="AW539" s="11" t="s">
        <v>35</v>
      </c>
      <c r="AX539" s="11" t="s">
        <v>71</v>
      </c>
      <c r="AY539" s="242" t="s">
        <v>123</v>
      </c>
    </row>
    <row r="540" s="12" customFormat="1">
      <c r="B540" s="243"/>
      <c r="C540" s="244"/>
      <c r="D540" s="234" t="s">
        <v>132</v>
      </c>
      <c r="E540" s="245" t="s">
        <v>21</v>
      </c>
      <c r="F540" s="246" t="s">
        <v>662</v>
      </c>
      <c r="G540" s="244"/>
      <c r="H540" s="247">
        <v>123.40000000000001</v>
      </c>
      <c r="I540" s="248"/>
      <c r="J540" s="244"/>
      <c r="K540" s="244"/>
      <c r="L540" s="249"/>
      <c r="M540" s="250"/>
      <c r="N540" s="251"/>
      <c r="O540" s="251"/>
      <c r="P540" s="251"/>
      <c r="Q540" s="251"/>
      <c r="R540" s="251"/>
      <c r="S540" s="251"/>
      <c r="T540" s="252"/>
      <c r="AT540" s="253" t="s">
        <v>132</v>
      </c>
      <c r="AU540" s="253" t="s">
        <v>140</v>
      </c>
      <c r="AV540" s="12" t="s">
        <v>81</v>
      </c>
      <c r="AW540" s="12" t="s">
        <v>35</v>
      </c>
      <c r="AX540" s="12" t="s">
        <v>71</v>
      </c>
      <c r="AY540" s="253" t="s">
        <v>123</v>
      </c>
    </row>
    <row r="541" s="13" customFormat="1">
      <c r="B541" s="254"/>
      <c r="C541" s="255"/>
      <c r="D541" s="234" t="s">
        <v>132</v>
      </c>
      <c r="E541" s="256" t="s">
        <v>21</v>
      </c>
      <c r="F541" s="257" t="s">
        <v>135</v>
      </c>
      <c r="G541" s="255"/>
      <c r="H541" s="258">
        <v>123.40000000000001</v>
      </c>
      <c r="I541" s="259"/>
      <c r="J541" s="255"/>
      <c r="K541" s="255"/>
      <c r="L541" s="260"/>
      <c r="M541" s="261"/>
      <c r="N541" s="262"/>
      <c r="O541" s="262"/>
      <c r="P541" s="262"/>
      <c r="Q541" s="262"/>
      <c r="R541" s="262"/>
      <c r="S541" s="262"/>
      <c r="T541" s="263"/>
      <c r="AT541" s="264" t="s">
        <v>132</v>
      </c>
      <c r="AU541" s="264" t="s">
        <v>140</v>
      </c>
      <c r="AV541" s="13" t="s">
        <v>122</v>
      </c>
      <c r="AW541" s="13" t="s">
        <v>35</v>
      </c>
      <c r="AX541" s="13" t="s">
        <v>79</v>
      </c>
      <c r="AY541" s="264" t="s">
        <v>123</v>
      </c>
    </row>
    <row r="542" s="1" customFormat="1" ht="25.5" customHeight="1">
      <c r="B542" s="45"/>
      <c r="C542" s="220" t="s">
        <v>663</v>
      </c>
      <c r="D542" s="220" t="s">
        <v>126</v>
      </c>
      <c r="E542" s="221" t="s">
        <v>664</v>
      </c>
      <c r="F542" s="222" t="s">
        <v>665</v>
      </c>
      <c r="G542" s="223" t="s">
        <v>219</v>
      </c>
      <c r="H542" s="224">
        <v>198.40000000000001</v>
      </c>
      <c r="I542" s="225"/>
      <c r="J542" s="226">
        <f>ROUND(I542*H542,2)</f>
        <v>0</v>
      </c>
      <c r="K542" s="222" t="s">
        <v>197</v>
      </c>
      <c r="L542" s="71"/>
      <c r="M542" s="227" t="s">
        <v>21</v>
      </c>
      <c r="N542" s="228" t="s">
        <v>42</v>
      </c>
      <c r="O542" s="46"/>
      <c r="P542" s="229">
        <f>O542*H542</f>
        <v>0</v>
      </c>
      <c r="Q542" s="229">
        <v>0.13944999999999999</v>
      </c>
      <c r="R542" s="229">
        <f>Q542*H542</f>
        <v>27.666879999999999</v>
      </c>
      <c r="S542" s="229">
        <v>0</v>
      </c>
      <c r="T542" s="230">
        <f>S542*H542</f>
        <v>0</v>
      </c>
      <c r="AR542" s="23" t="s">
        <v>122</v>
      </c>
      <c r="AT542" s="23" t="s">
        <v>126</v>
      </c>
      <c r="AU542" s="23" t="s">
        <v>140</v>
      </c>
      <c r="AY542" s="23" t="s">
        <v>123</v>
      </c>
      <c r="BE542" s="231">
        <f>IF(N542="základní",J542,0)</f>
        <v>0</v>
      </c>
      <c r="BF542" s="231">
        <f>IF(N542="snížená",J542,0)</f>
        <v>0</v>
      </c>
      <c r="BG542" s="231">
        <f>IF(N542="zákl. přenesená",J542,0)</f>
        <v>0</v>
      </c>
      <c r="BH542" s="231">
        <f>IF(N542="sníž. přenesená",J542,0)</f>
        <v>0</v>
      </c>
      <c r="BI542" s="231">
        <f>IF(N542="nulová",J542,0)</f>
        <v>0</v>
      </c>
      <c r="BJ542" s="23" t="s">
        <v>79</v>
      </c>
      <c r="BK542" s="231">
        <f>ROUND(I542*H542,2)</f>
        <v>0</v>
      </c>
      <c r="BL542" s="23" t="s">
        <v>122</v>
      </c>
      <c r="BM542" s="23" t="s">
        <v>666</v>
      </c>
    </row>
    <row r="543" s="11" customFormat="1">
      <c r="B543" s="232"/>
      <c r="C543" s="233"/>
      <c r="D543" s="234" t="s">
        <v>132</v>
      </c>
      <c r="E543" s="235" t="s">
        <v>21</v>
      </c>
      <c r="F543" s="236" t="s">
        <v>667</v>
      </c>
      <c r="G543" s="233"/>
      <c r="H543" s="235" t="s">
        <v>21</v>
      </c>
      <c r="I543" s="237"/>
      <c r="J543" s="233"/>
      <c r="K543" s="233"/>
      <c r="L543" s="238"/>
      <c r="M543" s="239"/>
      <c r="N543" s="240"/>
      <c r="O543" s="240"/>
      <c r="P543" s="240"/>
      <c r="Q543" s="240"/>
      <c r="R543" s="240"/>
      <c r="S543" s="240"/>
      <c r="T543" s="241"/>
      <c r="AT543" s="242" t="s">
        <v>132</v>
      </c>
      <c r="AU543" s="242" t="s">
        <v>140</v>
      </c>
      <c r="AV543" s="11" t="s">
        <v>79</v>
      </c>
      <c r="AW543" s="11" t="s">
        <v>35</v>
      </c>
      <c r="AX543" s="11" t="s">
        <v>71</v>
      </c>
      <c r="AY543" s="242" t="s">
        <v>123</v>
      </c>
    </row>
    <row r="544" s="11" customFormat="1">
      <c r="B544" s="232"/>
      <c r="C544" s="233"/>
      <c r="D544" s="234" t="s">
        <v>132</v>
      </c>
      <c r="E544" s="235" t="s">
        <v>21</v>
      </c>
      <c r="F544" s="236" t="s">
        <v>668</v>
      </c>
      <c r="G544" s="233"/>
      <c r="H544" s="235" t="s">
        <v>21</v>
      </c>
      <c r="I544" s="237"/>
      <c r="J544" s="233"/>
      <c r="K544" s="233"/>
      <c r="L544" s="238"/>
      <c r="M544" s="239"/>
      <c r="N544" s="240"/>
      <c r="O544" s="240"/>
      <c r="P544" s="240"/>
      <c r="Q544" s="240"/>
      <c r="R544" s="240"/>
      <c r="S544" s="240"/>
      <c r="T544" s="241"/>
      <c r="AT544" s="242" t="s">
        <v>132</v>
      </c>
      <c r="AU544" s="242" t="s">
        <v>140</v>
      </c>
      <c r="AV544" s="11" t="s">
        <v>79</v>
      </c>
      <c r="AW544" s="11" t="s">
        <v>35</v>
      </c>
      <c r="AX544" s="11" t="s">
        <v>71</v>
      </c>
      <c r="AY544" s="242" t="s">
        <v>123</v>
      </c>
    </row>
    <row r="545" s="11" customFormat="1">
      <c r="B545" s="232"/>
      <c r="C545" s="233"/>
      <c r="D545" s="234" t="s">
        <v>132</v>
      </c>
      <c r="E545" s="235" t="s">
        <v>21</v>
      </c>
      <c r="F545" s="236" t="s">
        <v>479</v>
      </c>
      <c r="G545" s="233"/>
      <c r="H545" s="235" t="s">
        <v>21</v>
      </c>
      <c r="I545" s="237"/>
      <c r="J545" s="233"/>
      <c r="K545" s="233"/>
      <c r="L545" s="238"/>
      <c r="M545" s="239"/>
      <c r="N545" s="240"/>
      <c r="O545" s="240"/>
      <c r="P545" s="240"/>
      <c r="Q545" s="240"/>
      <c r="R545" s="240"/>
      <c r="S545" s="240"/>
      <c r="T545" s="241"/>
      <c r="AT545" s="242" t="s">
        <v>132</v>
      </c>
      <c r="AU545" s="242" t="s">
        <v>140</v>
      </c>
      <c r="AV545" s="11" t="s">
        <v>79</v>
      </c>
      <c r="AW545" s="11" t="s">
        <v>35</v>
      </c>
      <c r="AX545" s="11" t="s">
        <v>71</v>
      </c>
      <c r="AY545" s="242" t="s">
        <v>123</v>
      </c>
    </row>
    <row r="546" s="12" customFormat="1">
      <c r="B546" s="243"/>
      <c r="C546" s="244"/>
      <c r="D546" s="234" t="s">
        <v>132</v>
      </c>
      <c r="E546" s="245" t="s">
        <v>21</v>
      </c>
      <c r="F546" s="246" t="s">
        <v>233</v>
      </c>
      <c r="G546" s="244"/>
      <c r="H546" s="247">
        <v>198.40000000000001</v>
      </c>
      <c r="I546" s="248"/>
      <c r="J546" s="244"/>
      <c r="K546" s="244"/>
      <c r="L546" s="249"/>
      <c r="M546" s="250"/>
      <c r="N546" s="251"/>
      <c r="O546" s="251"/>
      <c r="P546" s="251"/>
      <c r="Q546" s="251"/>
      <c r="R546" s="251"/>
      <c r="S546" s="251"/>
      <c r="T546" s="252"/>
      <c r="AT546" s="253" t="s">
        <v>132</v>
      </c>
      <c r="AU546" s="253" t="s">
        <v>140</v>
      </c>
      <c r="AV546" s="12" t="s">
        <v>81</v>
      </c>
      <c r="AW546" s="12" t="s">
        <v>35</v>
      </c>
      <c r="AX546" s="12" t="s">
        <v>71</v>
      </c>
      <c r="AY546" s="253" t="s">
        <v>123</v>
      </c>
    </row>
    <row r="547" s="13" customFormat="1">
      <c r="B547" s="254"/>
      <c r="C547" s="255"/>
      <c r="D547" s="234" t="s">
        <v>132</v>
      </c>
      <c r="E547" s="256" t="s">
        <v>21</v>
      </c>
      <c r="F547" s="257" t="s">
        <v>135</v>
      </c>
      <c r="G547" s="255"/>
      <c r="H547" s="258">
        <v>198.40000000000001</v>
      </c>
      <c r="I547" s="259"/>
      <c r="J547" s="255"/>
      <c r="K547" s="255"/>
      <c r="L547" s="260"/>
      <c r="M547" s="261"/>
      <c r="N547" s="262"/>
      <c r="O547" s="262"/>
      <c r="P547" s="262"/>
      <c r="Q547" s="262"/>
      <c r="R547" s="262"/>
      <c r="S547" s="262"/>
      <c r="T547" s="263"/>
      <c r="AT547" s="264" t="s">
        <v>132</v>
      </c>
      <c r="AU547" s="264" t="s">
        <v>140</v>
      </c>
      <c r="AV547" s="13" t="s">
        <v>122</v>
      </c>
      <c r="AW547" s="13" t="s">
        <v>35</v>
      </c>
      <c r="AX547" s="13" t="s">
        <v>79</v>
      </c>
      <c r="AY547" s="264" t="s">
        <v>123</v>
      </c>
    </row>
    <row r="548" s="1" customFormat="1" ht="16.5" customHeight="1">
      <c r="B548" s="45"/>
      <c r="C548" s="268" t="s">
        <v>669</v>
      </c>
      <c r="D548" s="268" t="s">
        <v>311</v>
      </c>
      <c r="E548" s="269" t="s">
        <v>670</v>
      </c>
      <c r="F548" s="270" t="s">
        <v>671</v>
      </c>
      <c r="G548" s="271" t="s">
        <v>219</v>
      </c>
      <c r="H548" s="272">
        <v>11.199999999999999</v>
      </c>
      <c r="I548" s="273"/>
      <c r="J548" s="274">
        <f>ROUND(I548*H548,2)</f>
        <v>0</v>
      </c>
      <c r="K548" s="270" t="s">
        <v>21</v>
      </c>
      <c r="L548" s="275"/>
      <c r="M548" s="276" t="s">
        <v>21</v>
      </c>
      <c r="N548" s="277" t="s">
        <v>42</v>
      </c>
      <c r="O548" s="46"/>
      <c r="P548" s="229">
        <f>O548*H548</f>
        <v>0</v>
      </c>
      <c r="Q548" s="229">
        <v>0.14999999999999999</v>
      </c>
      <c r="R548" s="229">
        <f>Q548*H548</f>
        <v>1.6799999999999999</v>
      </c>
      <c r="S548" s="229">
        <v>0</v>
      </c>
      <c r="T548" s="230">
        <f>S548*H548</f>
        <v>0</v>
      </c>
      <c r="AR548" s="23" t="s">
        <v>227</v>
      </c>
      <c r="AT548" s="23" t="s">
        <v>311</v>
      </c>
      <c r="AU548" s="23" t="s">
        <v>140</v>
      </c>
      <c r="AY548" s="23" t="s">
        <v>123</v>
      </c>
      <c r="BE548" s="231">
        <f>IF(N548="základní",J548,0)</f>
        <v>0</v>
      </c>
      <c r="BF548" s="231">
        <f>IF(N548="snížená",J548,0)</f>
        <v>0</v>
      </c>
      <c r="BG548" s="231">
        <f>IF(N548="zákl. přenesená",J548,0)</f>
        <v>0</v>
      </c>
      <c r="BH548" s="231">
        <f>IF(N548="sníž. přenesená",J548,0)</f>
        <v>0</v>
      </c>
      <c r="BI548" s="231">
        <f>IF(N548="nulová",J548,0)</f>
        <v>0</v>
      </c>
      <c r="BJ548" s="23" t="s">
        <v>79</v>
      </c>
      <c r="BK548" s="231">
        <f>ROUND(I548*H548,2)</f>
        <v>0</v>
      </c>
      <c r="BL548" s="23" t="s">
        <v>122</v>
      </c>
      <c r="BM548" s="23" t="s">
        <v>672</v>
      </c>
    </row>
    <row r="549" s="1" customFormat="1">
      <c r="B549" s="45"/>
      <c r="C549" s="73"/>
      <c r="D549" s="234" t="s">
        <v>335</v>
      </c>
      <c r="E549" s="73"/>
      <c r="F549" s="278" t="s">
        <v>673</v>
      </c>
      <c r="G549" s="73"/>
      <c r="H549" s="73"/>
      <c r="I549" s="190"/>
      <c r="J549" s="73"/>
      <c r="K549" s="73"/>
      <c r="L549" s="71"/>
      <c r="M549" s="279"/>
      <c r="N549" s="46"/>
      <c r="O549" s="46"/>
      <c r="P549" s="46"/>
      <c r="Q549" s="46"/>
      <c r="R549" s="46"/>
      <c r="S549" s="46"/>
      <c r="T549" s="94"/>
      <c r="AT549" s="23" t="s">
        <v>335</v>
      </c>
      <c r="AU549" s="23" t="s">
        <v>140</v>
      </c>
    </row>
    <row r="550" s="11" customFormat="1">
      <c r="B550" s="232"/>
      <c r="C550" s="233"/>
      <c r="D550" s="234" t="s">
        <v>132</v>
      </c>
      <c r="E550" s="235" t="s">
        <v>21</v>
      </c>
      <c r="F550" s="236" t="s">
        <v>674</v>
      </c>
      <c r="G550" s="233"/>
      <c r="H550" s="235" t="s">
        <v>21</v>
      </c>
      <c r="I550" s="237"/>
      <c r="J550" s="233"/>
      <c r="K550" s="233"/>
      <c r="L550" s="238"/>
      <c r="M550" s="239"/>
      <c r="N550" s="240"/>
      <c r="O550" s="240"/>
      <c r="P550" s="240"/>
      <c r="Q550" s="240"/>
      <c r="R550" s="240"/>
      <c r="S550" s="240"/>
      <c r="T550" s="241"/>
      <c r="AT550" s="242" t="s">
        <v>132</v>
      </c>
      <c r="AU550" s="242" t="s">
        <v>140</v>
      </c>
      <c r="AV550" s="11" t="s">
        <v>79</v>
      </c>
      <c r="AW550" s="11" t="s">
        <v>35</v>
      </c>
      <c r="AX550" s="11" t="s">
        <v>71</v>
      </c>
      <c r="AY550" s="242" t="s">
        <v>123</v>
      </c>
    </row>
    <row r="551" s="11" customFormat="1">
      <c r="B551" s="232"/>
      <c r="C551" s="233"/>
      <c r="D551" s="234" t="s">
        <v>132</v>
      </c>
      <c r="E551" s="235" t="s">
        <v>21</v>
      </c>
      <c r="F551" s="236" t="s">
        <v>675</v>
      </c>
      <c r="G551" s="233"/>
      <c r="H551" s="235" t="s">
        <v>21</v>
      </c>
      <c r="I551" s="237"/>
      <c r="J551" s="233"/>
      <c r="K551" s="233"/>
      <c r="L551" s="238"/>
      <c r="M551" s="239"/>
      <c r="N551" s="240"/>
      <c r="O551" s="240"/>
      <c r="P551" s="240"/>
      <c r="Q551" s="240"/>
      <c r="R551" s="240"/>
      <c r="S551" s="240"/>
      <c r="T551" s="241"/>
      <c r="AT551" s="242" t="s">
        <v>132</v>
      </c>
      <c r="AU551" s="242" t="s">
        <v>140</v>
      </c>
      <c r="AV551" s="11" t="s">
        <v>79</v>
      </c>
      <c r="AW551" s="11" t="s">
        <v>35</v>
      </c>
      <c r="AX551" s="11" t="s">
        <v>71</v>
      </c>
      <c r="AY551" s="242" t="s">
        <v>123</v>
      </c>
    </row>
    <row r="552" s="11" customFormat="1">
      <c r="B552" s="232"/>
      <c r="C552" s="233"/>
      <c r="D552" s="234" t="s">
        <v>132</v>
      </c>
      <c r="E552" s="235" t="s">
        <v>21</v>
      </c>
      <c r="F552" s="236" t="s">
        <v>479</v>
      </c>
      <c r="G552" s="233"/>
      <c r="H552" s="235" t="s">
        <v>21</v>
      </c>
      <c r="I552" s="237"/>
      <c r="J552" s="233"/>
      <c r="K552" s="233"/>
      <c r="L552" s="238"/>
      <c r="M552" s="239"/>
      <c r="N552" s="240"/>
      <c r="O552" s="240"/>
      <c r="P552" s="240"/>
      <c r="Q552" s="240"/>
      <c r="R552" s="240"/>
      <c r="S552" s="240"/>
      <c r="T552" s="241"/>
      <c r="AT552" s="242" t="s">
        <v>132</v>
      </c>
      <c r="AU552" s="242" t="s">
        <v>140</v>
      </c>
      <c r="AV552" s="11" t="s">
        <v>79</v>
      </c>
      <c r="AW552" s="11" t="s">
        <v>35</v>
      </c>
      <c r="AX552" s="11" t="s">
        <v>71</v>
      </c>
      <c r="AY552" s="242" t="s">
        <v>123</v>
      </c>
    </row>
    <row r="553" s="12" customFormat="1">
      <c r="B553" s="243"/>
      <c r="C553" s="244"/>
      <c r="D553" s="234" t="s">
        <v>132</v>
      </c>
      <c r="E553" s="245" t="s">
        <v>21</v>
      </c>
      <c r="F553" s="246" t="s">
        <v>676</v>
      </c>
      <c r="G553" s="244"/>
      <c r="H553" s="247">
        <v>11.199999999999999</v>
      </c>
      <c r="I553" s="248"/>
      <c r="J553" s="244"/>
      <c r="K553" s="244"/>
      <c r="L553" s="249"/>
      <c r="M553" s="250"/>
      <c r="N553" s="251"/>
      <c r="O553" s="251"/>
      <c r="P553" s="251"/>
      <c r="Q553" s="251"/>
      <c r="R553" s="251"/>
      <c r="S553" s="251"/>
      <c r="T553" s="252"/>
      <c r="AT553" s="253" t="s">
        <v>132</v>
      </c>
      <c r="AU553" s="253" t="s">
        <v>140</v>
      </c>
      <c r="AV553" s="12" t="s">
        <v>81</v>
      </c>
      <c r="AW553" s="12" t="s">
        <v>35</v>
      </c>
      <c r="AX553" s="12" t="s">
        <v>71</v>
      </c>
      <c r="AY553" s="253" t="s">
        <v>123</v>
      </c>
    </row>
    <row r="554" s="13" customFormat="1">
      <c r="B554" s="254"/>
      <c r="C554" s="255"/>
      <c r="D554" s="234" t="s">
        <v>132</v>
      </c>
      <c r="E554" s="256" t="s">
        <v>21</v>
      </c>
      <c r="F554" s="257" t="s">
        <v>135</v>
      </c>
      <c r="G554" s="255"/>
      <c r="H554" s="258">
        <v>11.199999999999999</v>
      </c>
      <c r="I554" s="259"/>
      <c r="J554" s="255"/>
      <c r="K554" s="255"/>
      <c r="L554" s="260"/>
      <c r="M554" s="261"/>
      <c r="N554" s="262"/>
      <c r="O554" s="262"/>
      <c r="P554" s="262"/>
      <c r="Q554" s="262"/>
      <c r="R554" s="262"/>
      <c r="S554" s="262"/>
      <c r="T554" s="263"/>
      <c r="AT554" s="264" t="s">
        <v>132</v>
      </c>
      <c r="AU554" s="264" t="s">
        <v>140</v>
      </c>
      <c r="AV554" s="13" t="s">
        <v>122</v>
      </c>
      <c r="AW554" s="13" t="s">
        <v>35</v>
      </c>
      <c r="AX554" s="13" t="s">
        <v>79</v>
      </c>
      <c r="AY554" s="264" t="s">
        <v>123</v>
      </c>
    </row>
    <row r="555" s="1" customFormat="1" ht="16.5" customHeight="1">
      <c r="B555" s="45"/>
      <c r="C555" s="220" t="s">
        <v>677</v>
      </c>
      <c r="D555" s="220" t="s">
        <v>126</v>
      </c>
      <c r="E555" s="221" t="s">
        <v>678</v>
      </c>
      <c r="F555" s="222" t="s">
        <v>679</v>
      </c>
      <c r="G555" s="223" t="s">
        <v>219</v>
      </c>
      <c r="H555" s="224">
        <v>36.200000000000003</v>
      </c>
      <c r="I555" s="225"/>
      <c r="J555" s="226">
        <f>ROUND(I555*H555,2)</f>
        <v>0</v>
      </c>
      <c r="K555" s="222" t="s">
        <v>197</v>
      </c>
      <c r="L555" s="71"/>
      <c r="M555" s="227" t="s">
        <v>21</v>
      </c>
      <c r="N555" s="228" t="s">
        <v>42</v>
      </c>
      <c r="O555" s="46"/>
      <c r="P555" s="229">
        <f>O555*H555</f>
        <v>0</v>
      </c>
      <c r="Q555" s="229">
        <v>0</v>
      </c>
      <c r="R555" s="229">
        <f>Q555*H555</f>
        <v>0</v>
      </c>
      <c r="S555" s="229">
        <v>0</v>
      </c>
      <c r="T555" s="230">
        <f>S555*H555</f>
        <v>0</v>
      </c>
      <c r="AR555" s="23" t="s">
        <v>122</v>
      </c>
      <c r="AT555" s="23" t="s">
        <v>126</v>
      </c>
      <c r="AU555" s="23" t="s">
        <v>140</v>
      </c>
      <c r="AY555" s="23" t="s">
        <v>123</v>
      </c>
      <c r="BE555" s="231">
        <f>IF(N555="základní",J555,0)</f>
        <v>0</v>
      </c>
      <c r="BF555" s="231">
        <f>IF(N555="snížená",J555,0)</f>
        <v>0</v>
      </c>
      <c r="BG555" s="231">
        <f>IF(N555="zákl. přenesená",J555,0)</f>
        <v>0</v>
      </c>
      <c r="BH555" s="231">
        <f>IF(N555="sníž. přenesená",J555,0)</f>
        <v>0</v>
      </c>
      <c r="BI555" s="231">
        <f>IF(N555="nulová",J555,0)</f>
        <v>0</v>
      </c>
      <c r="BJ555" s="23" t="s">
        <v>79</v>
      </c>
      <c r="BK555" s="231">
        <f>ROUND(I555*H555,2)</f>
        <v>0</v>
      </c>
      <c r="BL555" s="23" t="s">
        <v>122</v>
      </c>
      <c r="BM555" s="23" t="s">
        <v>680</v>
      </c>
    </row>
    <row r="556" s="11" customFormat="1">
      <c r="B556" s="232"/>
      <c r="C556" s="233"/>
      <c r="D556" s="234" t="s">
        <v>132</v>
      </c>
      <c r="E556" s="235" t="s">
        <v>21</v>
      </c>
      <c r="F556" s="236" t="s">
        <v>681</v>
      </c>
      <c r="G556" s="233"/>
      <c r="H556" s="235" t="s">
        <v>21</v>
      </c>
      <c r="I556" s="237"/>
      <c r="J556" s="233"/>
      <c r="K556" s="233"/>
      <c r="L556" s="238"/>
      <c r="M556" s="239"/>
      <c r="N556" s="240"/>
      <c r="O556" s="240"/>
      <c r="P556" s="240"/>
      <c r="Q556" s="240"/>
      <c r="R556" s="240"/>
      <c r="S556" s="240"/>
      <c r="T556" s="241"/>
      <c r="AT556" s="242" t="s">
        <v>132</v>
      </c>
      <c r="AU556" s="242" t="s">
        <v>140</v>
      </c>
      <c r="AV556" s="11" t="s">
        <v>79</v>
      </c>
      <c r="AW556" s="11" t="s">
        <v>35</v>
      </c>
      <c r="AX556" s="11" t="s">
        <v>71</v>
      </c>
      <c r="AY556" s="242" t="s">
        <v>123</v>
      </c>
    </row>
    <row r="557" s="11" customFormat="1">
      <c r="B557" s="232"/>
      <c r="C557" s="233"/>
      <c r="D557" s="234" t="s">
        <v>132</v>
      </c>
      <c r="E557" s="235" t="s">
        <v>21</v>
      </c>
      <c r="F557" s="236" t="s">
        <v>369</v>
      </c>
      <c r="G557" s="233"/>
      <c r="H557" s="235" t="s">
        <v>21</v>
      </c>
      <c r="I557" s="237"/>
      <c r="J557" s="233"/>
      <c r="K557" s="233"/>
      <c r="L557" s="238"/>
      <c r="M557" s="239"/>
      <c r="N557" s="240"/>
      <c r="O557" s="240"/>
      <c r="P557" s="240"/>
      <c r="Q557" s="240"/>
      <c r="R557" s="240"/>
      <c r="S557" s="240"/>
      <c r="T557" s="241"/>
      <c r="AT557" s="242" t="s">
        <v>132</v>
      </c>
      <c r="AU557" s="242" t="s">
        <v>140</v>
      </c>
      <c r="AV557" s="11" t="s">
        <v>79</v>
      </c>
      <c r="AW557" s="11" t="s">
        <v>35</v>
      </c>
      <c r="AX557" s="11" t="s">
        <v>71</v>
      </c>
      <c r="AY557" s="242" t="s">
        <v>123</v>
      </c>
    </row>
    <row r="558" s="12" customFormat="1">
      <c r="B558" s="243"/>
      <c r="C558" s="244"/>
      <c r="D558" s="234" t="s">
        <v>132</v>
      </c>
      <c r="E558" s="245" t="s">
        <v>21</v>
      </c>
      <c r="F558" s="246" t="s">
        <v>682</v>
      </c>
      <c r="G558" s="244"/>
      <c r="H558" s="247">
        <v>36.200000000000003</v>
      </c>
      <c r="I558" s="248"/>
      <c r="J558" s="244"/>
      <c r="K558" s="244"/>
      <c r="L558" s="249"/>
      <c r="M558" s="250"/>
      <c r="N558" s="251"/>
      <c r="O558" s="251"/>
      <c r="P558" s="251"/>
      <c r="Q558" s="251"/>
      <c r="R558" s="251"/>
      <c r="S558" s="251"/>
      <c r="T558" s="252"/>
      <c r="AT558" s="253" t="s">
        <v>132</v>
      </c>
      <c r="AU558" s="253" t="s">
        <v>140</v>
      </c>
      <c r="AV558" s="12" t="s">
        <v>81</v>
      </c>
      <c r="AW558" s="12" t="s">
        <v>35</v>
      </c>
      <c r="AX558" s="12" t="s">
        <v>71</v>
      </c>
      <c r="AY558" s="253" t="s">
        <v>123</v>
      </c>
    </row>
    <row r="559" s="13" customFormat="1">
      <c r="B559" s="254"/>
      <c r="C559" s="255"/>
      <c r="D559" s="234" t="s">
        <v>132</v>
      </c>
      <c r="E559" s="256" t="s">
        <v>21</v>
      </c>
      <c r="F559" s="257" t="s">
        <v>135</v>
      </c>
      <c r="G559" s="255"/>
      <c r="H559" s="258">
        <v>36.200000000000003</v>
      </c>
      <c r="I559" s="259"/>
      <c r="J559" s="255"/>
      <c r="K559" s="255"/>
      <c r="L559" s="260"/>
      <c r="M559" s="261"/>
      <c r="N559" s="262"/>
      <c r="O559" s="262"/>
      <c r="P559" s="262"/>
      <c r="Q559" s="262"/>
      <c r="R559" s="262"/>
      <c r="S559" s="262"/>
      <c r="T559" s="263"/>
      <c r="AT559" s="264" t="s">
        <v>132</v>
      </c>
      <c r="AU559" s="264" t="s">
        <v>140</v>
      </c>
      <c r="AV559" s="13" t="s">
        <v>122</v>
      </c>
      <c r="AW559" s="13" t="s">
        <v>35</v>
      </c>
      <c r="AX559" s="13" t="s">
        <v>79</v>
      </c>
      <c r="AY559" s="264" t="s">
        <v>123</v>
      </c>
    </row>
    <row r="560" s="1" customFormat="1" ht="16.5" customHeight="1">
      <c r="B560" s="45"/>
      <c r="C560" s="220" t="s">
        <v>683</v>
      </c>
      <c r="D560" s="220" t="s">
        <v>126</v>
      </c>
      <c r="E560" s="221" t="s">
        <v>684</v>
      </c>
      <c r="F560" s="222" t="s">
        <v>685</v>
      </c>
      <c r="G560" s="223" t="s">
        <v>174</v>
      </c>
      <c r="H560" s="224">
        <v>1129.6600000000001</v>
      </c>
      <c r="I560" s="225"/>
      <c r="J560" s="226">
        <f>ROUND(I560*H560,2)</f>
        <v>0</v>
      </c>
      <c r="K560" s="222" t="s">
        <v>197</v>
      </c>
      <c r="L560" s="71"/>
      <c r="M560" s="227" t="s">
        <v>21</v>
      </c>
      <c r="N560" s="228" t="s">
        <v>42</v>
      </c>
      <c r="O560" s="46"/>
      <c r="P560" s="229">
        <f>O560*H560</f>
        <v>0</v>
      </c>
      <c r="Q560" s="229">
        <v>0.023099999999999999</v>
      </c>
      <c r="R560" s="229">
        <f>Q560*H560</f>
        <v>26.095146</v>
      </c>
      <c r="S560" s="229">
        <v>0</v>
      </c>
      <c r="T560" s="230">
        <f>S560*H560</f>
        <v>0</v>
      </c>
      <c r="AR560" s="23" t="s">
        <v>122</v>
      </c>
      <c r="AT560" s="23" t="s">
        <v>126</v>
      </c>
      <c r="AU560" s="23" t="s">
        <v>140</v>
      </c>
      <c r="AY560" s="23" t="s">
        <v>123</v>
      </c>
      <c r="BE560" s="231">
        <f>IF(N560="základní",J560,0)</f>
        <v>0</v>
      </c>
      <c r="BF560" s="231">
        <f>IF(N560="snížená",J560,0)</f>
        <v>0</v>
      </c>
      <c r="BG560" s="231">
        <f>IF(N560="zákl. přenesená",J560,0)</f>
        <v>0</v>
      </c>
      <c r="BH560" s="231">
        <f>IF(N560="sníž. přenesená",J560,0)</f>
        <v>0</v>
      </c>
      <c r="BI560" s="231">
        <f>IF(N560="nulová",J560,0)</f>
        <v>0</v>
      </c>
      <c r="BJ560" s="23" t="s">
        <v>79</v>
      </c>
      <c r="BK560" s="231">
        <f>ROUND(I560*H560,2)</f>
        <v>0</v>
      </c>
      <c r="BL560" s="23" t="s">
        <v>122</v>
      </c>
      <c r="BM560" s="23" t="s">
        <v>686</v>
      </c>
    </row>
    <row r="561" s="11" customFormat="1">
      <c r="B561" s="232"/>
      <c r="C561" s="233"/>
      <c r="D561" s="234" t="s">
        <v>132</v>
      </c>
      <c r="E561" s="235" t="s">
        <v>21</v>
      </c>
      <c r="F561" s="236" t="s">
        <v>687</v>
      </c>
      <c r="G561" s="233"/>
      <c r="H561" s="235" t="s">
        <v>21</v>
      </c>
      <c r="I561" s="237"/>
      <c r="J561" s="233"/>
      <c r="K561" s="233"/>
      <c r="L561" s="238"/>
      <c r="M561" s="239"/>
      <c r="N561" s="240"/>
      <c r="O561" s="240"/>
      <c r="P561" s="240"/>
      <c r="Q561" s="240"/>
      <c r="R561" s="240"/>
      <c r="S561" s="240"/>
      <c r="T561" s="241"/>
      <c r="AT561" s="242" t="s">
        <v>132</v>
      </c>
      <c r="AU561" s="242" t="s">
        <v>140</v>
      </c>
      <c r="AV561" s="11" t="s">
        <v>79</v>
      </c>
      <c r="AW561" s="11" t="s">
        <v>35</v>
      </c>
      <c r="AX561" s="11" t="s">
        <v>71</v>
      </c>
      <c r="AY561" s="242" t="s">
        <v>123</v>
      </c>
    </row>
    <row r="562" s="11" customFormat="1">
      <c r="B562" s="232"/>
      <c r="C562" s="233"/>
      <c r="D562" s="234" t="s">
        <v>132</v>
      </c>
      <c r="E562" s="235" t="s">
        <v>21</v>
      </c>
      <c r="F562" s="236" t="s">
        <v>688</v>
      </c>
      <c r="G562" s="233"/>
      <c r="H562" s="235" t="s">
        <v>21</v>
      </c>
      <c r="I562" s="237"/>
      <c r="J562" s="233"/>
      <c r="K562" s="233"/>
      <c r="L562" s="238"/>
      <c r="M562" s="239"/>
      <c r="N562" s="240"/>
      <c r="O562" s="240"/>
      <c r="P562" s="240"/>
      <c r="Q562" s="240"/>
      <c r="R562" s="240"/>
      <c r="S562" s="240"/>
      <c r="T562" s="241"/>
      <c r="AT562" s="242" t="s">
        <v>132</v>
      </c>
      <c r="AU562" s="242" t="s">
        <v>140</v>
      </c>
      <c r="AV562" s="11" t="s">
        <v>79</v>
      </c>
      <c r="AW562" s="11" t="s">
        <v>35</v>
      </c>
      <c r="AX562" s="11" t="s">
        <v>71</v>
      </c>
      <c r="AY562" s="242" t="s">
        <v>123</v>
      </c>
    </row>
    <row r="563" s="11" customFormat="1">
      <c r="B563" s="232"/>
      <c r="C563" s="233"/>
      <c r="D563" s="234" t="s">
        <v>132</v>
      </c>
      <c r="E563" s="235" t="s">
        <v>21</v>
      </c>
      <c r="F563" s="236" t="s">
        <v>194</v>
      </c>
      <c r="G563" s="233"/>
      <c r="H563" s="235" t="s">
        <v>21</v>
      </c>
      <c r="I563" s="237"/>
      <c r="J563" s="233"/>
      <c r="K563" s="233"/>
      <c r="L563" s="238"/>
      <c r="M563" s="239"/>
      <c r="N563" s="240"/>
      <c r="O563" s="240"/>
      <c r="P563" s="240"/>
      <c r="Q563" s="240"/>
      <c r="R563" s="240"/>
      <c r="S563" s="240"/>
      <c r="T563" s="241"/>
      <c r="AT563" s="242" t="s">
        <v>132</v>
      </c>
      <c r="AU563" s="242" t="s">
        <v>140</v>
      </c>
      <c r="AV563" s="11" t="s">
        <v>79</v>
      </c>
      <c r="AW563" s="11" t="s">
        <v>35</v>
      </c>
      <c r="AX563" s="11" t="s">
        <v>71</v>
      </c>
      <c r="AY563" s="242" t="s">
        <v>123</v>
      </c>
    </row>
    <row r="564" s="12" customFormat="1">
      <c r="B564" s="243"/>
      <c r="C564" s="244"/>
      <c r="D564" s="234" t="s">
        <v>132</v>
      </c>
      <c r="E564" s="245" t="s">
        <v>21</v>
      </c>
      <c r="F564" s="246" t="s">
        <v>689</v>
      </c>
      <c r="G564" s="244"/>
      <c r="H564" s="247">
        <v>1129.6600000000001</v>
      </c>
      <c r="I564" s="248"/>
      <c r="J564" s="244"/>
      <c r="K564" s="244"/>
      <c r="L564" s="249"/>
      <c r="M564" s="250"/>
      <c r="N564" s="251"/>
      <c r="O564" s="251"/>
      <c r="P564" s="251"/>
      <c r="Q564" s="251"/>
      <c r="R564" s="251"/>
      <c r="S564" s="251"/>
      <c r="T564" s="252"/>
      <c r="AT564" s="253" t="s">
        <v>132</v>
      </c>
      <c r="AU564" s="253" t="s">
        <v>140</v>
      </c>
      <c r="AV564" s="12" t="s">
        <v>81</v>
      </c>
      <c r="AW564" s="12" t="s">
        <v>35</v>
      </c>
      <c r="AX564" s="12" t="s">
        <v>71</v>
      </c>
      <c r="AY564" s="253" t="s">
        <v>123</v>
      </c>
    </row>
    <row r="565" s="13" customFormat="1">
      <c r="B565" s="254"/>
      <c r="C565" s="255"/>
      <c r="D565" s="234" t="s">
        <v>132</v>
      </c>
      <c r="E565" s="256" t="s">
        <v>21</v>
      </c>
      <c r="F565" s="257" t="s">
        <v>135</v>
      </c>
      <c r="G565" s="255"/>
      <c r="H565" s="258">
        <v>1129.6600000000001</v>
      </c>
      <c r="I565" s="259"/>
      <c r="J565" s="255"/>
      <c r="K565" s="255"/>
      <c r="L565" s="260"/>
      <c r="M565" s="261"/>
      <c r="N565" s="262"/>
      <c r="O565" s="262"/>
      <c r="P565" s="262"/>
      <c r="Q565" s="262"/>
      <c r="R565" s="262"/>
      <c r="S565" s="262"/>
      <c r="T565" s="263"/>
      <c r="AT565" s="264" t="s">
        <v>132</v>
      </c>
      <c r="AU565" s="264" t="s">
        <v>140</v>
      </c>
      <c r="AV565" s="13" t="s">
        <v>122</v>
      </c>
      <c r="AW565" s="13" t="s">
        <v>35</v>
      </c>
      <c r="AX565" s="13" t="s">
        <v>79</v>
      </c>
      <c r="AY565" s="264" t="s">
        <v>123</v>
      </c>
    </row>
    <row r="566" s="10" customFormat="1" ht="29.88" customHeight="1">
      <c r="B566" s="204"/>
      <c r="C566" s="205"/>
      <c r="D566" s="206" t="s">
        <v>70</v>
      </c>
      <c r="E566" s="218" t="s">
        <v>227</v>
      </c>
      <c r="F566" s="218" t="s">
        <v>690</v>
      </c>
      <c r="G566" s="205"/>
      <c r="H566" s="205"/>
      <c r="I566" s="208"/>
      <c r="J566" s="219">
        <f>BK566</f>
        <v>0</v>
      </c>
      <c r="K566" s="205"/>
      <c r="L566" s="210"/>
      <c r="M566" s="211"/>
      <c r="N566" s="212"/>
      <c r="O566" s="212"/>
      <c r="P566" s="213">
        <f>SUM(P567:P602)</f>
        <v>0</v>
      </c>
      <c r="Q566" s="212"/>
      <c r="R566" s="213">
        <f>SUM(R567:R602)</f>
        <v>0.049828940000000002</v>
      </c>
      <c r="S566" s="212"/>
      <c r="T566" s="214">
        <f>SUM(T567:T602)</f>
        <v>0</v>
      </c>
      <c r="AR566" s="215" t="s">
        <v>79</v>
      </c>
      <c r="AT566" s="216" t="s">
        <v>70</v>
      </c>
      <c r="AU566" s="216" t="s">
        <v>79</v>
      </c>
      <c r="AY566" s="215" t="s">
        <v>123</v>
      </c>
      <c r="BK566" s="217">
        <f>SUM(BK567:BK602)</f>
        <v>0</v>
      </c>
    </row>
    <row r="567" s="1" customFormat="1" ht="25.5" customHeight="1">
      <c r="B567" s="45"/>
      <c r="C567" s="220" t="s">
        <v>691</v>
      </c>
      <c r="D567" s="220" t="s">
        <v>126</v>
      </c>
      <c r="E567" s="221" t="s">
        <v>692</v>
      </c>
      <c r="F567" s="222" t="s">
        <v>693</v>
      </c>
      <c r="G567" s="223" t="s">
        <v>174</v>
      </c>
      <c r="H567" s="224">
        <v>60.767000000000003</v>
      </c>
      <c r="I567" s="225"/>
      <c r="J567" s="226">
        <f>ROUND(I567*H567,2)</f>
        <v>0</v>
      </c>
      <c r="K567" s="222" t="s">
        <v>21</v>
      </c>
      <c r="L567" s="71"/>
      <c r="M567" s="227" t="s">
        <v>21</v>
      </c>
      <c r="N567" s="228" t="s">
        <v>42</v>
      </c>
      <c r="O567" s="46"/>
      <c r="P567" s="229">
        <f>O567*H567</f>
        <v>0</v>
      </c>
      <c r="Q567" s="229">
        <v>0.00081999999999999998</v>
      </c>
      <c r="R567" s="229">
        <f>Q567*H567</f>
        <v>0.049828940000000002</v>
      </c>
      <c r="S567" s="229">
        <v>0</v>
      </c>
      <c r="T567" s="230">
        <f>S567*H567</f>
        <v>0</v>
      </c>
      <c r="AR567" s="23" t="s">
        <v>122</v>
      </c>
      <c r="AT567" s="23" t="s">
        <v>126</v>
      </c>
      <c r="AU567" s="23" t="s">
        <v>81</v>
      </c>
      <c r="AY567" s="23" t="s">
        <v>123</v>
      </c>
      <c r="BE567" s="231">
        <f>IF(N567="základní",J567,0)</f>
        <v>0</v>
      </c>
      <c r="BF567" s="231">
        <f>IF(N567="snížená",J567,0)</f>
        <v>0</v>
      </c>
      <c r="BG567" s="231">
        <f>IF(N567="zákl. přenesená",J567,0)</f>
        <v>0</v>
      </c>
      <c r="BH567" s="231">
        <f>IF(N567="sníž. přenesená",J567,0)</f>
        <v>0</v>
      </c>
      <c r="BI567" s="231">
        <f>IF(N567="nulová",J567,0)</f>
        <v>0</v>
      </c>
      <c r="BJ567" s="23" t="s">
        <v>79</v>
      </c>
      <c r="BK567" s="231">
        <f>ROUND(I567*H567,2)</f>
        <v>0</v>
      </c>
      <c r="BL567" s="23" t="s">
        <v>122</v>
      </c>
      <c r="BM567" s="23" t="s">
        <v>694</v>
      </c>
    </row>
    <row r="568" s="11" customFormat="1">
      <c r="B568" s="232"/>
      <c r="C568" s="233"/>
      <c r="D568" s="234" t="s">
        <v>132</v>
      </c>
      <c r="E568" s="235" t="s">
        <v>21</v>
      </c>
      <c r="F568" s="236" t="s">
        <v>695</v>
      </c>
      <c r="G568" s="233"/>
      <c r="H568" s="235" t="s">
        <v>21</v>
      </c>
      <c r="I568" s="237"/>
      <c r="J568" s="233"/>
      <c r="K568" s="233"/>
      <c r="L568" s="238"/>
      <c r="M568" s="239"/>
      <c r="N568" s="240"/>
      <c r="O568" s="240"/>
      <c r="P568" s="240"/>
      <c r="Q568" s="240"/>
      <c r="R568" s="240"/>
      <c r="S568" s="240"/>
      <c r="T568" s="241"/>
      <c r="AT568" s="242" t="s">
        <v>132</v>
      </c>
      <c r="AU568" s="242" t="s">
        <v>81</v>
      </c>
      <c r="AV568" s="11" t="s">
        <v>79</v>
      </c>
      <c r="AW568" s="11" t="s">
        <v>35</v>
      </c>
      <c r="AX568" s="11" t="s">
        <v>71</v>
      </c>
      <c r="AY568" s="242" t="s">
        <v>123</v>
      </c>
    </row>
    <row r="569" s="11" customFormat="1">
      <c r="B569" s="232"/>
      <c r="C569" s="233"/>
      <c r="D569" s="234" t="s">
        <v>132</v>
      </c>
      <c r="E569" s="235" t="s">
        <v>21</v>
      </c>
      <c r="F569" s="236" t="s">
        <v>696</v>
      </c>
      <c r="G569" s="233"/>
      <c r="H569" s="235" t="s">
        <v>21</v>
      </c>
      <c r="I569" s="237"/>
      <c r="J569" s="233"/>
      <c r="K569" s="233"/>
      <c r="L569" s="238"/>
      <c r="M569" s="239"/>
      <c r="N569" s="240"/>
      <c r="O569" s="240"/>
      <c r="P569" s="240"/>
      <c r="Q569" s="240"/>
      <c r="R569" s="240"/>
      <c r="S569" s="240"/>
      <c r="T569" s="241"/>
      <c r="AT569" s="242" t="s">
        <v>132</v>
      </c>
      <c r="AU569" s="242" t="s">
        <v>81</v>
      </c>
      <c r="AV569" s="11" t="s">
        <v>79</v>
      </c>
      <c r="AW569" s="11" t="s">
        <v>35</v>
      </c>
      <c r="AX569" s="11" t="s">
        <v>71</v>
      </c>
      <c r="AY569" s="242" t="s">
        <v>123</v>
      </c>
    </row>
    <row r="570" s="11" customFormat="1">
      <c r="B570" s="232"/>
      <c r="C570" s="233"/>
      <c r="D570" s="234" t="s">
        <v>132</v>
      </c>
      <c r="E570" s="235" t="s">
        <v>21</v>
      </c>
      <c r="F570" s="236" t="s">
        <v>697</v>
      </c>
      <c r="G570" s="233"/>
      <c r="H570" s="235" t="s">
        <v>21</v>
      </c>
      <c r="I570" s="237"/>
      <c r="J570" s="233"/>
      <c r="K570" s="233"/>
      <c r="L570" s="238"/>
      <c r="M570" s="239"/>
      <c r="N570" s="240"/>
      <c r="O570" s="240"/>
      <c r="P570" s="240"/>
      <c r="Q570" s="240"/>
      <c r="R570" s="240"/>
      <c r="S570" s="240"/>
      <c r="T570" s="241"/>
      <c r="AT570" s="242" t="s">
        <v>132</v>
      </c>
      <c r="AU570" s="242" t="s">
        <v>81</v>
      </c>
      <c r="AV570" s="11" t="s">
        <v>79</v>
      </c>
      <c r="AW570" s="11" t="s">
        <v>35</v>
      </c>
      <c r="AX570" s="11" t="s">
        <v>71</v>
      </c>
      <c r="AY570" s="242" t="s">
        <v>123</v>
      </c>
    </row>
    <row r="571" s="12" customFormat="1">
      <c r="B571" s="243"/>
      <c r="C571" s="244"/>
      <c r="D571" s="234" t="s">
        <v>132</v>
      </c>
      <c r="E571" s="245" t="s">
        <v>21</v>
      </c>
      <c r="F571" s="246" t="s">
        <v>698</v>
      </c>
      <c r="G571" s="244"/>
      <c r="H571" s="247">
        <v>32.326999999999998</v>
      </c>
      <c r="I571" s="248"/>
      <c r="J571" s="244"/>
      <c r="K571" s="244"/>
      <c r="L571" s="249"/>
      <c r="M571" s="250"/>
      <c r="N571" s="251"/>
      <c r="O571" s="251"/>
      <c r="P571" s="251"/>
      <c r="Q571" s="251"/>
      <c r="R571" s="251"/>
      <c r="S571" s="251"/>
      <c r="T571" s="252"/>
      <c r="AT571" s="253" t="s">
        <v>132</v>
      </c>
      <c r="AU571" s="253" t="s">
        <v>81</v>
      </c>
      <c r="AV571" s="12" t="s">
        <v>81</v>
      </c>
      <c r="AW571" s="12" t="s">
        <v>35</v>
      </c>
      <c r="AX571" s="12" t="s">
        <v>71</v>
      </c>
      <c r="AY571" s="253" t="s">
        <v>123</v>
      </c>
    </row>
    <row r="572" s="11" customFormat="1">
      <c r="B572" s="232"/>
      <c r="C572" s="233"/>
      <c r="D572" s="234" t="s">
        <v>132</v>
      </c>
      <c r="E572" s="235" t="s">
        <v>21</v>
      </c>
      <c r="F572" s="236" t="s">
        <v>699</v>
      </c>
      <c r="G572" s="233"/>
      <c r="H572" s="235" t="s">
        <v>21</v>
      </c>
      <c r="I572" s="237"/>
      <c r="J572" s="233"/>
      <c r="K572" s="233"/>
      <c r="L572" s="238"/>
      <c r="M572" s="239"/>
      <c r="N572" s="240"/>
      <c r="O572" s="240"/>
      <c r="P572" s="240"/>
      <c r="Q572" s="240"/>
      <c r="R572" s="240"/>
      <c r="S572" s="240"/>
      <c r="T572" s="241"/>
      <c r="AT572" s="242" t="s">
        <v>132</v>
      </c>
      <c r="AU572" s="242" t="s">
        <v>81</v>
      </c>
      <c r="AV572" s="11" t="s">
        <v>79</v>
      </c>
      <c r="AW572" s="11" t="s">
        <v>35</v>
      </c>
      <c r="AX572" s="11" t="s">
        <v>71</v>
      </c>
      <c r="AY572" s="242" t="s">
        <v>123</v>
      </c>
    </row>
    <row r="573" s="11" customFormat="1">
      <c r="B573" s="232"/>
      <c r="C573" s="233"/>
      <c r="D573" s="234" t="s">
        <v>132</v>
      </c>
      <c r="E573" s="235" t="s">
        <v>21</v>
      </c>
      <c r="F573" s="236" t="s">
        <v>700</v>
      </c>
      <c r="G573" s="233"/>
      <c r="H573" s="235" t="s">
        <v>21</v>
      </c>
      <c r="I573" s="237"/>
      <c r="J573" s="233"/>
      <c r="K573" s="233"/>
      <c r="L573" s="238"/>
      <c r="M573" s="239"/>
      <c r="N573" s="240"/>
      <c r="O573" s="240"/>
      <c r="P573" s="240"/>
      <c r="Q573" s="240"/>
      <c r="R573" s="240"/>
      <c r="S573" s="240"/>
      <c r="T573" s="241"/>
      <c r="AT573" s="242" t="s">
        <v>132</v>
      </c>
      <c r="AU573" s="242" t="s">
        <v>81</v>
      </c>
      <c r="AV573" s="11" t="s">
        <v>79</v>
      </c>
      <c r="AW573" s="11" t="s">
        <v>35</v>
      </c>
      <c r="AX573" s="11" t="s">
        <v>71</v>
      </c>
      <c r="AY573" s="242" t="s">
        <v>123</v>
      </c>
    </row>
    <row r="574" s="12" customFormat="1">
      <c r="B574" s="243"/>
      <c r="C574" s="244"/>
      <c r="D574" s="234" t="s">
        <v>132</v>
      </c>
      <c r="E574" s="245" t="s">
        <v>21</v>
      </c>
      <c r="F574" s="246" t="s">
        <v>701</v>
      </c>
      <c r="G574" s="244"/>
      <c r="H574" s="247">
        <v>28.440000000000001</v>
      </c>
      <c r="I574" s="248"/>
      <c r="J574" s="244"/>
      <c r="K574" s="244"/>
      <c r="L574" s="249"/>
      <c r="M574" s="250"/>
      <c r="N574" s="251"/>
      <c r="O574" s="251"/>
      <c r="P574" s="251"/>
      <c r="Q574" s="251"/>
      <c r="R574" s="251"/>
      <c r="S574" s="251"/>
      <c r="T574" s="252"/>
      <c r="AT574" s="253" t="s">
        <v>132</v>
      </c>
      <c r="AU574" s="253" t="s">
        <v>81</v>
      </c>
      <c r="AV574" s="12" t="s">
        <v>81</v>
      </c>
      <c r="AW574" s="12" t="s">
        <v>35</v>
      </c>
      <c r="AX574" s="12" t="s">
        <v>71</v>
      </c>
      <c r="AY574" s="253" t="s">
        <v>123</v>
      </c>
    </row>
    <row r="575" s="13" customFormat="1">
      <c r="B575" s="254"/>
      <c r="C575" s="255"/>
      <c r="D575" s="234" t="s">
        <v>132</v>
      </c>
      <c r="E575" s="256" t="s">
        <v>21</v>
      </c>
      <c r="F575" s="257" t="s">
        <v>135</v>
      </c>
      <c r="G575" s="255"/>
      <c r="H575" s="258">
        <v>60.767000000000003</v>
      </c>
      <c r="I575" s="259"/>
      <c r="J575" s="255"/>
      <c r="K575" s="255"/>
      <c r="L575" s="260"/>
      <c r="M575" s="261"/>
      <c r="N575" s="262"/>
      <c r="O575" s="262"/>
      <c r="P575" s="262"/>
      <c r="Q575" s="262"/>
      <c r="R575" s="262"/>
      <c r="S575" s="262"/>
      <c r="T575" s="263"/>
      <c r="AT575" s="264" t="s">
        <v>132</v>
      </c>
      <c r="AU575" s="264" t="s">
        <v>81</v>
      </c>
      <c r="AV575" s="13" t="s">
        <v>122</v>
      </c>
      <c r="AW575" s="13" t="s">
        <v>35</v>
      </c>
      <c r="AX575" s="13" t="s">
        <v>79</v>
      </c>
      <c r="AY575" s="264" t="s">
        <v>123</v>
      </c>
    </row>
    <row r="576" s="1" customFormat="1" ht="25.5" customHeight="1">
      <c r="B576" s="45"/>
      <c r="C576" s="220" t="s">
        <v>702</v>
      </c>
      <c r="D576" s="220" t="s">
        <v>126</v>
      </c>
      <c r="E576" s="221" t="s">
        <v>703</v>
      </c>
      <c r="F576" s="222" t="s">
        <v>704</v>
      </c>
      <c r="G576" s="223" t="s">
        <v>240</v>
      </c>
      <c r="H576" s="224">
        <v>4.6440000000000001</v>
      </c>
      <c r="I576" s="225"/>
      <c r="J576" s="226">
        <f>ROUND(I576*H576,2)</f>
        <v>0</v>
      </c>
      <c r="K576" s="222" t="s">
        <v>197</v>
      </c>
      <c r="L576" s="71"/>
      <c r="M576" s="227" t="s">
        <v>21</v>
      </c>
      <c r="N576" s="228" t="s">
        <v>42</v>
      </c>
      <c r="O576" s="46"/>
      <c r="P576" s="229">
        <f>O576*H576</f>
        <v>0</v>
      </c>
      <c r="Q576" s="229">
        <v>0</v>
      </c>
      <c r="R576" s="229">
        <f>Q576*H576</f>
        <v>0</v>
      </c>
      <c r="S576" s="229">
        <v>0</v>
      </c>
      <c r="T576" s="230">
        <f>S576*H576</f>
        <v>0</v>
      </c>
      <c r="AR576" s="23" t="s">
        <v>122</v>
      </c>
      <c r="AT576" s="23" t="s">
        <v>126</v>
      </c>
      <c r="AU576" s="23" t="s">
        <v>81</v>
      </c>
      <c r="AY576" s="23" t="s">
        <v>123</v>
      </c>
      <c r="BE576" s="231">
        <f>IF(N576="základní",J576,0)</f>
        <v>0</v>
      </c>
      <c r="BF576" s="231">
        <f>IF(N576="snížená",J576,0)</f>
        <v>0</v>
      </c>
      <c r="BG576" s="231">
        <f>IF(N576="zákl. přenesená",J576,0)</f>
        <v>0</v>
      </c>
      <c r="BH576" s="231">
        <f>IF(N576="sníž. přenesená",J576,0)</f>
        <v>0</v>
      </c>
      <c r="BI576" s="231">
        <f>IF(N576="nulová",J576,0)</f>
        <v>0</v>
      </c>
      <c r="BJ576" s="23" t="s">
        <v>79</v>
      </c>
      <c r="BK576" s="231">
        <f>ROUND(I576*H576,2)</f>
        <v>0</v>
      </c>
      <c r="BL576" s="23" t="s">
        <v>122</v>
      </c>
      <c r="BM576" s="23" t="s">
        <v>705</v>
      </c>
    </row>
    <row r="577" s="11" customFormat="1">
      <c r="B577" s="232"/>
      <c r="C577" s="233"/>
      <c r="D577" s="234" t="s">
        <v>132</v>
      </c>
      <c r="E577" s="235" t="s">
        <v>21</v>
      </c>
      <c r="F577" s="236" t="s">
        <v>456</v>
      </c>
      <c r="G577" s="233"/>
      <c r="H577" s="235" t="s">
        <v>21</v>
      </c>
      <c r="I577" s="237"/>
      <c r="J577" s="233"/>
      <c r="K577" s="233"/>
      <c r="L577" s="238"/>
      <c r="M577" s="239"/>
      <c r="N577" s="240"/>
      <c r="O577" s="240"/>
      <c r="P577" s="240"/>
      <c r="Q577" s="240"/>
      <c r="R577" s="240"/>
      <c r="S577" s="240"/>
      <c r="T577" s="241"/>
      <c r="AT577" s="242" t="s">
        <v>132</v>
      </c>
      <c r="AU577" s="242" t="s">
        <v>81</v>
      </c>
      <c r="AV577" s="11" t="s">
        <v>79</v>
      </c>
      <c r="AW577" s="11" t="s">
        <v>35</v>
      </c>
      <c r="AX577" s="11" t="s">
        <v>71</v>
      </c>
      <c r="AY577" s="242" t="s">
        <v>123</v>
      </c>
    </row>
    <row r="578" s="11" customFormat="1">
      <c r="B578" s="232"/>
      <c r="C578" s="233"/>
      <c r="D578" s="234" t="s">
        <v>132</v>
      </c>
      <c r="E578" s="235" t="s">
        <v>21</v>
      </c>
      <c r="F578" s="236" t="s">
        <v>706</v>
      </c>
      <c r="G578" s="233"/>
      <c r="H578" s="235" t="s">
        <v>21</v>
      </c>
      <c r="I578" s="237"/>
      <c r="J578" s="233"/>
      <c r="K578" s="233"/>
      <c r="L578" s="238"/>
      <c r="M578" s="239"/>
      <c r="N578" s="240"/>
      <c r="O578" s="240"/>
      <c r="P578" s="240"/>
      <c r="Q578" s="240"/>
      <c r="R578" s="240"/>
      <c r="S578" s="240"/>
      <c r="T578" s="241"/>
      <c r="AT578" s="242" t="s">
        <v>132</v>
      </c>
      <c r="AU578" s="242" t="s">
        <v>81</v>
      </c>
      <c r="AV578" s="11" t="s">
        <v>79</v>
      </c>
      <c r="AW578" s="11" t="s">
        <v>35</v>
      </c>
      <c r="AX578" s="11" t="s">
        <v>71</v>
      </c>
      <c r="AY578" s="242" t="s">
        <v>123</v>
      </c>
    </row>
    <row r="579" s="12" customFormat="1">
      <c r="B579" s="243"/>
      <c r="C579" s="244"/>
      <c r="D579" s="234" t="s">
        <v>132</v>
      </c>
      <c r="E579" s="245" t="s">
        <v>21</v>
      </c>
      <c r="F579" s="246" t="s">
        <v>497</v>
      </c>
      <c r="G579" s="244"/>
      <c r="H579" s="247">
        <v>1.944</v>
      </c>
      <c r="I579" s="248"/>
      <c r="J579" s="244"/>
      <c r="K579" s="244"/>
      <c r="L579" s="249"/>
      <c r="M579" s="250"/>
      <c r="N579" s="251"/>
      <c r="O579" s="251"/>
      <c r="P579" s="251"/>
      <c r="Q579" s="251"/>
      <c r="R579" s="251"/>
      <c r="S579" s="251"/>
      <c r="T579" s="252"/>
      <c r="AT579" s="253" t="s">
        <v>132</v>
      </c>
      <c r="AU579" s="253" t="s">
        <v>81</v>
      </c>
      <c r="AV579" s="12" t="s">
        <v>81</v>
      </c>
      <c r="AW579" s="12" t="s">
        <v>35</v>
      </c>
      <c r="AX579" s="12" t="s">
        <v>71</v>
      </c>
      <c r="AY579" s="253" t="s">
        <v>123</v>
      </c>
    </row>
    <row r="580" s="11" customFormat="1">
      <c r="B580" s="232"/>
      <c r="C580" s="233"/>
      <c r="D580" s="234" t="s">
        <v>132</v>
      </c>
      <c r="E580" s="235" t="s">
        <v>21</v>
      </c>
      <c r="F580" s="236" t="s">
        <v>707</v>
      </c>
      <c r="G580" s="233"/>
      <c r="H580" s="235" t="s">
        <v>21</v>
      </c>
      <c r="I580" s="237"/>
      <c r="J580" s="233"/>
      <c r="K580" s="233"/>
      <c r="L580" s="238"/>
      <c r="M580" s="239"/>
      <c r="N580" s="240"/>
      <c r="O580" s="240"/>
      <c r="P580" s="240"/>
      <c r="Q580" s="240"/>
      <c r="R580" s="240"/>
      <c r="S580" s="240"/>
      <c r="T580" s="241"/>
      <c r="AT580" s="242" t="s">
        <v>132</v>
      </c>
      <c r="AU580" s="242" t="s">
        <v>81</v>
      </c>
      <c r="AV580" s="11" t="s">
        <v>79</v>
      </c>
      <c r="AW580" s="11" t="s">
        <v>35</v>
      </c>
      <c r="AX580" s="11" t="s">
        <v>71</v>
      </c>
      <c r="AY580" s="242" t="s">
        <v>123</v>
      </c>
    </row>
    <row r="581" s="12" customFormat="1">
      <c r="B581" s="243"/>
      <c r="C581" s="244"/>
      <c r="D581" s="234" t="s">
        <v>132</v>
      </c>
      <c r="E581" s="245" t="s">
        <v>21</v>
      </c>
      <c r="F581" s="246" t="s">
        <v>499</v>
      </c>
      <c r="G581" s="244"/>
      <c r="H581" s="247">
        <v>2.7000000000000002</v>
      </c>
      <c r="I581" s="248"/>
      <c r="J581" s="244"/>
      <c r="K581" s="244"/>
      <c r="L581" s="249"/>
      <c r="M581" s="250"/>
      <c r="N581" s="251"/>
      <c r="O581" s="251"/>
      <c r="P581" s="251"/>
      <c r="Q581" s="251"/>
      <c r="R581" s="251"/>
      <c r="S581" s="251"/>
      <c r="T581" s="252"/>
      <c r="AT581" s="253" t="s">
        <v>132</v>
      </c>
      <c r="AU581" s="253" t="s">
        <v>81</v>
      </c>
      <c r="AV581" s="12" t="s">
        <v>81</v>
      </c>
      <c r="AW581" s="12" t="s">
        <v>35</v>
      </c>
      <c r="AX581" s="12" t="s">
        <v>71</v>
      </c>
      <c r="AY581" s="253" t="s">
        <v>123</v>
      </c>
    </row>
    <row r="582" s="13" customFormat="1">
      <c r="B582" s="254"/>
      <c r="C582" s="255"/>
      <c r="D582" s="234" t="s">
        <v>132</v>
      </c>
      <c r="E582" s="256" t="s">
        <v>21</v>
      </c>
      <c r="F582" s="257" t="s">
        <v>135</v>
      </c>
      <c r="G582" s="255"/>
      <c r="H582" s="258">
        <v>4.6440000000000001</v>
      </c>
      <c r="I582" s="259"/>
      <c r="J582" s="255"/>
      <c r="K582" s="255"/>
      <c r="L582" s="260"/>
      <c r="M582" s="261"/>
      <c r="N582" s="262"/>
      <c r="O582" s="262"/>
      <c r="P582" s="262"/>
      <c r="Q582" s="262"/>
      <c r="R582" s="262"/>
      <c r="S582" s="262"/>
      <c r="T582" s="263"/>
      <c r="AT582" s="264" t="s">
        <v>132</v>
      </c>
      <c r="AU582" s="264" t="s">
        <v>81</v>
      </c>
      <c r="AV582" s="13" t="s">
        <v>122</v>
      </c>
      <c r="AW582" s="13" t="s">
        <v>35</v>
      </c>
      <c r="AX582" s="13" t="s">
        <v>79</v>
      </c>
      <c r="AY582" s="264" t="s">
        <v>123</v>
      </c>
    </row>
    <row r="583" s="1" customFormat="1" ht="16.5" customHeight="1">
      <c r="B583" s="45"/>
      <c r="C583" s="220" t="s">
        <v>708</v>
      </c>
      <c r="D583" s="220" t="s">
        <v>126</v>
      </c>
      <c r="E583" s="221" t="s">
        <v>709</v>
      </c>
      <c r="F583" s="222" t="s">
        <v>710</v>
      </c>
      <c r="G583" s="223" t="s">
        <v>378</v>
      </c>
      <c r="H583" s="224">
        <v>16</v>
      </c>
      <c r="I583" s="225"/>
      <c r="J583" s="226">
        <f>ROUND(I583*H583,2)</f>
        <v>0</v>
      </c>
      <c r="K583" s="222" t="s">
        <v>21</v>
      </c>
      <c r="L583" s="71"/>
      <c r="M583" s="227" t="s">
        <v>21</v>
      </c>
      <c r="N583" s="228" t="s">
        <v>42</v>
      </c>
      <c r="O583" s="46"/>
      <c r="P583" s="229">
        <f>O583*H583</f>
        <v>0</v>
      </c>
      <c r="Q583" s="229">
        <v>0</v>
      </c>
      <c r="R583" s="229">
        <f>Q583*H583</f>
        <v>0</v>
      </c>
      <c r="S583" s="229">
        <v>0</v>
      </c>
      <c r="T583" s="230">
        <f>S583*H583</f>
        <v>0</v>
      </c>
      <c r="AR583" s="23" t="s">
        <v>122</v>
      </c>
      <c r="AT583" s="23" t="s">
        <v>126</v>
      </c>
      <c r="AU583" s="23" t="s">
        <v>81</v>
      </c>
      <c r="AY583" s="23" t="s">
        <v>123</v>
      </c>
      <c r="BE583" s="231">
        <f>IF(N583="základní",J583,0)</f>
        <v>0</v>
      </c>
      <c r="BF583" s="231">
        <f>IF(N583="snížená",J583,0)</f>
        <v>0</v>
      </c>
      <c r="BG583" s="231">
        <f>IF(N583="zákl. přenesená",J583,0)</f>
        <v>0</v>
      </c>
      <c r="BH583" s="231">
        <f>IF(N583="sníž. přenesená",J583,0)</f>
        <v>0</v>
      </c>
      <c r="BI583" s="231">
        <f>IF(N583="nulová",J583,0)</f>
        <v>0</v>
      </c>
      <c r="BJ583" s="23" t="s">
        <v>79</v>
      </c>
      <c r="BK583" s="231">
        <f>ROUND(I583*H583,2)</f>
        <v>0</v>
      </c>
      <c r="BL583" s="23" t="s">
        <v>122</v>
      </c>
      <c r="BM583" s="23" t="s">
        <v>711</v>
      </c>
    </row>
    <row r="584" s="11" customFormat="1">
      <c r="B584" s="232"/>
      <c r="C584" s="233"/>
      <c r="D584" s="234" t="s">
        <v>132</v>
      </c>
      <c r="E584" s="235" t="s">
        <v>21</v>
      </c>
      <c r="F584" s="236" t="s">
        <v>712</v>
      </c>
      <c r="G584" s="233"/>
      <c r="H584" s="235" t="s">
        <v>21</v>
      </c>
      <c r="I584" s="237"/>
      <c r="J584" s="233"/>
      <c r="K584" s="233"/>
      <c r="L584" s="238"/>
      <c r="M584" s="239"/>
      <c r="N584" s="240"/>
      <c r="O584" s="240"/>
      <c r="P584" s="240"/>
      <c r="Q584" s="240"/>
      <c r="R584" s="240"/>
      <c r="S584" s="240"/>
      <c r="T584" s="241"/>
      <c r="AT584" s="242" t="s">
        <v>132</v>
      </c>
      <c r="AU584" s="242" t="s">
        <v>81</v>
      </c>
      <c r="AV584" s="11" t="s">
        <v>79</v>
      </c>
      <c r="AW584" s="11" t="s">
        <v>35</v>
      </c>
      <c r="AX584" s="11" t="s">
        <v>71</v>
      </c>
      <c r="AY584" s="242" t="s">
        <v>123</v>
      </c>
    </row>
    <row r="585" s="11" customFormat="1">
      <c r="B585" s="232"/>
      <c r="C585" s="233"/>
      <c r="D585" s="234" t="s">
        <v>132</v>
      </c>
      <c r="E585" s="235" t="s">
        <v>21</v>
      </c>
      <c r="F585" s="236" t="s">
        <v>713</v>
      </c>
      <c r="G585" s="233"/>
      <c r="H585" s="235" t="s">
        <v>21</v>
      </c>
      <c r="I585" s="237"/>
      <c r="J585" s="233"/>
      <c r="K585" s="233"/>
      <c r="L585" s="238"/>
      <c r="M585" s="239"/>
      <c r="N585" s="240"/>
      <c r="O585" s="240"/>
      <c r="P585" s="240"/>
      <c r="Q585" s="240"/>
      <c r="R585" s="240"/>
      <c r="S585" s="240"/>
      <c r="T585" s="241"/>
      <c r="AT585" s="242" t="s">
        <v>132</v>
      </c>
      <c r="AU585" s="242" t="s">
        <v>81</v>
      </c>
      <c r="AV585" s="11" t="s">
        <v>79</v>
      </c>
      <c r="AW585" s="11" t="s">
        <v>35</v>
      </c>
      <c r="AX585" s="11" t="s">
        <v>71</v>
      </c>
      <c r="AY585" s="242" t="s">
        <v>123</v>
      </c>
    </row>
    <row r="586" s="11" customFormat="1">
      <c r="B586" s="232"/>
      <c r="C586" s="233"/>
      <c r="D586" s="234" t="s">
        <v>132</v>
      </c>
      <c r="E586" s="235" t="s">
        <v>21</v>
      </c>
      <c r="F586" s="236" t="s">
        <v>714</v>
      </c>
      <c r="G586" s="233"/>
      <c r="H586" s="235" t="s">
        <v>21</v>
      </c>
      <c r="I586" s="237"/>
      <c r="J586" s="233"/>
      <c r="K586" s="233"/>
      <c r="L586" s="238"/>
      <c r="M586" s="239"/>
      <c r="N586" s="240"/>
      <c r="O586" s="240"/>
      <c r="P586" s="240"/>
      <c r="Q586" s="240"/>
      <c r="R586" s="240"/>
      <c r="S586" s="240"/>
      <c r="T586" s="241"/>
      <c r="AT586" s="242" t="s">
        <v>132</v>
      </c>
      <c r="AU586" s="242" t="s">
        <v>81</v>
      </c>
      <c r="AV586" s="11" t="s">
        <v>79</v>
      </c>
      <c r="AW586" s="11" t="s">
        <v>35</v>
      </c>
      <c r="AX586" s="11" t="s">
        <v>71</v>
      </c>
      <c r="AY586" s="242" t="s">
        <v>123</v>
      </c>
    </row>
    <row r="587" s="11" customFormat="1">
      <c r="B587" s="232"/>
      <c r="C587" s="233"/>
      <c r="D587" s="234" t="s">
        <v>132</v>
      </c>
      <c r="E587" s="235" t="s">
        <v>21</v>
      </c>
      <c r="F587" s="236" t="s">
        <v>715</v>
      </c>
      <c r="G587" s="233"/>
      <c r="H587" s="235" t="s">
        <v>21</v>
      </c>
      <c r="I587" s="237"/>
      <c r="J587" s="233"/>
      <c r="K587" s="233"/>
      <c r="L587" s="238"/>
      <c r="M587" s="239"/>
      <c r="N587" s="240"/>
      <c r="O587" s="240"/>
      <c r="P587" s="240"/>
      <c r="Q587" s="240"/>
      <c r="R587" s="240"/>
      <c r="S587" s="240"/>
      <c r="T587" s="241"/>
      <c r="AT587" s="242" t="s">
        <v>132</v>
      </c>
      <c r="AU587" s="242" t="s">
        <v>81</v>
      </c>
      <c r="AV587" s="11" t="s">
        <v>79</v>
      </c>
      <c r="AW587" s="11" t="s">
        <v>35</v>
      </c>
      <c r="AX587" s="11" t="s">
        <v>71</v>
      </c>
      <c r="AY587" s="242" t="s">
        <v>123</v>
      </c>
    </row>
    <row r="588" s="12" customFormat="1">
      <c r="B588" s="243"/>
      <c r="C588" s="244"/>
      <c r="D588" s="234" t="s">
        <v>132</v>
      </c>
      <c r="E588" s="245" t="s">
        <v>21</v>
      </c>
      <c r="F588" s="246" t="s">
        <v>317</v>
      </c>
      <c r="G588" s="244"/>
      <c r="H588" s="247">
        <v>16</v>
      </c>
      <c r="I588" s="248"/>
      <c r="J588" s="244"/>
      <c r="K588" s="244"/>
      <c r="L588" s="249"/>
      <c r="M588" s="250"/>
      <c r="N588" s="251"/>
      <c r="O588" s="251"/>
      <c r="P588" s="251"/>
      <c r="Q588" s="251"/>
      <c r="R588" s="251"/>
      <c r="S588" s="251"/>
      <c r="T588" s="252"/>
      <c r="AT588" s="253" t="s">
        <v>132</v>
      </c>
      <c r="AU588" s="253" t="s">
        <v>81</v>
      </c>
      <c r="AV588" s="12" t="s">
        <v>81</v>
      </c>
      <c r="AW588" s="12" t="s">
        <v>35</v>
      </c>
      <c r="AX588" s="12" t="s">
        <v>79</v>
      </c>
      <c r="AY588" s="253" t="s">
        <v>123</v>
      </c>
    </row>
    <row r="589" s="13" customFormat="1">
      <c r="B589" s="254"/>
      <c r="C589" s="255"/>
      <c r="D589" s="234" t="s">
        <v>132</v>
      </c>
      <c r="E589" s="256" t="s">
        <v>21</v>
      </c>
      <c r="F589" s="257" t="s">
        <v>135</v>
      </c>
      <c r="G589" s="255"/>
      <c r="H589" s="258">
        <v>16</v>
      </c>
      <c r="I589" s="259"/>
      <c r="J589" s="255"/>
      <c r="K589" s="255"/>
      <c r="L589" s="260"/>
      <c r="M589" s="261"/>
      <c r="N589" s="262"/>
      <c r="O589" s="262"/>
      <c r="P589" s="262"/>
      <c r="Q589" s="262"/>
      <c r="R589" s="262"/>
      <c r="S589" s="262"/>
      <c r="T589" s="263"/>
      <c r="AT589" s="264" t="s">
        <v>132</v>
      </c>
      <c r="AU589" s="264" t="s">
        <v>81</v>
      </c>
      <c r="AV589" s="13" t="s">
        <v>122</v>
      </c>
      <c r="AW589" s="13" t="s">
        <v>35</v>
      </c>
      <c r="AX589" s="13" t="s">
        <v>71</v>
      </c>
      <c r="AY589" s="264" t="s">
        <v>123</v>
      </c>
    </row>
    <row r="590" s="1" customFormat="1" ht="16.5" customHeight="1">
      <c r="B590" s="45"/>
      <c r="C590" s="220" t="s">
        <v>716</v>
      </c>
      <c r="D590" s="220" t="s">
        <v>126</v>
      </c>
      <c r="E590" s="221" t="s">
        <v>717</v>
      </c>
      <c r="F590" s="222" t="s">
        <v>718</v>
      </c>
      <c r="G590" s="223" t="s">
        <v>378</v>
      </c>
      <c r="H590" s="224">
        <v>3</v>
      </c>
      <c r="I590" s="225"/>
      <c r="J590" s="226">
        <f>ROUND(I590*H590,2)</f>
        <v>0</v>
      </c>
      <c r="K590" s="222" t="s">
        <v>21</v>
      </c>
      <c r="L590" s="71"/>
      <c r="M590" s="227" t="s">
        <v>21</v>
      </c>
      <c r="N590" s="228" t="s">
        <v>42</v>
      </c>
      <c r="O590" s="46"/>
      <c r="P590" s="229">
        <f>O590*H590</f>
        <v>0</v>
      </c>
      <c r="Q590" s="229">
        <v>0</v>
      </c>
      <c r="R590" s="229">
        <f>Q590*H590</f>
        <v>0</v>
      </c>
      <c r="S590" s="229">
        <v>0</v>
      </c>
      <c r="T590" s="230">
        <f>S590*H590</f>
        <v>0</v>
      </c>
      <c r="AR590" s="23" t="s">
        <v>122</v>
      </c>
      <c r="AT590" s="23" t="s">
        <v>126</v>
      </c>
      <c r="AU590" s="23" t="s">
        <v>81</v>
      </c>
      <c r="AY590" s="23" t="s">
        <v>123</v>
      </c>
      <c r="BE590" s="231">
        <f>IF(N590="základní",J590,0)</f>
        <v>0</v>
      </c>
      <c r="BF590" s="231">
        <f>IF(N590="snížená",J590,0)</f>
        <v>0</v>
      </c>
      <c r="BG590" s="231">
        <f>IF(N590="zákl. přenesená",J590,0)</f>
        <v>0</v>
      </c>
      <c r="BH590" s="231">
        <f>IF(N590="sníž. přenesená",J590,0)</f>
        <v>0</v>
      </c>
      <c r="BI590" s="231">
        <f>IF(N590="nulová",J590,0)</f>
        <v>0</v>
      </c>
      <c r="BJ590" s="23" t="s">
        <v>79</v>
      </c>
      <c r="BK590" s="231">
        <f>ROUND(I590*H590,2)</f>
        <v>0</v>
      </c>
      <c r="BL590" s="23" t="s">
        <v>122</v>
      </c>
      <c r="BM590" s="23" t="s">
        <v>719</v>
      </c>
    </row>
    <row r="591" s="11" customFormat="1">
      <c r="B591" s="232"/>
      <c r="C591" s="233"/>
      <c r="D591" s="234" t="s">
        <v>132</v>
      </c>
      <c r="E591" s="235" t="s">
        <v>21</v>
      </c>
      <c r="F591" s="236" t="s">
        <v>720</v>
      </c>
      <c r="G591" s="233"/>
      <c r="H591" s="235" t="s">
        <v>21</v>
      </c>
      <c r="I591" s="237"/>
      <c r="J591" s="233"/>
      <c r="K591" s="233"/>
      <c r="L591" s="238"/>
      <c r="M591" s="239"/>
      <c r="N591" s="240"/>
      <c r="O591" s="240"/>
      <c r="P591" s="240"/>
      <c r="Q591" s="240"/>
      <c r="R591" s="240"/>
      <c r="S591" s="240"/>
      <c r="T591" s="241"/>
      <c r="AT591" s="242" t="s">
        <v>132</v>
      </c>
      <c r="AU591" s="242" t="s">
        <v>81</v>
      </c>
      <c r="AV591" s="11" t="s">
        <v>79</v>
      </c>
      <c r="AW591" s="11" t="s">
        <v>35</v>
      </c>
      <c r="AX591" s="11" t="s">
        <v>71</v>
      </c>
      <c r="AY591" s="242" t="s">
        <v>123</v>
      </c>
    </row>
    <row r="592" s="11" customFormat="1">
      <c r="B592" s="232"/>
      <c r="C592" s="233"/>
      <c r="D592" s="234" t="s">
        <v>132</v>
      </c>
      <c r="E592" s="235" t="s">
        <v>21</v>
      </c>
      <c r="F592" s="236" t="s">
        <v>721</v>
      </c>
      <c r="G592" s="233"/>
      <c r="H592" s="235" t="s">
        <v>21</v>
      </c>
      <c r="I592" s="237"/>
      <c r="J592" s="233"/>
      <c r="K592" s="233"/>
      <c r="L592" s="238"/>
      <c r="M592" s="239"/>
      <c r="N592" s="240"/>
      <c r="O592" s="240"/>
      <c r="P592" s="240"/>
      <c r="Q592" s="240"/>
      <c r="R592" s="240"/>
      <c r="S592" s="240"/>
      <c r="T592" s="241"/>
      <c r="AT592" s="242" t="s">
        <v>132</v>
      </c>
      <c r="AU592" s="242" t="s">
        <v>81</v>
      </c>
      <c r="AV592" s="11" t="s">
        <v>79</v>
      </c>
      <c r="AW592" s="11" t="s">
        <v>35</v>
      </c>
      <c r="AX592" s="11" t="s">
        <v>71</v>
      </c>
      <c r="AY592" s="242" t="s">
        <v>123</v>
      </c>
    </row>
    <row r="593" s="11" customFormat="1">
      <c r="B593" s="232"/>
      <c r="C593" s="233"/>
      <c r="D593" s="234" t="s">
        <v>132</v>
      </c>
      <c r="E593" s="235" t="s">
        <v>21</v>
      </c>
      <c r="F593" s="236" t="s">
        <v>722</v>
      </c>
      <c r="G593" s="233"/>
      <c r="H593" s="235" t="s">
        <v>21</v>
      </c>
      <c r="I593" s="237"/>
      <c r="J593" s="233"/>
      <c r="K593" s="233"/>
      <c r="L593" s="238"/>
      <c r="M593" s="239"/>
      <c r="N593" s="240"/>
      <c r="O593" s="240"/>
      <c r="P593" s="240"/>
      <c r="Q593" s="240"/>
      <c r="R593" s="240"/>
      <c r="S593" s="240"/>
      <c r="T593" s="241"/>
      <c r="AT593" s="242" t="s">
        <v>132</v>
      </c>
      <c r="AU593" s="242" t="s">
        <v>81</v>
      </c>
      <c r="AV593" s="11" t="s">
        <v>79</v>
      </c>
      <c r="AW593" s="11" t="s">
        <v>35</v>
      </c>
      <c r="AX593" s="11" t="s">
        <v>71</v>
      </c>
      <c r="AY593" s="242" t="s">
        <v>123</v>
      </c>
    </row>
    <row r="594" s="12" customFormat="1">
      <c r="B594" s="243"/>
      <c r="C594" s="244"/>
      <c r="D594" s="234" t="s">
        <v>132</v>
      </c>
      <c r="E594" s="245" t="s">
        <v>21</v>
      </c>
      <c r="F594" s="246" t="s">
        <v>723</v>
      </c>
      <c r="G594" s="244"/>
      <c r="H594" s="247">
        <v>3</v>
      </c>
      <c r="I594" s="248"/>
      <c r="J594" s="244"/>
      <c r="K594" s="244"/>
      <c r="L594" s="249"/>
      <c r="M594" s="250"/>
      <c r="N594" s="251"/>
      <c r="O594" s="251"/>
      <c r="P594" s="251"/>
      <c r="Q594" s="251"/>
      <c r="R594" s="251"/>
      <c r="S594" s="251"/>
      <c r="T594" s="252"/>
      <c r="AT594" s="253" t="s">
        <v>132</v>
      </c>
      <c r="AU594" s="253" t="s">
        <v>81</v>
      </c>
      <c r="AV594" s="12" t="s">
        <v>81</v>
      </c>
      <c r="AW594" s="12" t="s">
        <v>35</v>
      </c>
      <c r="AX594" s="12" t="s">
        <v>71</v>
      </c>
      <c r="AY594" s="253" t="s">
        <v>123</v>
      </c>
    </row>
    <row r="595" s="13" customFormat="1">
      <c r="B595" s="254"/>
      <c r="C595" s="255"/>
      <c r="D595" s="234" t="s">
        <v>132</v>
      </c>
      <c r="E595" s="256" t="s">
        <v>21</v>
      </c>
      <c r="F595" s="257" t="s">
        <v>135</v>
      </c>
      <c r="G595" s="255"/>
      <c r="H595" s="258">
        <v>3</v>
      </c>
      <c r="I595" s="259"/>
      <c r="J595" s="255"/>
      <c r="K595" s="255"/>
      <c r="L595" s="260"/>
      <c r="M595" s="261"/>
      <c r="N595" s="262"/>
      <c r="O595" s="262"/>
      <c r="P595" s="262"/>
      <c r="Q595" s="262"/>
      <c r="R595" s="262"/>
      <c r="S595" s="262"/>
      <c r="T595" s="263"/>
      <c r="AT595" s="264" t="s">
        <v>132</v>
      </c>
      <c r="AU595" s="264" t="s">
        <v>81</v>
      </c>
      <c r="AV595" s="13" t="s">
        <v>122</v>
      </c>
      <c r="AW595" s="13" t="s">
        <v>35</v>
      </c>
      <c r="AX595" s="13" t="s">
        <v>79</v>
      </c>
      <c r="AY595" s="264" t="s">
        <v>123</v>
      </c>
    </row>
    <row r="596" s="1" customFormat="1" ht="16.5" customHeight="1">
      <c r="B596" s="45"/>
      <c r="C596" s="220" t="s">
        <v>724</v>
      </c>
      <c r="D596" s="220" t="s">
        <v>126</v>
      </c>
      <c r="E596" s="221" t="s">
        <v>725</v>
      </c>
      <c r="F596" s="222" t="s">
        <v>718</v>
      </c>
      <c r="G596" s="223" t="s">
        <v>378</v>
      </c>
      <c r="H596" s="224">
        <v>6</v>
      </c>
      <c r="I596" s="225"/>
      <c r="J596" s="226">
        <f>ROUND(I596*H596,2)</f>
        <v>0</v>
      </c>
      <c r="K596" s="222" t="s">
        <v>21</v>
      </c>
      <c r="L596" s="71"/>
      <c r="M596" s="227" t="s">
        <v>21</v>
      </c>
      <c r="N596" s="228" t="s">
        <v>42</v>
      </c>
      <c r="O596" s="46"/>
      <c r="P596" s="229">
        <f>O596*H596</f>
        <v>0</v>
      </c>
      <c r="Q596" s="229">
        <v>0</v>
      </c>
      <c r="R596" s="229">
        <f>Q596*H596</f>
        <v>0</v>
      </c>
      <c r="S596" s="229">
        <v>0</v>
      </c>
      <c r="T596" s="230">
        <f>S596*H596</f>
        <v>0</v>
      </c>
      <c r="AR596" s="23" t="s">
        <v>122</v>
      </c>
      <c r="AT596" s="23" t="s">
        <v>126</v>
      </c>
      <c r="AU596" s="23" t="s">
        <v>81</v>
      </c>
      <c r="AY596" s="23" t="s">
        <v>123</v>
      </c>
      <c r="BE596" s="231">
        <f>IF(N596="základní",J596,0)</f>
        <v>0</v>
      </c>
      <c r="BF596" s="231">
        <f>IF(N596="snížená",J596,0)</f>
        <v>0</v>
      </c>
      <c r="BG596" s="231">
        <f>IF(N596="zákl. přenesená",J596,0)</f>
        <v>0</v>
      </c>
      <c r="BH596" s="231">
        <f>IF(N596="sníž. přenesená",J596,0)</f>
        <v>0</v>
      </c>
      <c r="BI596" s="231">
        <f>IF(N596="nulová",J596,0)</f>
        <v>0</v>
      </c>
      <c r="BJ596" s="23" t="s">
        <v>79</v>
      </c>
      <c r="BK596" s="231">
        <f>ROUND(I596*H596,2)</f>
        <v>0</v>
      </c>
      <c r="BL596" s="23" t="s">
        <v>122</v>
      </c>
      <c r="BM596" s="23" t="s">
        <v>726</v>
      </c>
    </row>
    <row r="597" s="11" customFormat="1">
      <c r="B597" s="232"/>
      <c r="C597" s="233"/>
      <c r="D597" s="234" t="s">
        <v>132</v>
      </c>
      <c r="E597" s="235" t="s">
        <v>21</v>
      </c>
      <c r="F597" s="236" t="s">
        <v>727</v>
      </c>
      <c r="G597" s="233"/>
      <c r="H597" s="235" t="s">
        <v>21</v>
      </c>
      <c r="I597" s="237"/>
      <c r="J597" s="233"/>
      <c r="K597" s="233"/>
      <c r="L597" s="238"/>
      <c r="M597" s="239"/>
      <c r="N597" s="240"/>
      <c r="O597" s="240"/>
      <c r="P597" s="240"/>
      <c r="Q597" s="240"/>
      <c r="R597" s="240"/>
      <c r="S597" s="240"/>
      <c r="T597" s="241"/>
      <c r="AT597" s="242" t="s">
        <v>132</v>
      </c>
      <c r="AU597" s="242" t="s">
        <v>81</v>
      </c>
      <c r="AV597" s="11" t="s">
        <v>79</v>
      </c>
      <c r="AW597" s="11" t="s">
        <v>35</v>
      </c>
      <c r="AX597" s="11" t="s">
        <v>71</v>
      </c>
      <c r="AY597" s="242" t="s">
        <v>123</v>
      </c>
    </row>
    <row r="598" s="11" customFormat="1">
      <c r="B598" s="232"/>
      <c r="C598" s="233"/>
      <c r="D598" s="234" t="s">
        <v>132</v>
      </c>
      <c r="E598" s="235" t="s">
        <v>21</v>
      </c>
      <c r="F598" s="236" t="s">
        <v>728</v>
      </c>
      <c r="G598" s="233"/>
      <c r="H598" s="235" t="s">
        <v>21</v>
      </c>
      <c r="I598" s="237"/>
      <c r="J598" s="233"/>
      <c r="K598" s="233"/>
      <c r="L598" s="238"/>
      <c r="M598" s="239"/>
      <c r="N598" s="240"/>
      <c r="O598" s="240"/>
      <c r="P598" s="240"/>
      <c r="Q598" s="240"/>
      <c r="R598" s="240"/>
      <c r="S598" s="240"/>
      <c r="T598" s="241"/>
      <c r="AT598" s="242" t="s">
        <v>132</v>
      </c>
      <c r="AU598" s="242" t="s">
        <v>81</v>
      </c>
      <c r="AV598" s="11" t="s">
        <v>79</v>
      </c>
      <c r="AW598" s="11" t="s">
        <v>35</v>
      </c>
      <c r="AX598" s="11" t="s">
        <v>71</v>
      </c>
      <c r="AY598" s="242" t="s">
        <v>123</v>
      </c>
    </row>
    <row r="599" s="11" customFormat="1">
      <c r="B599" s="232"/>
      <c r="C599" s="233"/>
      <c r="D599" s="234" t="s">
        <v>132</v>
      </c>
      <c r="E599" s="235" t="s">
        <v>21</v>
      </c>
      <c r="F599" s="236" t="s">
        <v>729</v>
      </c>
      <c r="G599" s="233"/>
      <c r="H599" s="235" t="s">
        <v>21</v>
      </c>
      <c r="I599" s="237"/>
      <c r="J599" s="233"/>
      <c r="K599" s="233"/>
      <c r="L599" s="238"/>
      <c r="M599" s="239"/>
      <c r="N599" s="240"/>
      <c r="O599" s="240"/>
      <c r="P599" s="240"/>
      <c r="Q599" s="240"/>
      <c r="R599" s="240"/>
      <c r="S599" s="240"/>
      <c r="T599" s="241"/>
      <c r="AT599" s="242" t="s">
        <v>132</v>
      </c>
      <c r="AU599" s="242" t="s">
        <v>81</v>
      </c>
      <c r="AV599" s="11" t="s">
        <v>79</v>
      </c>
      <c r="AW599" s="11" t="s">
        <v>35</v>
      </c>
      <c r="AX599" s="11" t="s">
        <v>71</v>
      </c>
      <c r="AY599" s="242" t="s">
        <v>123</v>
      </c>
    </row>
    <row r="600" s="11" customFormat="1">
      <c r="B600" s="232"/>
      <c r="C600" s="233"/>
      <c r="D600" s="234" t="s">
        <v>132</v>
      </c>
      <c r="E600" s="235" t="s">
        <v>21</v>
      </c>
      <c r="F600" s="236" t="s">
        <v>715</v>
      </c>
      <c r="G600" s="233"/>
      <c r="H600" s="235" t="s">
        <v>21</v>
      </c>
      <c r="I600" s="237"/>
      <c r="J600" s="233"/>
      <c r="K600" s="233"/>
      <c r="L600" s="238"/>
      <c r="M600" s="239"/>
      <c r="N600" s="240"/>
      <c r="O600" s="240"/>
      <c r="P600" s="240"/>
      <c r="Q600" s="240"/>
      <c r="R600" s="240"/>
      <c r="S600" s="240"/>
      <c r="T600" s="241"/>
      <c r="AT600" s="242" t="s">
        <v>132</v>
      </c>
      <c r="AU600" s="242" t="s">
        <v>81</v>
      </c>
      <c r="AV600" s="11" t="s">
        <v>79</v>
      </c>
      <c r="AW600" s="11" t="s">
        <v>35</v>
      </c>
      <c r="AX600" s="11" t="s">
        <v>71</v>
      </c>
      <c r="AY600" s="242" t="s">
        <v>123</v>
      </c>
    </row>
    <row r="601" s="12" customFormat="1">
      <c r="B601" s="243"/>
      <c r="C601" s="244"/>
      <c r="D601" s="234" t="s">
        <v>132</v>
      </c>
      <c r="E601" s="245" t="s">
        <v>21</v>
      </c>
      <c r="F601" s="246" t="s">
        <v>730</v>
      </c>
      <c r="G601" s="244"/>
      <c r="H601" s="247">
        <v>6</v>
      </c>
      <c r="I601" s="248"/>
      <c r="J601" s="244"/>
      <c r="K601" s="244"/>
      <c r="L601" s="249"/>
      <c r="M601" s="250"/>
      <c r="N601" s="251"/>
      <c r="O601" s="251"/>
      <c r="P601" s="251"/>
      <c r="Q601" s="251"/>
      <c r="R601" s="251"/>
      <c r="S601" s="251"/>
      <c r="T601" s="252"/>
      <c r="AT601" s="253" t="s">
        <v>132</v>
      </c>
      <c r="AU601" s="253" t="s">
        <v>81</v>
      </c>
      <c r="AV601" s="12" t="s">
        <v>81</v>
      </c>
      <c r="AW601" s="12" t="s">
        <v>35</v>
      </c>
      <c r="AX601" s="12" t="s">
        <v>71</v>
      </c>
      <c r="AY601" s="253" t="s">
        <v>123</v>
      </c>
    </row>
    <row r="602" s="13" customFormat="1">
      <c r="B602" s="254"/>
      <c r="C602" s="255"/>
      <c r="D602" s="234" t="s">
        <v>132</v>
      </c>
      <c r="E602" s="256" t="s">
        <v>21</v>
      </c>
      <c r="F602" s="257" t="s">
        <v>135</v>
      </c>
      <c r="G602" s="255"/>
      <c r="H602" s="258">
        <v>6</v>
      </c>
      <c r="I602" s="259"/>
      <c r="J602" s="255"/>
      <c r="K602" s="255"/>
      <c r="L602" s="260"/>
      <c r="M602" s="261"/>
      <c r="N602" s="262"/>
      <c r="O602" s="262"/>
      <c r="P602" s="262"/>
      <c r="Q602" s="262"/>
      <c r="R602" s="262"/>
      <c r="S602" s="262"/>
      <c r="T602" s="263"/>
      <c r="AT602" s="264" t="s">
        <v>132</v>
      </c>
      <c r="AU602" s="264" t="s">
        <v>81</v>
      </c>
      <c r="AV602" s="13" t="s">
        <v>122</v>
      </c>
      <c r="AW602" s="13" t="s">
        <v>35</v>
      </c>
      <c r="AX602" s="13" t="s">
        <v>79</v>
      </c>
      <c r="AY602" s="264" t="s">
        <v>123</v>
      </c>
    </row>
    <row r="603" s="10" customFormat="1" ht="29.88" customHeight="1">
      <c r="B603" s="204"/>
      <c r="C603" s="205"/>
      <c r="D603" s="206" t="s">
        <v>70</v>
      </c>
      <c r="E603" s="218" t="s">
        <v>237</v>
      </c>
      <c r="F603" s="218" t="s">
        <v>731</v>
      </c>
      <c r="G603" s="205"/>
      <c r="H603" s="205"/>
      <c r="I603" s="208"/>
      <c r="J603" s="219">
        <f>BK603</f>
        <v>0</v>
      </c>
      <c r="K603" s="205"/>
      <c r="L603" s="210"/>
      <c r="M603" s="211"/>
      <c r="N603" s="212"/>
      <c r="O603" s="212"/>
      <c r="P603" s="213">
        <f>P604+SUM(P605:P734)</f>
        <v>0</v>
      </c>
      <c r="Q603" s="212"/>
      <c r="R603" s="213">
        <f>R604+SUM(R605:R734)</f>
        <v>314.13454761999998</v>
      </c>
      <c r="S603" s="212"/>
      <c r="T603" s="214">
        <f>T604+SUM(T605:T734)</f>
        <v>13.627999999999998</v>
      </c>
      <c r="AR603" s="215" t="s">
        <v>79</v>
      </c>
      <c r="AT603" s="216" t="s">
        <v>70</v>
      </c>
      <c r="AU603" s="216" t="s">
        <v>79</v>
      </c>
      <c r="AY603" s="215" t="s">
        <v>123</v>
      </c>
      <c r="BK603" s="217">
        <f>BK604+SUM(BK605:BK734)</f>
        <v>0</v>
      </c>
    </row>
    <row r="604" s="1" customFormat="1" ht="16.5" customHeight="1">
      <c r="B604" s="45"/>
      <c r="C604" s="220" t="s">
        <v>732</v>
      </c>
      <c r="D604" s="220" t="s">
        <v>126</v>
      </c>
      <c r="E604" s="221" t="s">
        <v>733</v>
      </c>
      <c r="F604" s="222" t="s">
        <v>734</v>
      </c>
      <c r="G604" s="223" t="s">
        <v>735</v>
      </c>
      <c r="H604" s="224">
        <v>12</v>
      </c>
      <c r="I604" s="225"/>
      <c r="J604" s="226">
        <f>ROUND(I604*H604,2)</f>
        <v>0</v>
      </c>
      <c r="K604" s="222" t="s">
        <v>21</v>
      </c>
      <c r="L604" s="71"/>
      <c r="M604" s="227" t="s">
        <v>21</v>
      </c>
      <c r="N604" s="228" t="s">
        <v>42</v>
      </c>
      <c r="O604" s="46"/>
      <c r="P604" s="229">
        <f>O604*H604</f>
        <v>0</v>
      </c>
      <c r="Q604" s="229">
        <v>0</v>
      </c>
      <c r="R604" s="229">
        <f>Q604*H604</f>
        <v>0</v>
      </c>
      <c r="S604" s="229">
        <v>0</v>
      </c>
      <c r="T604" s="230">
        <f>S604*H604</f>
        <v>0</v>
      </c>
      <c r="AR604" s="23" t="s">
        <v>122</v>
      </c>
      <c r="AT604" s="23" t="s">
        <v>126</v>
      </c>
      <c r="AU604" s="23" t="s">
        <v>81</v>
      </c>
      <c r="AY604" s="23" t="s">
        <v>123</v>
      </c>
      <c r="BE604" s="231">
        <f>IF(N604="základní",J604,0)</f>
        <v>0</v>
      </c>
      <c r="BF604" s="231">
        <f>IF(N604="snížená",J604,0)</f>
        <v>0</v>
      </c>
      <c r="BG604" s="231">
        <f>IF(N604="zákl. přenesená",J604,0)</f>
        <v>0</v>
      </c>
      <c r="BH604" s="231">
        <f>IF(N604="sníž. přenesená",J604,0)</f>
        <v>0</v>
      </c>
      <c r="BI604" s="231">
        <f>IF(N604="nulová",J604,0)</f>
        <v>0</v>
      </c>
      <c r="BJ604" s="23" t="s">
        <v>79</v>
      </c>
      <c r="BK604" s="231">
        <f>ROUND(I604*H604,2)</f>
        <v>0</v>
      </c>
      <c r="BL604" s="23" t="s">
        <v>122</v>
      </c>
      <c r="BM604" s="23" t="s">
        <v>736</v>
      </c>
    </row>
    <row r="605" s="11" customFormat="1">
      <c r="B605" s="232"/>
      <c r="C605" s="233"/>
      <c r="D605" s="234" t="s">
        <v>132</v>
      </c>
      <c r="E605" s="235" t="s">
        <v>21</v>
      </c>
      <c r="F605" s="236" t="s">
        <v>737</v>
      </c>
      <c r="G605" s="233"/>
      <c r="H605" s="235" t="s">
        <v>21</v>
      </c>
      <c r="I605" s="237"/>
      <c r="J605" s="233"/>
      <c r="K605" s="233"/>
      <c r="L605" s="238"/>
      <c r="M605" s="239"/>
      <c r="N605" s="240"/>
      <c r="O605" s="240"/>
      <c r="P605" s="240"/>
      <c r="Q605" s="240"/>
      <c r="R605" s="240"/>
      <c r="S605" s="240"/>
      <c r="T605" s="241"/>
      <c r="AT605" s="242" t="s">
        <v>132</v>
      </c>
      <c r="AU605" s="242" t="s">
        <v>81</v>
      </c>
      <c r="AV605" s="11" t="s">
        <v>79</v>
      </c>
      <c r="AW605" s="11" t="s">
        <v>35</v>
      </c>
      <c r="AX605" s="11" t="s">
        <v>71</v>
      </c>
      <c r="AY605" s="242" t="s">
        <v>123</v>
      </c>
    </row>
    <row r="606" s="11" customFormat="1">
      <c r="B606" s="232"/>
      <c r="C606" s="233"/>
      <c r="D606" s="234" t="s">
        <v>132</v>
      </c>
      <c r="E606" s="235" t="s">
        <v>21</v>
      </c>
      <c r="F606" s="236" t="s">
        <v>738</v>
      </c>
      <c r="G606" s="233"/>
      <c r="H606" s="235" t="s">
        <v>21</v>
      </c>
      <c r="I606" s="237"/>
      <c r="J606" s="233"/>
      <c r="K606" s="233"/>
      <c r="L606" s="238"/>
      <c r="M606" s="239"/>
      <c r="N606" s="240"/>
      <c r="O606" s="240"/>
      <c r="P606" s="240"/>
      <c r="Q606" s="240"/>
      <c r="R606" s="240"/>
      <c r="S606" s="240"/>
      <c r="T606" s="241"/>
      <c r="AT606" s="242" t="s">
        <v>132</v>
      </c>
      <c r="AU606" s="242" t="s">
        <v>81</v>
      </c>
      <c r="AV606" s="11" t="s">
        <v>79</v>
      </c>
      <c r="AW606" s="11" t="s">
        <v>35</v>
      </c>
      <c r="AX606" s="11" t="s">
        <v>71</v>
      </c>
      <c r="AY606" s="242" t="s">
        <v>123</v>
      </c>
    </row>
    <row r="607" s="11" customFormat="1">
      <c r="B607" s="232"/>
      <c r="C607" s="233"/>
      <c r="D607" s="234" t="s">
        <v>132</v>
      </c>
      <c r="E607" s="235" t="s">
        <v>21</v>
      </c>
      <c r="F607" s="236" t="s">
        <v>400</v>
      </c>
      <c r="G607" s="233"/>
      <c r="H607" s="235" t="s">
        <v>21</v>
      </c>
      <c r="I607" s="237"/>
      <c r="J607" s="233"/>
      <c r="K607" s="233"/>
      <c r="L607" s="238"/>
      <c r="M607" s="239"/>
      <c r="N607" s="240"/>
      <c r="O607" s="240"/>
      <c r="P607" s="240"/>
      <c r="Q607" s="240"/>
      <c r="R607" s="240"/>
      <c r="S607" s="240"/>
      <c r="T607" s="241"/>
      <c r="AT607" s="242" t="s">
        <v>132</v>
      </c>
      <c r="AU607" s="242" t="s">
        <v>81</v>
      </c>
      <c r="AV607" s="11" t="s">
        <v>79</v>
      </c>
      <c r="AW607" s="11" t="s">
        <v>35</v>
      </c>
      <c r="AX607" s="11" t="s">
        <v>71</v>
      </c>
      <c r="AY607" s="242" t="s">
        <v>123</v>
      </c>
    </row>
    <row r="608" s="12" customFormat="1">
      <c r="B608" s="243"/>
      <c r="C608" s="244"/>
      <c r="D608" s="234" t="s">
        <v>132</v>
      </c>
      <c r="E608" s="245" t="s">
        <v>21</v>
      </c>
      <c r="F608" s="246" t="s">
        <v>284</v>
      </c>
      <c r="G608" s="244"/>
      <c r="H608" s="247">
        <v>12</v>
      </c>
      <c r="I608" s="248"/>
      <c r="J608" s="244"/>
      <c r="K608" s="244"/>
      <c r="L608" s="249"/>
      <c r="M608" s="250"/>
      <c r="N608" s="251"/>
      <c r="O608" s="251"/>
      <c r="P608" s="251"/>
      <c r="Q608" s="251"/>
      <c r="R608" s="251"/>
      <c r="S608" s="251"/>
      <c r="T608" s="252"/>
      <c r="AT608" s="253" t="s">
        <v>132</v>
      </c>
      <c r="AU608" s="253" t="s">
        <v>81</v>
      </c>
      <c r="AV608" s="12" t="s">
        <v>81</v>
      </c>
      <c r="AW608" s="12" t="s">
        <v>35</v>
      </c>
      <c r="AX608" s="12" t="s">
        <v>71</v>
      </c>
      <c r="AY608" s="253" t="s">
        <v>123</v>
      </c>
    </row>
    <row r="609" s="13" customFormat="1">
      <c r="B609" s="254"/>
      <c r="C609" s="255"/>
      <c r="D609" s="234" t="s">
        <v>132</v>
      </c>
      <c r="E609" s="256" t="s">
        <v>21</v>
      </c>
      <c r="F609" s="257" t="s">
        <v>135</v>
      </c>
      <c r="G609" s="255"/>
      <c r="H609" s="258">
        <v>12</v>
      </c>
      <c r="I609" s="259"/>
      <c r="J609" s="255"/>
      <c r="K609" s="255"/>
      <c r="L609" s="260"/>
      <c r="M609" s="261"/>
      <c r="N609" s="262"/>
      <c r="O609" s="262"/>
      <c r="P609" s="262"/>
      <c r="Q609" s="262"/>
      <c r="R609" s="262"/>
      <c r="S609" s="262"/>
      <c r="T609" s="263"/>
      <c r="AT609" s="264" t="s">
        <v>132</v>
      </c>
      <c r="AU609" s="264" t="s">
        <v>81</v>
      </c>
      <c r="AV609" s="13" t="s">
        <v>122</v>
      </c>
      <c r="AW609" s="13" t="s">
        <v>35</v>
      </c>
      <c r="AX609" s="13" t="s">
        <v>79</v>
      </c>
      <c r="AY609" s="264" t="s">
        <v>123</v>
      </c>
    </row>
    <row r="610" s="1" customFormat="1" ht="16.5" customHeight="1">
      <c r="B610" s="45"/>
      <c r="C610" s="220" t="s">
        <v>739</v>
      </c>
      <c r="D610" s="220" t="s">
        <v>126</v>
      </c>
      <c r="E610" s="221" t="s">
        <v>740</v>
      </c>
      <c r="F610" s="222" t="s">
        <v>734</v>
      </c>
      <c r="G610" s="223" t="s">
        <v>219</v>
      </c>
      <c r="H610" s="224">
        <v>12</v>
      </c>
      <c r="I610" s="225"/>
      <c r="J610" s="226">
        <f>ROUND(I610*H610,2)</f>
        <v>0</v>
      </c>
      <c r="K610" s="222" t="s">
        <v>21</v>
      </c>
      <c r="L610" s="71"/>
      <c r="M610" s="227" t="s">
        <v>21</v>
      </c>
      <c r="N610" s="228" t="s">
        <v>42</v>
      </c>
      <c r="O610" s="46"/>
      <c r="P610" s="229">
        <f>O610*H610</f>
        <v>0</v>
      </c>
      <c r="Q610" s="229">
        <v>0</v>
      </c>
      <c r="R610" s="229">
        <f>Q610*H610</f>
        <v>0</v>
      </c>
      <c r="S610" s="229">
        <v>0</v>
      </c>
      <c r="T610" s="230">
        <f>S610*H610</f>
        <v>0</v>
      </c>
      <c r="AR610" s="23" t="s">
        <v>122</v>
      </c>
      <c r="AT610" s="23" t="s">
        <v>126</v>
      </c>
      <c r="AU610" s="23" t="s">
        <v>81</v>
      </c>
      <c r="AY610" s="23" t="s">
        <v>123</v>
      </c>
      <c r="BE610" s="231">
        <f>IF(N610="základní",J610,0)</f>
        <v>0</v>
      </c>
      <c r="BF610" s="231">
        <f>IF(N610="snížená",J610,0)</f>
        <v>0</v>
      </c>
      <c r="BG610" s="231">
        <f>IF(N610="zákl. přenesená",J610,0)</f>
        <v>0</v>
      </c>
      <c r="BH610" s="231">
        <f>IF(N610="sníž. přenesená",J610,0)</f>
        <v>0</v>
      </c>
      <c r="BI610" s="231">
        <f>IF(N610="nulová",J610,0)</f>
        <v>0</v>
      </c>
      <c r="BJ610" s="23" t="s">
        <v>79</v>
      </c>
      <c r="BK610" s="231">
        <f>ROUND(I610*H610,2)</f>
        <v>0</v>
      </c>
      <c r="BL610" s="23" t="s">
        <v>122</v>
      </c>
      <c r="BM610" s="23" t="s">
        <v>741</v>
      </c>
    </row>
    <row r="611" s="11" customFormat="1">
      <c r="B611" s="232"/>
      <c r="C611" s="233"/>
      <c r="D611" s="234" t="s">
        <v>132</v>
      </c>
      <c r="E611" s="235" t="s">
        <v>21</v>
      </c>
      <c r="F611" s="236" t="s">
        <v>742</v>
      </c>
      <c r="G611" s="233"/>
      <c r="H611" s="235" t="s">
        <v>21</v>
      </c>
      <c r="I611" s="237"/>
      <c r="J611" s="233"/>
      <c r="K611" s="233"/>
      <c r="L611" s="238"/>
      <c r="M611" s="239"/>
      <c r="N611" s="240"/>
      <c r="O611" s="240"/>
      <c r="P611" s="240"/>
      <c r="Q611" s="240"/>
      <c r="R611" s="240"/>
      <c r="S611" s="240"/>
      <c r="T611" s="241"/>
      <c r="AT611" s="242" t="s">
        <v>132</v>
      </c>
      <c r="AU611" s="242" t="s">
        <v>81</v>
      </c>
      <c r="AV611" s="11" t="s">
        <v>79</v>
      </c>
      <c r="AW611" s="11" t="s">
        <v>35</v>
      </c>
      <c r="AX611" s="11" t="s">
        <v>71</v>
      </c>
      <c r="AY611" s="242" t="s">
        <v>123</v>
      </c>
    </row>
    <row r="612" s="11" customFormat="1">
      <c r="B612" s="232"/>
      <c r="C612" s="233"/>
      <c r="D612" s="234" t="s">
        <v>132</v>
      </c>
      <c r="E612" s="235" t="s">
        <v>21</v>
      </c>
      <c r="F612" s="236" t="s">
        <v>743</v>
      </c>
      <c r="G612" s="233"/>
      <c r="H612" s="235" t="s">
        <v>21</v>
      </c>
      <c r="I612" s="237"/>
      <c r="J612" s="233"/>
      <c r="K612" s="233"/>
      <c r="L612" s="238"/>
      <c r="M612" s="239"/>
      <c r="N612" s="240"/>
      <c r="O612" s="240"/>
      <c r="P612" s="240"/>
      <c r="Q612" s="240"/>
      <c r="R612" s="240"/>
      <c r="S612" s="240"/>
      <c r="T612" s="241"/>
      <c r="AT612" s="242" t="s">
        <v>132</v>
      </c>
      <c r="AU612" s="242" t="s">
        <v>81</v>
      </c>
      <c r="AV612" s="11" t="s">
        <v>79</v>
      </c>
      <c r="AW612" s="11" t="s">
        <v>35</v>
      </c>
      <c r="AX612" s="11" t="s">
        <v>71</v>
      </c>
      <c r="AY612" s="242" t="s">
        <v>123</v>
      </c>
    </row>
    <row r="613" s="11" customFormat="1">
      <c r="B613" s="232"/>
      <c r="C613" s="233"/>
      <c r="D613" s="234" t="s">
        <v>132</v>
      </c>
      <c r="E613" s="235" t="s">
        <v>21</v>
      </c>
      <c r="F613" s="236" t="s">
        <v>744</v>
      </c>
      <c r="G613" s="233"/>
      <c r="H613" s="235" t="s">
        <v>21</v>
      </c>
      <c r="I613" s="237"/>
      <c r="J613" s="233"/>
      <c r="K613" s="233"/>
      <c r="L613" s="238"/>
      <c r="M613" s="239"/>
      <c r="N613" s="240"/>
      <c r="O613" s="240"/>
      <c r="P613" s="240"/>
      <c r="Q613" s="240"/>
      <c r="R613" s="240"/>
      <c r="S613" s="240"/>
      <c r="T613" s="241"/>
      <c r="AT613" s="242" t="s">
        <v>132</v>
      </c>
      <c r="AU613" s="242" t="s">
        <v>81</v>
      </c>
      <c r="AV613" s="11" t="s">
        <v>79</v>
      </c>
      <c r="AW613" s="11" t="s">
        <v>35</v>
      </c>
      <c r="AX613" s="11" t="s">
        <v>71</v>
      </c>
      <c r="AY613" s="242" t="s">
        <v>123</v>
      </c>
    </row>
    <row r="614" s="11" customFormat="1">
      <c r="B614" s="232"/>
      <c r="C614" s="233"/>
      <c r="D614" s="234" t="s">
        <v>132</v>
      </c>
      <c r="E614" s="235" t="s">
        <v>21</v>
      </c>
      <c r="F614" s="236" t="s">
        <v>400</v>
      </c>
      <c r="G614" s="233"/>
      <c r="H614" s="235" t="s">
        <v>21</v>
      </c>
      <c r="I614" s="237"/>
      <c r="J614" s="233"/>
      <c r="K614" s="233"/>
      <c r="L614" s="238"/>
      <c r="M614" s="239"/>
      <c r="N614" s="240"/>
      <c r="O614" s="240"/>
      <c r="P614" s="240"/>
      <c r="Q614" s="240"/>
      <c r="R614" s="240"/>
      <c r="S614" s="240"/>
      <c r="T614" s="241"/>
      <c r="AT614" s="242" t="s">
        <v>132</v>
      </c>
      <c r="AU614" s="242" t="s">
        <v>81</v>
      </c>
      <c r="AV614" s="11" t="s">
        <v>79</v>
      </c>
      <c r="AW614" s="11" t="s">
        <v>35</v>
      </c>
      <c r="AX614" s="11" t="s">
        <v>71</v>
      </c>
      <c r="AY614" s="242" t="s">
        <v>123</v>
      </c>
    </row>
    <row r="615" s="12" customFormat="1">
      <c r="B615" s="243"/>
      <c r="C615" s="244"/>
      <c r="D615" s="234" t="s">
        <v>132</v>
      </c>
      <c r="E615" s="245" t="s">
        <v>21</v>
      </c>
      <c r="F615" s="246" t="s">
        <v>745</v>
      </c>
      <c r="G615" s="244"/>
      <c r="H615" s="247">
        <v>12</v>
      </c>
      <c r="I615" s="248"/>
      <c r="J615" s="244"/>
      <c r="K615" s="244"/>
      <c r="L615" s="249"/>
      <c r="M615" s="250"/>
      <c r="N615" s="251"/>
      <c r="O615" s="251"/>
      <c r="P615" s="251"/>
      <c r="Q615" s="251"/>
      <c r="R615" s="251"/>
      <c r="S615" s="251"/>
      <c r="T615" s="252"/>
      <c r="AT615" s="253" t="s">
        <v>132</v>
      </c>
      <c r="AU615" s="253" t="s">
        <v>81</v>
      </c>
      <c r="AV615" s="12" t="s">
        <v>81</v>
      </c>
      <c r="AW615" s="12" t="s">
        <v>35</v>
      </c>
      <c r="AX615" s="12" t="s">
        <v>71</v>
      </c>
      <c r="AY615" s="253" t="s">
        <v>123</v>
      </c>
    </row>
    <row r="616" s="13" customFormat="1">
      <c r="B616" s="254"/>
      <c r="C616" s="255"/>
      <c r="D616" s="234" t="s">
        <v>132</v>
      </c>
      <c r="E616" s="256" t="s">
        <v>21</v>
      </c>
      <c r="F616" s="257" t="s">
        <v>135</v>
      </c>
      <c r="G616" s="255"/>
      <c r="H616" s="258">
        <v>12</v>
      </c>
      <c r="I616" s="259"/>
      <c r="J616" s="255"/>
      <c r="K616" s="255"/>
      <c r="L616" s="260"/>
      <c r="M616" s="261"/>
      <c r="N616" s="262"/>
      <c r="O616" s="262"/>
      <c r="P616" s="262"/>
      <c r="Q616" s="262"/>
      <c r="R616" s="262"/>
      <c r="S616" s="262"/>
      <c r="T616" s="263"/>
      <c r="AT616" s="264" t="s">
        <v>132</v>
      </c>
      <c r="AU616" s="264" t="s">
        <v>81</v>
      </c>
      <c r="AV616" s="13" t="s">
        <v>122</v>
      </c>
      <c r="AW616" s="13" t="s">
        <v>35</v>
      </c>
      <c r="AX616" s="13" t="s">
        <v>79</v>
      </c>
      <c r="AY616" s="264" t="s">
        <v>123</v>
      </c>
    </row>
    <row r="617" s="1" customFormat="1" ht="16.5" customHeight="1">
      <c r="B617" s="45"/>
      <c r="C617" s="220" t="s">
        <v>746</v>
      </c>
      <c r="D617" s="220" t="s">
        <v>126</v>
      </c>
      <c r="E617" s="221" t="s">
        <v>747</v>
      </c>
      <c r="F617" s="222" t="s">
        <v>748</v>
      </c>
      <c r="G617" s="223" t="s">
        <v>129</v>
      </c>
      <c r="H617" s="224">
        <v>66</v>
      </c>
      <c r="I617" s="225"/>
      <c r="J617" s="226">
        <f>ROUND(I617*H617,2)</f>
        <v>0</v>
      </c>
      <c r="K617" s="222" t="s">
        <v>197</v>
      </c>
      <c r="L617" s="71"/>
      <c r="M617" s="227" t="s">
        <v>21</v>
      </c>
      <c r="N617" s="228" t="s">
        <v>42</v>
      </c>
      <c r="O617" s="46"/>
      <c r="P617" s="229">
        <f>O617*H617</f>
        <v>0</v>
      </c>
      <c r="Q617" s="229">
        <v>0</v>
      </c>
      <c r="R617" s="229">
        <f>Q617*H617</f>
        <v>0</v>
      </c>
      <c r="S617" s="229">
        <v>0.20399999999999999</v>
      </c>
      <c r="T617" s="230">
        <f>S617*H617</f>
        <v>13.463999999999999</v>
      </c>
      <c r="AR617" s="23" t="s">
        <v>122</v>
      </c>
      <c r="AT617" s="23" t="s">
        <v>126</v>
      </c>
      <c r="AU617" s="23" t="s">
        <v>81</v>
      </c>
      <c r="AY617" s="23" t="s">
        <v>123</v>
      </c>
      <c r="BE617" s="231">
        <f>IF(N617="základní",J617,0)</f>
        <v>0</v>
      </c>
      <c r="BF617" s="231">
        <f>IF(N617="snížená",J617,0)</f>
        <v>0</v>
      </c>
      <c r="BG617" s="231">
        <f>IF(N617="zákl. přenesená",J617,0)</f>
        <v>0</v>
      </c>
      <c r="BH617" s="231">
        <f>IF(N617="sníž. přenesená",J617,0)</f>
        <v>0</v>
      </c>
      <c r="BI617" s="231">
        <f>IF(N617="nulová",J617,0)</f>
        <v>0</v>
      </c>
      <c r="BJ617" s="23" t="s">
        <v>79</v>
      </c>
      <c r="BK617" s="231">
        <f>ROUND(I617*H617,2)</f>
        <v>0</v>
      </c>
      <c r="BL617" s="23" t="s">
        <v>122</v>
      </c>
      <c r="BM617" s="23" t="s">
        <v>749</v>
      </c>
    </row>
    <row r="618" s="11" customFormat="1">
      <c r="B618" s="232"/>
      <c r="C618" s="233"/>
      <c r="D618" s="234" t="s">
        <v>132</v>
      </c>
      <c r="E618" s="235" t="s">
        <v>21</v>
      </c>
      <c r="F618" s="236" t="s">
        <v>750</v>
      </c>
      <c r="G618" s="233"/>
      <c r="H618" s="235" t="s">
        <v>21</v>
      </c>
      <c r="I618" s="237"/>
      <c r="J618" s="233"/>
      <c r="K618" s="233"/>
      <c r="L618" s="238"/>
      <c r="M618" s="239"/>
      <c r="N618" s="240"/>
      <c r="O618" s="240"/>
      <c r="P618" s="240"/>
      <c r="Q618" s="240"/>
      <c r="R618" s="240"/>
      <c r="S618" s="240"/>
      <c r="T618" s="241"/>
      <c r="AT618" s="242" t="s">
        <v>132</v>
      </c>
      <c r="AU618" s="242" t="s">
        <v>81</v>
      </c>
      <c r="AV618" s="11" t="s">
        <v>79</v>
      </c>
      <c r="AW618" s="11" t="s">
        <v>35</v>
      </c>
      <c r="AX618" s="11" t="s">
        <v>71</v>
      </c>
      <c r="AY618" s="242" t="s">
        <v>123</v>
      </c>
    </row>
    <row r="619" s="11" customFormat="1">
      <c r="B619" s="232"/>
      <c r="C619" s="233"/>
      <c r="D619" s="234" t="s">
        <v>132</v>
      </c>
      <c r="E619" s="235" t="s">
        <v>21</v>
      </c>
      <c r="F619" s="236" t="s">
        <v>751</v>
      </c>
      <c r="G619" s="233"/>
      <c r="H619" s="235" t="s">
        <v>21</v>
      </c>
      <c r="I619" s="237"/>
      <c r="J619" s="233"/>
      <c r="K619" s="233"/>
      <c r="L619" s="238"/>
      <c r="M619" s="239"/>
      <c r="N619" s="240"/>
      <c r="O619" s="240"/>
      <c r="P619" s="240"/>
      <c r="Q619" s="240"/>
      <c r="R619" s="240"/>
      <c r="S619" s="240"/>
      <c r="T619" s="241"/>
      <c r="AT619" s="242" t="s">
        <v>132</v>
      </c>
      <c r="AU619" s="242" t="s">
        <v>81</v>
      </c>
      <c r="AV619" s="11" t="s">
        <v>79</v>
      </c>
      <c r="AW619" s="11" t="s">
        <v>35</v>
      </c>
      <c r="AX619" s="11" t="s">
        <v>71</v>
      </c>
      <c r="AY619" s="242" t="s">
        <v>123</v>
      </c>
    </row>
    <row r="620" s="12" customFormat="1">
      <c r="B620" s="243"/>
      <c r="C620" s="244"/>
      <c r="D620" s="234" t="s">
        <v>132</v>
      </c>
      <c r="E620" s="245" t="s">
        <v>21</v>
      </c>
      <c r="F620" s="246" t="s">
        <v>691</v>
      </c>
      <c r="G620" s="244"/>
      <c r="H620" s="247">
        <v>66</v>
      </c>
      <c r="I620" s="248"/>
      <c r="J620" s="244"/>
      <c r="K620" s="244"/>
      <c r="L620" s="249"/>
      <c r="M620" s="250"/>
      <c r="N620" s="251"/>
      <c r="O620" s="251"/>
      <c r="P620" s="251"/>
      <c r="Q620" s="251"/>
      <c r="R620" s="251"/>
      <c r="S620" s="251"/>
      <c r="T620" s="252"/>
      <c r="AT620" s="253" t="s">
        <v>132</v>
      </c>
      <c r="AU620" s="253" t="s">
        <v>81</v>
      </c>
      <c r="AV620" s="12" t="s">
        <v>81</v>
      </c>
      <c r="AW620" s="12" t="s">
        <v>35</v>
      </c>
      <c r="AX620" s="12" t="s">
        <v>71</v>
      </c>
      <c r="AY620" s="253" t="s">
        <v>123</v>
      </c>
    </row>
    <row r="621" s="13" customFormat="1">
      <c r="B621" s="254"/>
      <c r="C621" s="255"/>
      <c r="D621" s="234" t="s">
        <v>132</v>
      </c>
      <c r="E621" s="256" t="s">
        <v>21</v>
      </c>
      <c r="F621" s="257" t="s">
        <v>135</v>
      </c>
      <c r="G621" s="255"/>
      <c r="H621" s="258">
        <v>66</v>
      </c>
      <c r="I621" s="259"/>
      <c r="J621" s="255"/>
      <c r="K621" s="255"/>
      <c r="L621" s="260"/>
      <c r="M621" s="261"/>
      <c r="N621" s="262"/>
      <c r="O621" s="262"/>
      <c r="P621" s="262"/>
      <c r="Q621" s="262"/>
      <c r="R621" s="262"/>
      <c r="S621" s="262"/>
      <c r="T621" s="263"/>
      <c r="AT621" s="264" t="s">
        <v>132</v>
      </c>
      <c r="AU621" s="264" t="s">
        <v>81</v>
      </c>
      <c r="AV621" s="13" t="s">
        <v>122</v>
      </c>
      <c r="AW621" s="13" t="s">
        <v>35</v>
      </c>
      <c r="AX621" s="13" t="s">
        <v>79</v>
      </c>
      <c r="AY621" s="264" t="s">
        <v>123</v>
      </c>
    </row>
    <row r="622" s="1" customFormat="1" ht="38.25" customHeight="1">
      <c r="B622" s="45"/>
      <c r="C622" s="220" t="s">
        <v>752</v>
      </c>
      <c r="D622" s="220" t="s">
        <v>126</v>
      </c>
      <c r="E622" s="221" t="s">
        <v>753</v>
      </c>
      <c r="F622" s="222" t="s">
        <v>754</v>
      </c>
      <c r="G622" s="223" t="s">
        <v>219</v>
      </c>
      <c r="H622" s="224">
        <v>136</v>
      </c>
      <c r="I622" s="225"/>
      <c r="J622" s="226">
        <f>ROUND(I622*H622,2)</f>
        <v>0</v>
      </c>
      <c r="K622" s="222" t="s">
        <v>197</v>
      </c>
      <c r="L622" s="71"/>
      <c r="M622" s="227" t="s">
        <v>21</v>
      </c>
      <c r="N622" s="228" t="s">
        <v>42</v>
      </c>
      <c r="O622" s="46"/>
      <c r="P622" s="229">
        <f>O622*H622</f>
        <v>0</v>
      </c>
      <c r="Q622" s="229">
        <v>0.15540000000000001</v>
      </c>
      <c r="R622" s="229">
        <f>Q622*H622</f>
        <v>21.134400000000003</v>
      </c>
      <c r="S622" s="229">
        <v>0</v>
      </c>
      <c r="T622" s="230">
        <f>S622*H622</f>
        <v>0</v>
      </c>
      <c r="AR622" s="23" t="s">
        <v>122</v>
      </c>
      <c r="AT622" s="23" t="s">
        <v>126</v>
      </c>
      <c r="AU622" s="23" t="s">
        <v>81</v>
      </c>
      <c r="AY622" s="23" t="s">
        <v>123</v>
      </c>
      <c r="BE622" s="231">
        <f>IF(N622="základní",J622,0)</f>
        <v>0</v>
      </c>
      <c r="BF622" s="231">
        <f>IF(N622="snížená",J622,0)</f>
        <v>0</v>
      </c>
      <c r="BG622" s="231">
        <f>IF(N622="zákl. přenesená",J622,0)</f>
        <v>0</v>
      </c>
      <c r="BH622" s="231">
        <f>IF(N622="sníž. přenesená",J622,0)</f>
        <v>0</v>
      </c>
      <c r="BI622" s="231">
        <f>IF(N622="nulová",J622,0)</f>
        <v>0</v>
      </c>
      <c r="BJ622" s="23" t="s">
        <v>79</v>
      </c>
      <c r="BK622" s="231">
        <f>ROUND(I622*H622,2)</f>
        <v>0</v>
      </c>
      <c r="BL622" s="23" t="s">
        <v>122</v>
      </c>
      <c r="BM622" s="23" t="s">
        <v>755</v>
      </c>
    </row>
    <row r="623" s="11" customFormat="1">
      <c r="B623" s="232"/>
      <c r="C623" s="233"/>
      <c r="D623" s="234" t="s">
        <v>132</v>
      </c>
      <c r="E623" s="235" t="s">
        <v>21</v>
      </c>
      <c r="F623" s="236" t="s">
        <v>369</v>
      </c>
      <c r="G623" s="233"/>
      <c r="H623" s="235" t="s">
        <v>21</v>
      </c>
      <c r="I623" s="237"/>
      <c r="J623" s="233"/>
      <c r="K623" s="233"/>
      <c r="L623" s="238"/>
      <c r="M623" s="239"/>
      <c r="N623" s="240"/>
      <c r="O623" s="240"/>
      <c r="P623" s="240"/>
      <c r="Q623" s="240"/>
      <c r="R623" s="240"/>
      <c r="S623" s="240"/>
      <c r="T623" s="241"/>
      <c r="AT623" s="242" t="s">
        <v>132</v>
      </c>
      <c r="AU623" s="242" t="s">
        <v>81</v>
      </c>
      <c r="AV623" s="11" t="s">
        <v>79</v>
      </c>
      <c r="AW623" s="11" t="s">
        <v>35</v>
      </c>
      <c r="AX623" s="11" t="s">
        <v>71</v>
      </c>
      <c r="AY623" s="242" t="s">
        <v>123</v>
      </c>
    </row>
    <row r="624" s="11" customFormat="1">
      <c r="B624" s="232"/>
      <c r="C624" s="233"/>
      <c r="D624" s="234" t="s">
        <v>132</v>
      </c>
      <c r="E624" s="235" t="s">
        <v>21</v>
      </c>
      <c r="F624" s="236" t="s">
        <v>756</v>
      </c>
      <c r="G624" s="233"/>
      <c r="H624" s="235" t="s">
        <v>21</v>
      </c>
      <c r="I624" s="237"/>
      <c r="J624" s="233"/>
      <c r="K624" s="233"/>
      <c r="L624" s="238"/>
      <c r="M624" s="239"/>
      <c r="N624" s="240"/>
      <c r="O624" s="240"/>
      <c r="P624" s="240"/>
      <c r="Q624" s="240"/>
      <c r="R624" s="240"/>
      <c r="S624" s="240"/>
      <c r="T624" s="241"/>
      <c r="AT624" s="242" t="s">
        <v>132</v>
      </c>
      <c r="AU624" s="242" t="s">
        <v>81</v>
      </c>
      <c r="AV624" s="11" t="s">
        <v>79</v>
      </c>
      <c r="AW624" s="11" t="s">
        <v>35</v>
      </c>
      <c r="AX624" s="11" t="s">
        <v>71</v>
      </c>
      <c r="AY624" s="242" t="s">
        <v>123</v>
      </c>
    </row>
    <row r="625" s="11" customFormat="1">
      <c r="B625" s="232"/>
      <c r="C625" s="233"/>
      <c r="D625" s="234" t="s">
        <v>132</v>
      </c>
      <c r="E625" s="235" t="s">
        <v>21</v>
      </c>
      <c r="F625" s="236" t="s">
        <v>757</v>
      </c>
      <c r="G625" s="233"/>
      <c r="H625" s="235" t="s">
        <v>21</v>
      </c>
      <c r="I625" s="237"/>
      <c r="J625" s="233"/>
      <c r="K625" s="233"/>
      <c r="L625" s="238"/>
      <c r="M625" s="239"/>
      <c r="N625" s="240"/>
      <c r="O625" s="240"/>
      <c r="P625" s="240"/>
      <c r="Q625" s="240"/>
      <c r="R625" s="240"/>
      <c r="S625" s="240"/>
      <c r="T625" s="241"/>
      <c r="AT625" s="242" t="s">
        <v>132</v>
      </c>
      <c r="AU625" s="242" t="s">
        <v>81</v>
      </c>
      <c r="AV625" s="11" t="s">
        <v>79</v>
      </c>
      <c r="AW625" s="11" t="s">
        <v>35</v>
      </c>
      <c r="AX625" s="11" t="s">
        <v>71</v>
      </c>
      <c r="AY625" s="242" t="s">
        <v>123</v>
      </c>
    </row>
    <row r="626" s="12" customFormat="1">
      <c r="B626" s="243"/>
      <c r="C626" s="244"/>
      <c r="D626" s="234" t="s">
        <v>132</v>
      </c>
      <c r="E626" s="245" t="s">
        <v>21</v>
      </c>
      <c r="F626" s="246" t="s">
        <v>758</v>
      </c>
      <c r="G626" s="244"/>
      <c r="H626" s="247">
        <v>86</v>
      </c>
      <c r="I626" s="248"/>
      <c r="J626" s="244"/>
      <c r="K626" s="244"/>
      <c r="L626" s="249"/>
      <c r="M626" s="250"/>
      <c r="N626" s="251"/>
      <c r="O626" s="251"/>
      <c r="P626" s="251"/>
      <c r="Q626" s="251"/>
      <c r="R626" s="251"/>
      <c r="S626" s="251"/>
      <c r="T626" s="252"/>
      <c r="AT626" s="253" t="s">
        <v>132</v>
      </c>
      <c r="AU626" s="253" t="s">
        <v>81</v>
      </c>
      <c r="AV626" s="12" t="s">
        <v>81</v>
      </c>
      <c r="AW626" s="12" t="s">
        <v>35</v>
      </c>
      <c r="AX626" s="12" t="s">
        <v>71</v>
      </c>
      <c r="AY626" s="253" t="s">
        <v>123</v>
      </c>
    </row>
    <row r="627" s="11" customFormat="1">
      <c r="B627" s="232"/>
      <c r="C627" s="233"/>
      <c r="D627" s="234" t="s">
        <v>132</v>
      </c>
      <c r="E627" s="235" t="s">
        <v>21</v>
      </c>
      <c r="F627" s="236" t="s">
        <v>759</v>
      </c>
      <c r="G627" s="233"/>
      <c r="H627" s="235" t="s">
        <v>21</v>
      </c>
      <c r="I627" s="237"/>
      <c r="J627" s="233"/>
      <c r="K627" s="233"/>
      <c r="L627" s="238"/>
      <c r="M627" s="239"/>
      <c r="N627" s="240"/>
      <c r="O627" s="240"/>
      <c r="P627" s="240"/>
      <c r="Q627" s="240"/>
      <c r="R627" s="240"/>
      <c r="S627" s="240"/>
      <c r="T627" s="241"/>
      <c r="AT627" s="242" t="s">
        <v>132</v>
      </c>
      <c r="AU627" s="242" t="s">
        <v>81</v>
      </c>
      <c r="AV627" s="11" t="s">
        <v>79</v>
      </c>
      <c r="AW627" s="11" t="s">
        <v>35</v>
      </c>
      <c r="AX627" s="11" t="s">
        <v>71</v>
      </c>
      <c r="AY627" s="242" t="s">
        <v>123</v>
      </c>
    </row>
    <row r="628" s="12" customFormat="1">
      <c r="B628" s="243"/>
      <c r="C628" s="244"/>
      <c r="D628" s="234" t="s">
        <v>132</v>
      </c>
      <c r="E628" s="245" t="s">
        <v>21</v>
      </c>
      <c r="F628" s="246" t="s">
        <v>760</v>
      </c>
      <c r="G628" s="244"/>
      <c r="H628" s="247">
        <v>50</v>
      </c>
      <c r="I628" s="248"/>
      <c r="J628" s="244"/>
      <c r="K628" s="244"/>
      <c r="L628" s="249"/>
      <c r="M628" s="250"/>
      <c r="N628" s="251"/>
      <c r="O628" s="251"/>
      <c r="P628" s="251"/>
      <c r="Q628" s="251"/>
      <c r="R628" s="251"/>
      <c r="S628" s="251"/>
      <c r="T628" s="252"/>
      <c r="AT628" s="253" t="s">
        <v>132</v>
      </c>
      <c r="AU628" s="253" t="s">
        <v>81</v>
      </c>
      <c r="AV628" s="12" t="s">
        <v>81</v>
      </c>
      <c r="AW628" s="12" t="s">
        <v>35</v>
      </c>
      <c r="AX628" s="12" t="s">
        <v>71</v>
      </c>
      <c r="AY628" s="253" t="s">
        <v>123</v>
      </c>
    </row>
    <row r="629" s="13" customFormat="1">
      <c r="B629" s="254"/>
      <c r="C629" s="255"/>
      <c r="D629" s="234" t="s">
        <v>132</v>
      </c>
      <c r="E629" s="256" t="s">
        <v>21</v>
      </c>
      <c r="F629" s="257" t="s">
        <v>135</v>
      </c>
      <c r="G629" s="255"/>
      <c r="H629" s="258">
        <v>136</v>
      </c>
      <c r="I629" s="259"/>
      <c r="J629" s="255"/>
      <c r="K629" s="255"/>
      <c r="L629" s="260"/>
      <c r="M629" s="261"/>
      <c r="N629" s="262"/>
      <c r="O629" s="262"/>
      <c r="P629" s="262"/>
      <c r="Q629" s="262"/>
      <c r="R629" s="262"/>
      <c r="S629" s="262"/>
      <c r="T629" s="263"/>
      <c r="AT629" s="264" t="s">
        <v>132</v>
      </c>
      <c r="AU629" s="264" t="s">
        <v>81</v>
      </c>
      <c r="AV629" s="13" t="s">
        <v>122</v>
      </c>
      <c r="AW629" s="13" t="s">
        <v>35</v>
      </c>
      <c r="AX629" s="13" t="s">
        <v>79</v>
      </c>
      <c r="AY629" s="264" t="s">
        <v>123</v>
      </c>
    </row>
    <row r="630" s="1" customFormat="1" ht="25.5" customHeight="1">
      <c r="B630" s="45"/>
      <c r="C630" s="220" t="s">
        <v>761</v>
      </c>
      <c r="D630" s="220" t="s">
        <v>126</v>
      </c>
      <c r="E630" s="221" t="s">
        <v>762</v>
      </c>
      <c r="F630" s="222" t="s">
        <v>763</v>
      </c>
      <c r="G630" s="223" t="s">
        <v>219</v>
      </c>
      <c r="H630" s="224">
        <v>208</v>
      </c>
      <c r="I630" s="225"/>
      <c r="J630" s="226">
        <f>ROUND(I630*H630,2)</f>
        <v>0</v>
      </c>
      <c r="K630" s="222" t="s">
        <v>197</v>
      </c>
      <c r="L630" s="71"/>
      <c r="M630" s="227" t="s">
        <v>21</v>
      </c>
      <c r="N630" s="228" t="s">
        <v>42</v>
      </c>
      <c r="O630" s="46"/>
      <c r="P630" s="229">
        <f>O630*H630</f>
        <v>0</v>
      </c>
      <c r="Q630" s="229">
        <v>1.0000000000000001E-05</v>
      </c>
      <c r="R630" s="229">
        <f>Q630*H630</f>
        <v>0.0020800000000000003</v>
      </c>
      <c r="S630" s="229">
        <v>0</v>
      </c>
      <c r="T630" s="230">
        <f>S630*H630</f>
        <v>0</v>
      </c>
      <c r="AR630" s="23" t="s">
        <v>122</v>
      </c>
      <c r="AT630" s="23" t="s">
        <v>126</v>
      </c>
      <c r="AU630" s="23" t="s">
        <v>81</v>
      </c>
      <c r="AY630" s="23" t="s">
        <v>123</v>
      </c>
      <c r="BE630" s="231">
        <f>IF(N630="základní",J630,0)</f>
        <v>0</v>
      </c>
      <c r="BF630" s="231">
        <f>IF(N630="snížená",J630,0)</f>
        <v>0</v>
      </c>
      <c r="BG630" s="231">
        <f>IF(N630="zákl. přenesená",J630,0)</f>
        <v>0</v>
      </c>
      <c r="BH630" s="231">
        <f>IF(N630="sníž. přenesená",J630,0)</f>
        <v>0</v>
      </c>
      <c r="BI630" s="231">
        <f>IF(N630="nulová",J630,0)</f>
        <v>0</v>
      </c>
      <c r="BJ630" s="23" t="s">
        <v>79</v>
      </c>
      <c r="BK630" s="231">
        <f>ROUND(I630*H630,2)</f>
        <v>0</v>
      </c>
      <c r="BL630" s="23" t="s">
        <v>122</v>
      </c>
      <c r="BM630" s="23" t="s">
        <v>764</v>
      </c>
    </row>
    <row r="631" s="11" customFormat="1">
      <c r="B631" s="232"/>
      <c r="C631" s="233"/>
      <c r="D631" s="234" t="s">
        <v>132</v>
      </c>
      <c r="E631" s="235" t="s">
        <v>21</v>
      </c>
      <c r="F631" s="236" t="s">
        <v>765</v>
      </c>
      <c r="G631" s="233"/>
      <c r="H631" s="235" t="s">
        <v>21</v>
      </c>
      <c r="I631" s="237"/>
      <c r="J631" s="233"/>
      <c r="K631" s="233"/>
      <c r="L631" s="238"/>
      <c r="M631" s="239"/>
      <c r="N631" s="240"/>
      <c r="O631" s="240"/>
      <c r="P631" s="240"/>
      <c r="Q631" s="240"/>
      <c r="R631" s="240"/>
      <c r="S631" s="240"/>
      <c r="T631" s="241"/>
      <c r="AT631" s="242" t="s">
        <v>132</v>
      </c>
      <c r="AU631" s="242" t="s">
        <v>81</v>
      </c>
      <c r="AV631" s="11" t="s">
        <v>79</v>
      </c>
      <c r="AW631" s="11" t="s">
        <v>35</v>
      </c>
      <c r="AX631" s="11" t="s">
        <v>71</v>
      </c>
      <c r="AY631" s="242" t="s">
        <v>123</v>
      </c>
    </row>
    <row r="632" s="11" customFormat="1">
      <c r="B632" s="232"/>
      <c r="C632" s="233"/>
      <c r="D632" s="234" t="s">
        <v>132</v>
      </c>
      <c r="E632" s="235" t="s">
        <v>21</v>
      </c>
      <c r="F632" s="236" t="s">
        <v>766</v>
      </c>
      <c r="G632" s="233"/>
      <c r="H632" s="235" t="s">
        <v>21</v>
      </c>
      <c r="I632" s="237"/>
      <c r="J632" s="233"/>
      <c r="K632" s="233"/>
      <c r="L632" s="238"/>
      <c r="M632" s="239"/>
      <c r="N632" s="240"/>
      <c r="O632" s="240"/>
      <c r="P632" s="240"/>
      <c r="Q632" s="240"/>
      <c r="R632" s="240"/>
      <c r="S632" s="240"/>
      <c r="T632" s="241"/>
      <c r="AT632" s="242" t="s">
        <v>132</v>
      </c>
      <c r="AU632" s="242" t="s">
        <v>81</v>
      </c>
      <c r="AV632" s="11" t="s">
        <v>79</v>
      </c>
      <c r="AW632" s="11" t="s">
        <v>35</v>
      </c>
      <c r="AX632" s="11" t="s">
        <v>71</v>
      </c>
      <c r="AY632" s="242" t="s">
        <v>123</v>
      </c>
    </row>
    <row r="633" s="12" customFormat="1">
      <c r="B633" s="243"/>
      <c r="C633" s="244"/>
      <c r="D633" s="234" t="s">
        <v>132</v>
      </c>
      <c r="E633" s="245" t="s">
        <v>21</v>
      </c>
      <c r="F633" s="246" t="s">
        <v>767</v>
      </c>
      <c r="G633" s="244"/>
      <c r="H633" s="247">
        <v>208</v>
      </c>
      <c r="I633" s="248"/>
      <c r="J633" s="244"/>
      <c r="K633" s="244"/>
      <c r="L633" s="249"/>
      <c r="M633" s="250"/>
      <c r="N633" s="251"/>
      <c r="O633" s="251"/>
      <c r="P633" s="251"/>
      <c r="Q633" s="251"/>
      <c r="R633" s="251"/>
      <c r="S633" s="251"/>
      <c r="T633" s="252"/>
      <c r="AT633" s="253" t="s">
        <v>132</v>
      </c>
      <c r="AU633" s="253" t="s">
        <v>81</v>
      </c>
      <c r="AV633" s="12" t="s">
        <v>81</v>
      </c>
      <c r="AW633" s="12" t="s">
        <v>35</v>
      </c>
      <c r="AX633" s="12" t="s">
        <v>71</v>
      </c>
      <c r="AY633" s="253" t="s">
        <v>123</v>
      </c>
    </row>
    <row r="634" s="13" customFormat="1">
      <c r="B634" s="254"/>
      <c r="C634" s="255"/>
      <c r="D634" s="234" t="s">
        <v>132</v>
      </c>
      <c r="E634" s="256" t="s">
        <v>21</v>
      </c>
      <c r="F634" s="257" t="s">
        <v>135</v>
      </c>
      <c r="G634" s="255"/>
      <c r="H634" s="258">
        <v>208</v>
      </c>
      <c r="I634" s="259"/>
      <c r="J634" s="255"/>
      <c r="K634" s="255"/>
      <c r="L634" s="260"/>
      <c r="M634" s="261"/>
      <c r="N634" s="262"/>
      <c r="O634" s="262"/>
      <c r="P634" s="262"/>
      <c r="Q634" s="262"/>
      <c r="R634" s="262"/>
      <c r="S634" s="262"/>
      <c r="T634" s="263"/>
      <c r="AT634" s="264" t="s">
        <v>132</v>
      </c>
      <c r="AU634" s="264" t="s">
        <v>81</v>
      </c>
      <c r="AV634" s="13" t="s">
        <v>122</v>
      </c>
      <c r="AW634" s="13" t="s">
        <v>35</v>
      </c>
      <c r="AX634" s="13" t="s">
        <v>79</v>
      </c>
      <c r="AY634" s="264" t="s">
        <v>123</v>
      </c>
    </row>
    <row r="635" s="1" customFormat="1" ht="25.5" customHeight="1">
      <c r="B635" s="45"/>
      <c r="C635" s="220" t="s">
        <v>768</v>
      </c>
      <c r="D635" s="220" t="s">
        <v>126</v>
      </c>
      <c r="E635" s="221" t="s">
        <v>769</v>
      </c>
      <c r="F635" s="222" t="s">
        <v>770</v>
      </c>
      <c r="G635" s="223" t="s">
        <v>219</v>
      </c>
      <c r="H635" s="224">
        <v>692.71000000000004</v>
      </c>
      <c r="I635" s="225"/>
      <c r="J635" s="226">
        <f>ROUND(I635*H635,2)</f>
        <v>0</v>
      </c>
      <c r="K635" s="222" t="s">
        <v>197</v>
      </c>
      <c r="L635" s="71"/>
      <c r="M635" s="227" t="s">
        <v>21</v>
      </c>
      <c r="N635" s="228" t="s">
        <v>42</v>
      </c>
      <c r="O635" s="46"/>
      <c r="P635" s="229">
        <f>O635*H635</f>
        <v>0</v>
      </c>
      <c r="Q635" s="229">
        <v>0</v>
      </c>
      <c r="R635" s="229">
        <f>Q635*H635</f>
        <v>0</v>
      </c>
      <c r="S635" s="229">
        <v>0</v>
      </c>
      <c r="T635" s="230">
        <f>S635*H635</f>
        <v>0</v>
      </c>
      <c r="AR635" s="23" t="s">
        <v>122</v>
      </c>
      <c r="AT635" s="23" t="s">
        <v>126</v>
      </c>
      <c r="AU635" s="23" t="s">
        <v>81</v>
      </c>
      <c r="AY635" s="23" t="s">
        <v>123</v>
      </c>
      <c r="BE635" s="231">
        <f>IF(N635="základní",J635,0)</f>
        <v>0</v>
      </c>
      <c r="BF635" s="231">
        <f>IF(N635="snížená",J635,0)</f>
        <v>0</v>
      </c>
      <c r="BG635" s="231">
        <f>IF(N635="zákl. přenesená",J635,0)</f>
        <v>0</v>
      </c>
      <c r="BH635" s="231">
        <f>IF(N635="sníž. přenesená",J635,0)</f>
        <v>0</v>
      </c>
      <c r="BI635" s="231">
        <f>IF(N635="nulová",J635,0)</f>
        <v>0</v>
      </c>
      <c r="BJ635" s="23" t="s">
        <v>79</v>
      </c>
      <c r="BK635" s="231">
        <f>ROUND(I635*H635,2)</f>
        <v>0</v>
      </c>
      <c r="BL635" s="23" t="s">
        <v>122</v>
      </c>
      <c r="BM635" s="23" t="s">
        <v>771</v>
      </c>
    </row>
    <row r="636" s="11" customFormat="1">
      <c r="B636" s="232"/>
      <c r="C636" s="233"/>
      <c r="D636" s="234" t="s">
        <v>132</v>
      </c>
      <c r="E636" s="235" t="s">
        <v>21</v>
      </c>
      <c r="F636" s="236" t="s">
        <v>772</v>
      </c>
      <c r="G636" s="233"/>
      <c r="H636" s="235" t="s">
        <v>21</v>
      </c>
      <c r="I636" s="237"/>
      <c r="J636" s="233"/>
      <c r="K636" s="233"/>
      <c r="L636" s="238"/>
      <c r="M636" s="239"/>
      <c r="N636" s="240"/>
      <c r="O636" s="240"/>
      <c r="P636" s="240"/>
      <c r="Q636" s="240"/>
      <c r="R636" s="240"/>
      <c r="S636" s="240"/>
      <c r="T636" s="241"/>
      <c r="AT636" s="242" t="s">
        <v>132</v>
      </c>
      <c r="AU636" s="242" t="s">
        <v>81</v>
      </c>
      <c r="AV636" s="11" t="s">
        <v>79</v>
      </c>
      <c r="AW636" s="11" t="s">
        <v>35</v>
      </c>
      <c r="AX636" s="11" t="s">
        <v>71</v>
      </c>
      <c r="AY636" s="242" t="s">
        <v>123</v>
      </c>
    </row>
    <row r="637" s="11" customFormat="1">
      <c r="B637" s="232"/>
      <c r="C637" s="233"/>
      <c r="D637" s="234" t="s">
        <v>132</v>
      </c>
      <c r="E637" s="235" t="s">
        <v>21</v>
      </c>
      <c r="F637" s="236" t="s">
        <v>773</v>
      </c>
      <c r="G637" s="233"/>
      <c r="H637" s="235" t="s">
        <v>21</v>
      </c>
      <c r="I637" s="237"/>
      <c r="J637" s="233"/>
      <c r="K637" s="233"/>
      <c r="L637" s="238"/>
      <c r="M637" s="239"/>
      <c r="N637" s="240"/>
      <c r="O637" s="240"/>
      <c r="P637" s="240"/>
      <c r="Q637" s="240"/>
      <c r="R637" s="240"/>
      <c r="S637" s="240"/>
      <c r="T637" s="241"/>
      <c r="AT637" s="242" t="s">
        <v>132</v>
      </c>
      <c r="AU637" s="242" t="s">
        <v>81</v>
      </c>
      <c r="AV637" s="11" t="s">
        <v>79</v>
      </c>
      <c r="AW637" s="11" t="s">
        <v>35</v>
      </c>
      <c r="AX637" s="11" t="s">
        <v>71</v>
      </c>
      <c r="AY637" s="242" t="s">
        <v>123</v>
      </c>
    </row>
    <row r="638" s="11" customFormat="1">
      <c r="B638" s="232"/>
      <c r="C638" s="233"/>
      <c r="D638" s="234" t="s">
        <v>132</v>
      </c>
      <c r="E638" s="235" t="s">
        <v>21</v>
      </c>
      <c r="F638" s="236" t="s">
        <v>479</v>
      </c>
      <c r="G638" s="233"/>
      <c r="H638" s="235" t="s">
        <v>21</v>
      </c>
      <c r="I638" s="237"/>
      <c r="J638" s="233"/>
      <c r="K638" s="233"/>
      <c r="L638" s="238"/>
      <c r="M638" s="239"/>
      <c r="N638" s="240"/>
      <c r="O638" s="240"/>
      <c r="P638" s="240"/>
      <c r="Q638" s="240"/>
      <c r="R638" s="240"/>
      <c r="S638" s="240"/>
      <c r="T638" s="241"/>
      <c r="AT638" s="242" t="s">
        <v>132</v>
      </c>
      <c r="AU638" s="242" t="s">
        <v>81</v>
      </c>
      <c r="AV638" s="11" t="s">
        <v>79</v>
      </c>
      <c r="AW638" s="11" t="s">
        <v>35</v>
      </c>
      <c r="AX638" s="11" t="s">
        <v>71</v>
      </c>
      <c r="AY638" s="242" t="s">
        <v>123</v>
      </c>
    </row>
    <row r="639" s="12" customFormat="1">
      <c r="B639" s="243"/>
      <c r="C639" s="244"/>
      <c r="D639" s="234" t="s">
        <v>132</v>
      </c>
      <c r="E639" s="245" t="s">
        <v>21</v>
      </c>
      <c r="F639" s="246" t="s">
        <v>774</v>
      </c>
      <c r="G639" s="244"/>
      <c r="H639" s="247">
        <v>692.71000000000004</v>
      </c>
      <c r="I639" s="248"/>
      <c r="J639" s="244"/>
      <c r="K639" s="244"/>
      <c r="L639" s="249"/>
      <c r="M639" s="250"/>
      <c r="N639" s="251"/>
      <c r="O639" s="251"/>
      <c r="P639" s="251"/>
      <c r="Q639" s="251"/>
      <c r="R639" s="251"/>
      <c r="S639" s="251"/>
      <c r="T639" s="252"/>
      <c r="AT639" s="253" t="s">
        <v>132</v>
      </c>
      <c r="AU639" s="253" t="s">
        <v>81</v>
      </c>
      <c r="AV639" s="12" t="s">
        <v>81</v>
      </c>
      <c r="AW639" s="12" t="s">
        <v>35</v>
      </c>
      <c r="AX639" s="12" t="s">
        <v>71</v>
      </c>
      <c r="AY639" s="253" t="s">
        <v>123</v>
      </c>
    </row>
    <row r="640" s="13" customFormat="1">
      <c r="B640" s="254"/>
      <c r="C640" s="255"/>
      <c r="D640" s="234" t="s">
        <v>132</v>
      </c>
      <c r="E640" s="256" t="s">
        <v>21</v>
      </c>
      <c r="F640" s="257" t="s">
        <v>135</v>
      </c>
      <c r="G640" s="255"/>
      <c r="H640" s="258">
        <v>692.71000000000004</v>
      </c>
      <c r="I640" s="259"/>
      <c r="J640" s="255"/>
      <c r="K640" s="255"/>
      <c r="L640" s="260"/>
      <c r="M640" s="261"/>
      <c r="N640" s="262"/>
      <c r="O640" s="262"/>
      <c r="P640" s="262"/>
      <c r="Q640" s="262"/>
      <c r="R640" s="262"/>
      <c r="S640" s="262"/>
      <c r="T640" s="263"/>
      <c r="AT640" s="264" t="s">
        <v>132</v>
      </c>
      <c r="AU640" s="264" t="s">
        <v>81</v>
      </c>
      <c r="AV640" s="13" t="s">
        <v>122</v>
      </c>
      <c r="AW640" s="13" t="s">
        <v>35</v>
      </c>
      <c r="AX640" s="13" t="s">
        <v>79</v>
      </c>
      <c r="AY640" s="264" t="s">
        <v>123</v>
      </c>
    </row>
    <row r="641" s="1" customFormat="1" ht="25.5" customHeight="1">
      <c r="B641" s="45"/>
      <c r="C641" s="220" t="s">
        <v>775</v>
      </c>
      <c r="D641" s="220" t="s">
        <v>126</v>
      </c>
      <c r="E641" s="221" t="s">
        <v>776</v>
      </c>
      <c r="F641" s="222" t="s">
        <v>777</v>
      </c>
      <c r="G641" s="223" t="s">
        <v>219</v>
      </c>
      <c r="H641" s="224">
        <v>208</v>
      </c>
      <c r="I641" s="225"/>
      <c r="J641" s="226">
        <f>ROUND(I641*H641,2)</f>
        <v>0</v>
      </c>
      <c r="K641" s="222" t="s">
        <v>197</v>
      </c>
      <c r="L641" s="71"/>
      <c r="M641" s="227" t="s">
        <v>21</v>
      </c>
      <c r="N641" s="228" t="s">
        <v>42</v>
      </c>
      <c r="O641" s="46"/>
      <c r="P641" s="229">
        <f>O641*H641</f>
        <v>0</v>
      </c>
      <c r="Q641" s="229">
        <v>0</v>
      </c>
      <c r="R641" s="229">
        <f>Q641*H641</f>
        <v>0</v>
      </c>
      <c r="S641" s="229">
        <v>0</v>
      </c>
      <c r="T641" s="230">
        <f>S641*H641</f>
        <v>0</v>
      </c>
      <c r="AR641" s="23" t="s">
        <v>122</v>
      </c>
      <c r="AT641" s="23" t="s">
        <v>126</v>
      </c>
      <c r="AU641" s="23" t="s">
        <v>81</v>
      </c>
      <c r="AY641" s="23" t="s">
        <v>123</v>
      </c>
      <c r="BE641" s="231">
        <f>IF(N641="základní",J641,0)</f>
        <v>0</v>
      </c>
      <c r="BF641" s="231">
        <f>IF(N641="snížená",J641,0)</f>
        <v>0</v>
      </c>
      <c r="BG641" s="231">
        <f>IF(N641="zákl. přenesená",J641,0)</f>
        <v>0</v>
      </c>
      <c r="BH641" s="231">
        <f>IF(N641="sníž. přenesená",J641,0)</f>
        <v>0</v>
      </c>
      <c r="BI641" s="231">
        <f>IF(N641="nulová",J641,0)</f>
        <v>0</v>
      </c>
      <c r="BJ641" s="23" t="s">
        <v>79</v>
      </c>
      <c r="BK641" s="231">
        <f>ROUND(I641*H641,2)</f>
        <v>0</v>
      </c>
      <c r="BL641" s="23" t="s">
        <v>122</v>
      </c>
      <c r="BM641" s="23" t="s">
        <v>778</v>
      </c>
    </row>
    <row r="642" s="11" customFormat="1">
      <c r="B642" s="232"/>
      <c r="C642" s="233"/>
      <c r="D642" s="234" t="s">
        <v>132</v>
      </c>
      <c r="E642" s="235" t="s">
        <v>21</v>
      </c>
      <c r="F642" s="236" t="s">
        <v>779</v>
      </c>
      <c r="G642" s="233"/>
      <c r="H642" s="235" t="s">
        <v>21</v>
      </c>
      <c r="I642" s="237"/>
      <c r="J642" s="233"/>
      <c r="K642" s="233"/>
      <c r="L642" s="238"/>
      <c r="M642" s="239"/>
      <c r="N642" s="240"/>
      <c r="O642" s="240"/>
      <c r="P642" s="240"/>
      <c r="Q642" s="240"/>
      <c r="R642" s="240"/>
      <c r="S642" s="240"/>
      <c r="T642" s="241"/>
      <c r="AT642" s="242" t="s">
        <v>132</v>
      </c>
      <c r="AU642" s="242" t="s">
        <v>81</v>
      </c>
      <c r="AV642" s="11" t="s">
        <v>79</v>
      </c>
      <c r="AW642" s="11" t="s">
        <v>35</v>
      </c>
      <c r="AX642" s="11" t="s">
        <v>71</v>
      </c>
      <c r="AY642" s="242" t="s">
        <v>123</v>
      </c>
    </row>
    <row r="643" s="11" customFormat="1">
      <c r="B643" s="232"/>
      <c r="C643" s="233"/>
      <c r="D643" s="234" t="s">
        <v>132</v>
      </c>
      <c r="E643" s="235" t="s">
        <v>21</v>
      </c>
      <c r="F643" s="236" t="s">
        <v>780</v>
      </c>
      <c r="G643" s="233"/>
      <c r="H643" s="235" t="s">
        <v>21</v>
      </c>
      <c r="I643" s="237"/>
      <c r="J643" s="233"/>
      <c r="K643" s="233"/>
      <c r="L643" s="238"/>
      <c r="M643" s="239"/>
      <c r="N643" s="240"/>
      <c r="O643" s="240"/>
      <c r="P643" s="240"/>
      <c r="Q643" s="240"/>
      <c r="R643" s="240"/>
      <c r="S643" s="240"/>
      <c r="T643" s="241"/>
      <c r="AT643" s="242" t="s">
        <v>132</v>
      </c>
      <c r="AU643" s="242" t="s">
        <v>81</v>
      </c>
      <c r="AV643" s="11" t="s">
        <v>79</v>
      </c>
      <c r="AW643" s="11" t="s">
        <v>35</v>
      </c>
      <c r="AX643" s="11" t="s">
        <v>71</v>
      </c>
      <c r="AY643" s="242" t="s">
        <v>123</v>
      </c>
    </row>
    <row r="644" s="11" customFormat="1">
      <c r="B644" s="232"/>
      <c r="C644" s="233"/>
      <c r="D644" s="234" t="s">
        <v>132</v>
      </c>
      <c r="E644" s="235" t="s">
        <v>21</v>
      </c>
      <c r="F644" s="236" t="s">
        <v>479</v>
      </c>
      <c r="G644" s="233"/>
      <c r="H644" s="235" t="s">
        <v>21</v>
      </c>
      <c r="I644" s="237"/>
      <c r="J644" s="233"/>
      <c r="K644" s="233"/>
      <c r="L644" s="238"/>
      <c r="M644" s="239"/>
      <c r="N644" s="240"/>
      <c r="O644" s="240"/>
      <c r="P644" s="240"/>
      <c r="Q644" s="240"/>
      <c r="R644" s="240"/>
      <c r="S644" s="240"/>
      <c r="T644" s="241"/>
      <c r="AT644" s="242" t="s">
        <v>132</v>
      </c>
      <c r="AU644" s="242" t="s">
        <v>81</v>
      </c>
      <c r="AV644" s="11" t="s">
        <v>79</v>
      </c>
      <c r="AW644" s="11" t="s">
        <v>35</v>
      </c>
      <c r="AX644" s="11" t="s">
        <v>71</v>
      </c>
      <c r="AY644" s="242" t="s">
        <v>123</v>
      </c>
    </row>
    <row r="645" s="12" customFormat="1">
      <c r="B645" s="243"/>
      <c r="C645" s="244"/>
      <c r="D645" s="234" t="s">
        <v>132</v>
      </c>
      <c r="E645" s="245" t="s">
        <v>21</v>
      </c>
      <c r="F645" s="246" t="s">
        <v>767</v>
      </c>
      <c r="G645" s="244"/>
      <c r="H645" s="247">
        <v>208</v>
      </c>
      <c r="I645" s="248"/>
      <c r="J645" s="244"/>
      <c r="K645" s="244"/>
      <c r="L645" s="249"/>
      <c r="M645" s="250"/>
      <c r="N645" s="251"/>
      <c r="O645" s="251"/>
      <c r="P645" s="251"/>
      <c r="Q645" s="251"/>
      <c r="R645" s="251"/>
      <c r="S645" s="251"/>
      <c r="T645" s="252"/>
      <c r="AT645" s="253" t="s">
        <v>132</v>
      </c>
      <c r="AU645" s="253" t="s">
        <v>81</v>
      </c>
      <c r="AV645" s="12" t="s">
        <v>81</v>
      </c>
      <c r="AW645" s="12" t="s">
        <v>35</v>
      </c>
      <c r="AX645" s="12" t="s">
        <v>71</v>
      </c>
      <c r="AY645" s="253" t="s">
        <v>123</v>
      </c>
    </row>
    <row r="646" s="13" customFormat="1">
      <c r="B646" s="254"/>
      <c r="C646" s="255"/>
      <c r="D646" s="234" t="s">
        <v>132</v>
      </c>
      <c r="E646" s="256" t="s">
        <v>21</v>
      </c>
      <c r="F646" s="257" t="s">
        <v>135</v>
      </c>
      <c r="G646" s="255"/>
      <c r="H646" s="258">
        <v>208</v>
      </c>
      <c r="I646" s="259"/>
      <c r="J646" s="255"/>
      <c r="K646" s="255"/>
      <c r="L646" s="260"/>
      <c r="M646" s="261"/>
      <c r="N646" s="262"/>
      <c r="O646" s="262"/>
      <c r="P646" s="262"/>
      <c r="Q646" s="262"/>
      <c r="R646" s="262"/>
      <c r="S646" s="262"/>
      <c r="T646" s="263"/>
      <c r="AT646" s="264" t="s">
        <v>132</v>
      </c>
      <c r="AU646" s="264" t="s">
        <v>81</v>
      </c>
      <c r="AV646" s="13" t="s">
        <v>122</v>
      </c>
      <c r="AW646" s="13" t="s">
        <v>35</v>
      </c>
      <c r="AX646" s="13" t="s">
        <v>79</v>
      </c>
      <c r="AY646" s="264" t="s">
        <v>123</v>
      </c>
    </row>
    <row r="647" s="1" customFormat="1" ht="25.5" customHeight="1">
      <c r="B647" s="45"/>
      <c r="C647" s="220" t="s">
        <v>781</v>
      </c>
      <c r="D647" s="220" t="s">
        <v>126</v>
      </c>
      <c r="E647" s="221" t="s">
        <v>782</v>
      </c>
      <c r="F647" s="222" t="s">
        <v>783</v>
      </c>
      <c r="G647" s="223" t="s">
        <v>219</v>
      </c>
      <c r="H647" s="224">
        <v>100.83</v>
      </c>
      <c r="I647" s="225"/>
      <c r="J647" s="226">
        <f>ROUND(I647*H647,2)</f>
        <v>0</v>
      </c>
      <c r="K647" s="222" t="s">
        <v>197</v>
      </c>
      <c r="L647" s="71"/>
      <c r="M647" s="227" t="s">
        <v>21</v>
      </c>
      <c r="N647" s="228" t="s">
        <v>42</v>
      </c>
      <c r="O647" s="46"/>
      <c r="P647" s="229">
        <f>O647*H647</f>
        <v>0</v>
      </c>
      <c r="Q647" s="229">
        <v>0</v>
      </c>
      <c r="R647" s="229">
        <f>Q647*H647</f>
        <v>0</v>
      </c>
      <c r="S647" s="229">
        <v>0</v>
      </c>
      <c r="T647" s="230">
        <f>S647*H647</f>
        <v>0</v>
      </c>
      <c r="AR647" s="23" t="s">
        <v>122</v>
      </c>
      <c r="AT647" s="23" t="s">
        <v>126</v>
      </c>
      <c r="AU647" s="23" t="s">
        <v>81</v>
      </c>
      <c r="AY647" s="23" t="s">
        <v>123</v>
      </c>
      <c r="BE647" s="231">
        <f>IF(N647="základní",J647,0)</f>
        <v>0</v>
      </c>
      <c r="BF647" s="231">
        <f>IF(N647="snížená",J647,0)</f>
        <v>0</v>
      </c>
      <c r="BG647" s="231">
        <f>IF(N647="zákl. přenesená",J647,0)</f>
        <v>0</v>
      </c>
      <c r="BH647" s="231">
        <f>IF(N647="sníž. přenesená",J647,0)</f>
        <v>0</v>
      </c>
      <c r="BI647" s="231">
        <f>IF(N647="nulová",J647,0)</f>
        <v>0</v>
      </c>
      <c r="BJ647" s="23" t="s">
        <v>79</v>
      </c>
      <c r="BK647" s="231">
        <f>ROUND(I647*H647,2)</f>
        <v>0</v>
      </c>
      <c r="BL647" s="23" t="s">
        <v>122</v>
      </c>
      <c r="BM647" s="23" t="s">
        <v>784</v>
      </c>
    </row>
    <row r="648" s="11" customFormat="1">
      <c r="B648" s="232"/>
      <c r="C648" s="233"/>
      <c r="D648" s="234" t="s">
        <v>132</v>
      </c>
      <c r="E648" s="235" t="s">
        <v>21</v>
      </c>
      <c r="F648" s="236" t="s">
        <v>785</v>
      </c>
      <c r="G648" s="233"/>
      <c r="H648" s="235" t="s">
        <v>21</v>
      </c>
      <c r="I648" s="237"/>
      <c r="J648" s="233"/>
      <c r="K648" s="233"/>
      <c r="L648" s="238"/>
      <c r="M648" s="239"/>
      <c r="N648" s="240"/>
      <c r="O648" s="240"/>
      <c r="P648" s="240"/>
      <c r="Q648" s="240"/>
      <c r="R648" s="240"/>
      <c r="S648" s="240"/>
      <c r="T648" s="241"/>
      <c r="AT648" s="242" t="s">
        <v>132</v>
      </c>
      <c r="AU648" s="242" t="s">
        <v>81</v>
      </c>
      <c r="AV648" s="11" t="s">
        <v>79</v>
      </c>
      <c r="AW648" s="11" t="s">
        <v>35</v>
      </c>
      <c r="AX648" s="11" t="s">
        <v>71</v>
      </c>
      <c r="AY648" s="242" t="s">
        <v>123</v>
      </c>
    </row>
    <row r="649" s="11" customFormat="1">
      <c r="B649" s="232"/>
      <c r="C649" s="233"/>
      <c r="D649" s="234" t="s">
        <v>132</v>
      </c>
      <c r="E649" s="235" t="s">
        <v>21</v>
      </c>
      <c r="F649" s="236" t="s">
        <v>437</v>
      </c>
      <c r="G649" s="233"/>
      <c r="H649" s="235" t="s">
        <v>21</v>
      </c>
      <c r="I649" s="237"/>
      <c r="J649" s="233"/>
      <c r="K649" s="233"/>
      <c r="L649" s="238"/>
      <c r="M649" s="239"/>
      <c r="N649" s="240"/>
      <c r="O649" s="240"/>
      <c r="P649" s="240"/>
      <c r="Q649" s="240"/>
      <c r="R649" s="240"/>
      <c r="S649" s="240"/>
      <c r="T649" s="241"/>
      <c r="AT649" s="242" t="s">
        <v>132</v>
      </c>
      <c r="AU649" s="242" t="s">
        <v>81</v>
      </c>
      <c r="AV649" s="11" t="s">
        <v>79</v>
      </c>
      <c r="AW649" s="11" t="s">
        <v>35</v>
      </c>
      <c r="AX649" s="11" t="s">
        <v>71</v>
      </c>
      <c r="AY649" s="242" t="s">
        <v>123</v>
      </c>
    </row>
    <row r="650" s="12" customFormat="1">
      <c r="B650" s="243"/>
      <c r="C650" s="244"/>
      <c r="D650" s="234" t="s">
        <v>132</v>
      </c>
      <c r="E650" s="245" t="s">
        <v>21</v>
      </c>
      <c r="F650" s="246" t="s">
        <v>786</v>
      </c>
      <c r="G650" s="244"/>
      <c r="H650" s="247">
        <v>100.83</v>
      </c>
      <c r="I650" s="248"/>
      <c r="J650" s="244"/>
      <c r="K650" s="244"/>
      <c r="L650" s="249"/>
      <c r="M650" s="250"/>
      <c r="N650" s="251"/>
      <c r="O650" s="251"/>
      <c r="P650" s="251"/>
      <c r="Q650" s="251"/>
      <c r="R650" s="251"/>
      <c r="S650" s="251"/>
      <c r="T650" s="252"/>
      <c r="AT650" s="253" t="s">
        <v>132</v>
      </c>
      <c r="AU650" s="253" t="s">
        <v>81</v>
      </c>
      <c r="AV650" s="12" t="s">
        <v>81</v>
      </c>
      <c r="AW650" s="12" t="s">
        <v>35</v>
      </c>
      <c r="AX650" s="12" t="s">
        <v>71</v>
      </c>
      <c r="AY650" s="253" t="s">
        <v>123</v>
      </c>
    </row>
    <row r="651" s="13" customFormat="1">
      <c r="B651" s="254"/>
      <c r="C651" s="255"/>
      <c r="D651" s="234" t="s">
        <v>132</v>
      </c>
      <c r="E651" s="256" t="s">
        <v>21</v>
      </c>
      <c r="F651" s="257" t="s">
        <v>135</v>
      </c>
      <c r="G651" s="255"/>
      <c r="H651" s="258">
        <v>100.83</v>
      </c>
      <c r="I651" s="259"/>
      <c r="J651" s="255"/>
      <c r="K651" s="255"/>
      <c r="L651" s="260"/>
      <c r="M651" s="261"/>
      <c r="N651" s="262"/>
      <c r="O651" s="262"/>
      <c r="P651" s="262"/>
      <c r="Q651" s="262"/>
      <c r="R651" s="262"/>
      <c r="S651" s="262"/>
      <c r="T651" s="263"/>
      <c r="AT651" s="264" t="s">
        <v>132</v>
      </c>
      <c r="AU651" s="264" t="s">
        <v>81</v>
      </c>
      <c r="AV651" s="13" t="s">
        <v>122</v>
      </c>
      <c r="AW651" s="13" t="s">
        <v>35</v>
      </c>
      <c r="AX651" s="13" t="s">
        <v>79</v>
      </c>
      <c r="AY651" s="264" t="s">
        <v>123</v>
      </c>
    </row>
    <row r="652" s="1" customFormat="1" ht="25.5" customHeight="1">
      <c r="B652" s="45"/>
      <c r="C652" s="220" t="s">
        <v>787</v>
      </c>
      <c r="D652" s="220" t="s">
        <v>126</v>
      </c>
      <c r="E652" s="221" t="s">
        <v>788</v>
      </c>
      <c r="F652" s="222" t="s">
        <v>789</v>
      </c>
      <c r="G652" s="223" t="s">
        <v>219</v>
      </c>
      <c r="H652" s="224">
        <v>36.399999999999999</v>
      </c>
      <c r="I652" s="225"/>
      <c r="J652" s="226">
        <f>ROUND(I652*H652,2)</f>
        <v>0</v>
      </c>
      <c r="K652" s="222" t="s">
        <v>197</v>
      </c>
      <c r="L652" s="71"/>
      <c r="M652" s="227" t="s">
        <v>21</v>
      </c>
      <c r="N652" s="228" t="s">
        <v>42</v>
      </c>
      <c r="O652" s="46"/>
      <c r="P652" s="229">
        <f>O652*H652</f>
        <v>0</v>
      </c>
      <c r="Q652" s="229">
        <v>1.0000000000000001E-05</v>
      </c>
      <c r="R652" s="229">
        <f>Q652*H652</f>
        <v>0.00036400000000000001</v>
      </c>
      <c r="S652" s="229">
        <v>0</v>
      </c>
      <c r="T652" s="230">
        <f>S652*H652</f>
        <v>0</v>
      </c>
      <c r="AR652" s="23" t="s">
        <v>122</v>
      </c>
      <c r="AT652" s="23" t="s">
        <v>126</v>
      </c>
      <c r="AU652" s="23" t="s">
        <v>81</v>
      </c>
      <c r="AY652" s="23" t="s">
        <v>123</v>
      </c>
      <c r="BE652" s="231">
        <f>IF(N652="základní",J652,0)</f>
        <v>0</v>
      </c>
      <c r="BF652" s="231">
        <f>IF(N652="snížená",J652,0)</f>
        <v>0</v>
      </c>
      <c r="BG652" s="231">
        <f>IF(N652="zákl. přenesená",J652,0)</f>
        <v>0</v>
      </c>
      <c r="BH652" s="231">
        <f>IF(N652="sníž. přenesená",J652,0)</f>
        <v>0</v>
      </c>
      <c r="BI652" s="231">
        <f>IF(N652="nulová",J652,0)</f>
        <v>0</v>
      </c>
      <c r="BJ652" s="23" t="s">
        <v>79</v>
      </c>
      <c r="BK652" s="231">
        <f>ROUND(I652*H652,2)</f>
        <v>0</v>
      </c>
      <c r="BL652" s="23" t="s">
        <v>122</v>
      </c>
      <c r="BM652" s="23" t="s">
        <v>790</v>
      </c>
    </row>
    <row r="653" s="11" customFormat="1">
      <c r="B653" s="232"/>
      <c r="C653" s="233"/>
      <c r="D653" s="234" t="s">
        <v>132</v>
      </c>
      <c r="E653" s="235" t="s">
        <v>21</v>
      </c>
      <c r="F653" s="236" t="s">
        <v>791</v>
      </c>
      <c r="G653" s="233"/>
      <c r="H653" s="235" t="s">
        <v>21</v>
      </c>
      <c r="I653" s="237"/>
      <c r="J653" s="233"/>
      <c r="K653" s="233"/>
      <c r="L653" s="238"/>
      <c r="M653" s="239"/>
      <c r="N653" s="240"/>
      <c r="O653" s="240"/>
      <c r="P653" s="240"/>
      <c r="Q653" s="240"/>
      <c r="R653" s="240"/>
      <c r="S653" s="240"/>
      <c r="T653" s="241"/>
      <c r="AT653" s="242" t="s">
        <v>132</v>
      </c>
      <c r="AU653" s="242" t="s">
        <v>81</v>
      </c>
      <c r="AV653" s="11" t="s">
        <v>79</v>
      </c>
      <c r="AW653" s="11" t="s">
        <v>35</v>
      </c>
      <c r="AX653" s="11" t="s">
        <v>71</v>
      </c>
      <c r="AY653" s="242" t="s">
        <v>123</v>
      </c>
    </row>
    <row r="654" s="11" customFormat="1">
      <c r="B654" s="232"/>
      <c r="C654" s="233"/>
      <c r="D654" s="234" t="s">
        <v>132</v>
      </c>
      <c r="E654" s="235" t="s">
        <v>21</v>
      </c>
      <c r="F654" s="236" t="s">
        <v>792</v>
      </c>
      <c r="G654" s="233"/>
      <c r="H654" s="235" t="s">
        <v>21</v>
      </c>
      <c r="I654" s="237"/>
      <c r="J654" s="233"/>
      <c r="K654" s="233"/>
      <c r="L654" s="238"/>
      <c r="M654" s="239"/>
      <c r="N654" s="240"/>
      <c r="O654" s="240"/>
      <c r="P654" s="240"/>
      <c r="Q654" s="240"/>
      <c r="R654" s="240"/>
      <c r="S654" s="240"/>
      <c r="T654" s="241"/>
      <c r="AT654" s="242" t="s">
        <v>132</v>
      </c>
      <c r="AU654" s="242" t="s">
        <v>81</v>
      </c>
      <c r="AV654" s="11" t="s">
        <v>79</v>
      </c>
      <c r="AW654" s="11" t="s">
        <v>35</v>
      </c>
      <c r="AX654" s="11" t="s">
        <v>71</v>
      </c>
      <c r="AY654" s="242" t="s">
        <v>123</v>
      </c>
    </row>
    <row r="655" s="11" customFormat="1">
      <c r="B655" s="232"/>
      <c r="C655" s="233"/>
      <c r="D655" s="234" t="s">
        <v>132</v>
      </c>
      <c r="E655" s="235" t="s">
        <v>21</v>
      </c>
      <c r="F655" s="236" t="s">
        <v>437</v>
      </c>
      <c r="G655" s="233"/>
      <c r="H655" s="235" t="s">
        <v>21</v>
      </c>
      <c r="I655" s="237"/>
      <c r="J655" s="233"/>
      <c r="K655" s="233"/>
      <c r="L655" s="238"/>
      <c r="M655" s="239"/>
      <c r="N655" s="240"/>
      <c r="O655" s="240"/>
      <c r="P655" s="240"/>
      <c r="Q655" s="240"/>
      <c r="R655" s="240"/>
      <c r="S655" s="240"/>
      <c r="T655" s="241"/>
      <c r="AT655" s="242" t="s">
        <v>132</v>
      </c>
      <c r="AU655" s="242" t="s">
        <v>81</v>
      </c>
      <c r="AV655" s="11" t="s">
        <v>79</v>
      </c>
      <c r="AW655" s="11" t="s">
        <v>35</v>
      </c>
      <c r="AX655" s="11" t="s">
        <v>71</v>
      </c>
      <c r="AY655" s="242" t="s">
        <v>123</v>
      </c>
    </row>
    <row r="656" s="12" customFormat="1">
      <c r="B656" s="243"/>
      <c r="C656" s="244"/>
      <c r="D656" s="234" t="s">
        <v>132</v>
      </c>
      <c r="E656" s="245" t="s">
        <v>21</v>
      </c>
      <c r="F656" s="246" t="s">
        <v>793</v>
      </c>
      <c r="G656" s="244"/>
      <c r="H656" s="247">
        <v>36.399999999999999</v>
      </c>
      <c r="I656" s="248"/>
      <c r="J656" s="244"/>
      <c r="K656" s="244"/>
      <c r="L656" s="249"/>
      <c r="M656" s="250"/>
      <c r="N656" s="251"/>
      <c r="O656" s="251"/>
      <c r="P656" s="251"/>
      <c r="Q656" s="251"/>
      <c r="R656" s="251"/>
      <c r="S656" s="251"/>
      <c r="T656" s="252"/>
      <c r="AT656" s="253" t="s">
        <v>132</v>
      </c>
      <c r="AU656" s="253" t="s">
        <v>81</v>
      </c>
      <c r="AV656" s="12" t="s">
        <v>81</v>
      </c>
      <c r="AW656" s="12" t="s">
        <v>35</v>
      </c>
      <c r="AX656" s="12" t="s">
        <v>71</v>
      </c>
      <c r="AY656" s="253" t="s">
        <v>123</v>
      </c>
    </row>
    <row r="657" s="13" customFormat="1">
      <c r="B657" s="254"/>
      <c r="C657" s="255"/>
      <c r="D657" s="234" t="s">
        <v>132</v>
      </c>
      <c r="E657" s="256" t="s">
        <v>21</v>
      </c>
      <c r="F657" s="257" t="s">
        <v>135</v>
      </c>
      <c r="G657" s="255"/>
      <c r="H657" s="258">
        <v>36.399999999999999</v>
      </c>
      <c r="I657" s="259"/>
      <c r="J657" s="255"/>
      <c r="K657" s="255"/>
      <c r="L657" s="260"/>
      <c r="M657" s="261"/>
      <c r="N657" s="262"/>
      <c r="O657" s="262"/>
      <c r="P657" s="262"/>
      <c r="Q657" s="262"/>
      <c r="R657" s="262"/>
      <c r="S657" s="262"/>
      <c r="T657" s="263"/>
      <c r="AT657" s="264" t="s">
        <v>132</v>
      </c>
      <c r="AU657" s="264" t="s">
        <v>81</v>
      </c>
      <c r="AV657" s="13" t="s">
        <v>122</v>
      </c>
      <c r="AW657" s="13" t="s">
        <v>35</v>
      </c>
      <c r="AX657" s="13" t="s">
        <v>79</v>
      </c>
      <c r="AY657" s="264" t="s">
        <v>123</v>
      </c>
    </row>
    <row r="658" s="1" customFormat="1" ht="38.25" customHeight="1">
      <c r="B658" s="45"/>
      <c r="C658" s="220" t="s">
        <v>794</v>
      </c>
      <c r="D658" s="220" t="s">
        <v>126</v>
      </c>
      <c r="E658" s="221" t="s">
        <v>795</v>
      </c>
      <c r="F658" s="222" t="s">
        <v>796</v>
      </c>
      <c r="G658" s="223" t="s">
        <v>219</v>
      </c>
      <c r="H658" s="224">
        <v>556.71000000000004</v>
      </c>
      <c r="I658" s="225"/>
      <c r="J658" s="226">
        <f>ROUND(I658*H658,2)</f>
        <v>0</v>
      </c>
      <c r="K658" s="222" t="s">
        <v>21</v>
      </c>
      <c r="L658" s="71"/>
      <c r="M658" s="227" t="s">
        <v>21</v>
      </c>
      <c r="N658" s="228" t="s">
        <v>42</v>
      </c>
      <c r="O658" s="46"/>
      <c r="P658" s="229">
        <f>O658*H658</f>
        <v>0</v>
      </c>
      <c r="Q658" s="229">
        <v>0.00088000000000000003</v>
      </c>
      <c r="R658" s="229">
        <f>Q658*H658</f>
        <v>0.48990480000000003</v>
      </c>
      <c r="S658" s="229">
        <v>0</v>
      </c>
      <c r="T658" s="230">
        <f>S658*H658</f>
        <v>0</v>
      </c>
      <c r="AR658" s="23" t="s">
        <v>122</v>
      </c>
      <c r="AT658" s="23" t="s">
        <v>126</v>
      </c>
      <c r="AU658" s="23" t="s">
        <v>81</v>
      </c>
      <c r="AY658" s="23" t="s">
        <v>123</v>
      </c>
      <c r="BE658" s="231">
        <f>IF(N658="základní",J658,0)</f>
        <v>0</v>
      </c>
      <c r="BF658" s="231">
        <f>IF(N658="snížená",J658,0)</f>
        <v>0</v>
      </c>
      <c r="BG658" s="231">
        <f>IF(N658="zákl. přenesená",J658,0)</f>
        <v>0</v>
      </c>
      <c r="BH658" s="231">
        <f>IF(N658="sníž. přenesená",J658,0)</f>
        <v>0</v>
      </c>
      <c r="BI658" s="231">
        <f>IF(N658="nulová",J658,0)</f>
        <v>0</v>
      </c>
      <c r="BJ658" s="23" t="s">
        <v>79</v>
      </c>
      <c r="BK658" s="231">
        <f>ROUND(I658*H658,2)</f>
        <v>0</v>
      </c>
      <c r="BL658" s="23" t="s">
        <v>122</v>
      </c>
      <c r="BM658" s="23" t="s">
        <v>797</v>
      </c>
    </row>
    <row r="659" s="11" customFormat="1">
      <c r="B659" s="232"/>
      <c r="C659" s="233"/>
      <c r="D659" s="234" t="s">
        <v>132</v>
      </c>
      <c r="E659" s="235" t="s">
        <v>21</v>
      </c>
      <c r="F659" s="236" t="s">
        <v>798</v>
      </c>
      <c r="G659" s="233"/>
      <c r="H659" s="235" t="s">
        <v>21</v>
      </c>
      <c r="I659" s="237"/>
      <c r="J659" s="233"/>
      <c r="K659" s="233"/>
      <c r="L659" s="238"/>
      <c r="M659" s="239"/>
      <c r="N659" s="240"/>
      <c r="O659" s="240"/>
      <c r="P659" s="240"/>
      <c r="Q659" s="240"/>
      <c r="R659" s="240"/>
      <c r="S659" s="240"/>
      <c r="T659" s="241"/>
      <c r="AT659" s="242" t="s">
        <v>132</v>
      </c>
      <c r="AU659" s="242" t="s">
        <v>81</v>
      </c>
      <c r="AV659" s="11" t="s">
        <v>79</v>
      </c>
      <c r="AW659" s="11" t="s">
        <v>35</v>
      </c>
      <c r="AX659" s="11" t="s">
        <v>71</v>
      </c>
      <c r="AY659" s="242" t="s">
        <v>123</v>
      </c>
    </row>
    <row r="660" s="11" customFormat="1">
      <c r="B660" s="232"/>
      <c r="C660" s="233"/>
      <c r="D660" s="234" t="s">
        <v>132</v>
      </c>
      <c r="E660" s="235" t="s">
        <v>21</v>
      </c>
      <c r="F660" s="236" t="s">
        <v>799</v>
      </c>
      <c r="G660" s="233"/>
      <c r="H660" s="235" t="s">
        <v>21</v>
      </c>
      <c r="I660" s="237"/>
      <c r="J660" s="233"/>
      <c r="K660" s="233"/>
      <c r="L660" s="238"/>
      <c r="M660" s="239"/>
      <c r="N660" s="240"/>
      <c r="O660" s="240"/>
      <c r="P660" s="240"/>
      <c r="Q660" s="240"/>
      <c r="R660" s="240"/>
      <c r="S660" s="240"/>
      <c r="T660" s="241"/>
      <c r="AT660" s="242" t="s">
        <v>132</v>
      </c>
      <c r="AU660" s="242" t="s">
        <v>81</v>
      </c>
      <c r="AV660" s="11" t="s">
        <v>79</v>
      </c>
      <c r="AW660" s="11" t="s">
        <v>35</v>
      </c>
      <c r="AX660" s="11" t="s">
        <v>71</v>
      </c>
      <c r="AY660" s="242" t="s">
        <v>123</v>
      </c>
    </row>
    <row r="661" s="11" customFormat="1">
      <c r="B661" s="232"/>
      <c r="C661" s="233"/>
      <c r="D661" s="234" t="s">
        <v>132</v>
      </c>
      <c r="E661" s="235" t="s">
        <v>21</v>
      </c>
      <c r="F661" s="236" t="s">
        <v>479</v>
      </c>
      <c r="G661" s="233"/>
      <c r="H661" s="235" t="s">
        <v>21</v>
      </c>
      <c r="I661" s="237"/>
      <c r="J661" s="233"/>
      <c r="K661" s="233"/>
      <c r="L661" s="238"/>
      <c r="M661" s="239"/>
      <c r="N661" s="240"/>
      <c r="O661" s="240"/>
      <c r="P661" s="240"/>
      <c r="Q661" s="240"/>
      <c r="R661" s="240"/>
      <c r="S661" s="240"/>
      <c r="T661" s="241"/>
      <c r="AT661" s="242" t="s">
        <v>132</v>
      </c>
      <c r="AU661" s="242" t="s">
        <v>81</v>
      </c>
      <c r="AV661" s="11" t="s">
        <v>79</v>
      </c>
      <c r="AW661" s="11" t="s">
        <v>35</v>
      </c>
      <c r="AX661" s="11" t="s">
        <v>71</v>
      </c>
      <c r="AY661" s="242" t="s">
        <v>123</v>
      </c>
    </row>
    <row r="662" s="12" customFormat="1">
      <c r="B662" s="243"/>
      <c r="C662" s="244"/>
      <c r="D662" s="234" t="s">
        <v>132</v>
      </c>
      <c r="E662" s="245" t="s">
        <v>21</v>
      </c>
      <c r="F662" s="246" t="s">
        <v>800</v>
      </c>
      <c r="G662" s="244"/>
      <c r="H662" s="247">
        <v>556.71000000000004</v>
      </c>
      <c r="I662" s="248"/>
      <c r="J662" s="244"/>
      <c r="K662" s="244"/>
      <c r="L662" s="249"/>
      <c r="M662" s="250"/>
      <c r="N662" s="251"/>
      <c r="O662" s="251"/>
      <c r="P662" s="251"/>
      <c r="Q662" s="251"/>
      <c r="R662" s="251"/>
      <c r="S662" s="251"/>
      <c r="T662" s="252"/>
      <c r="AT662" s="253" t="s">
        <v>132</v>
      </c>
      <c r="AU662" s="253" t="s">
        <v>81</v>
      </c>
      <c r="AV662" s="12" t="s">
        <v>81</v>
      </c>
      <c r="AW662" s="12" t="s">
        <v>35</v>
      </c>
      <c r="AX662" s="12" t="s">
        <v>71</v>
      </c>
      <c r="AY662" s="253" t="s">
        <v>123</v>
      </c>
    </row>
    <row r="663" s="13" customFormat="1">
      <c r="B663" s="254"/>
      <c r="C663" s="255"/>
      <c r="D663" s="234" t="s">
        <v>132</v>
      </c>
      <c r="E663" s="256" t="s">
        <v>21</v>
      </c>
      <c r="F663" s="257" t="s">
        <v>135</v>
      </c>
      <c r="G663" s="255"/>
      <c r="H663" s="258">
        <v>556.71000000000004</v>
      </c>
      <c r="I663" s="259"/>
      <c r="J663" s="255"/>
      <c r="K663" s="255"/>
      <c r="L663" s="260"/>
      <c r="M663" s="261"/>
      <c r="N663" s="262"/>
      <c r="O663" s="262"/>
      <c r="P663" s="262"/>
      <c r="Q663" s="262"/>
      <c r="R663" s="262"/>
      <c r="S663" s="262"/>
      <c r="T663" s="263"/>
      <c r="AT663" s="264" t="s">
        <v>132</v>
      </c>
      <c r="AU663" s="264" t="s">
        <v>81</v>
      </c>
      <c r="AV663" s="13" t="s">
        <v>122</v>
      </c>
      <c r="AW663" s="13" t="s">
        <v>35</v>
      </c>
      <c r="AX663" s="13" t="s">
        <v>79</v>
      </c>
      <c r="AY663" s="264" t="s">
        <v>123</v>
      </c>
    </row>
    <row r="664" s="1" customFormat="1" ht="38.25" customHeight="1">
      <c r="B664" s="45"/>
      <c r="C664" s="220" t="s">
        <v>801</v>
      </c>
      <c r="D664" s="220" t="s">
        <v>126</v>
      </c>
      <c r="E664" s="221" t="s">
        <v>802</v>
      </c>
      <c r="F664" s="222" t="s">
        <v>803</v>
      </c>
      <c r="G664" s="223" t="s">
        <v>219</v>
      </c>
      <c r="H664" s="224">
        <v>692.71000000000004</v>
      </c>
      <c r="I664" s="225"/>
      <c r="J664" s="226">
        <f>ROUND(I664*H664,2)</f>
        <v>0</v>
      </c>
      <c r="K664" s="222" t="s">
        <v>197</v>
      </c>
      <c r="L664" s="71"/>
      <c r="M664" s="227" t="s">
        <v>21</v>
      </c>
      <c r="N664" s="228" t="s">
        <v>42</v>
      </c>
      <c r="O664" s="46"/>
      <c r="P664" s="229">
        <f>O664*H664</f>
        <v>0</v>
      </c>
      <c r="Q664" s="229">
        <v>5.0000000000000002E-05</v>
      </c>
      <c r="R664" s="229">
        <f>Q664*H664</f>
        <v>0.034635500000000007</v>
      </c>
      <c r="S664" s="229">
        <v>0</v>
      </c>
      <c r="T664" s="230">
        <f>S664*H664</f>
        <v>0</v>
      </c>
      <c r="AR664" s="23" t="s">
        <v>122</v>
      </c>
      <c r="AT664" s="23" t="s">
        <v>126</v>
      </c>
      <c r="AU664" s="23" t="s">
        <v>81</v>
      </c>
      <c r="AY664" s="23" t="s">
        <v>123</v>
      </c>
      <c r="BE664" s="231">
        <f>IF(N664="základní",J664,0)</f>
        <v>0</v>
      </c>
      <c r="BF664" s="231">
        <f>IF(N664="snížená",J664,0)</f>
        <v>0</v>
      </c>
      <c r="BG664" s="231">
        <f>IF(N664="zákl. přenesená",J664,0)</f>
        <v>0</v>
      </c>
      <c r="BH664" s="231">
        <f>IF(N664="sníž. přenesená",J664,0)</f>
        <v>0</v>
      </c>
      <c r="BI664" s="231">
        <f>IF(N664="nulová",J664,0)</f>
        <v>0</v>
      </c>
      <c r="BJ664" s="23" t="s">
        <v>79</v>
      </c>
      <c r="BK664" s="231">
        <f>ROUND(I664*H664,2)</f>
        <v>0</v>
      </c>
      <c r="BL664" s="23" t="s">
        <v>122</v>
      </c>
      <c r="BM664" s="23" t="s">
        <v>804</v>
      </c>
    </row>
    <row r="665" s="11" customFormat="1">
      <c r="B665" s="232"/>
      <c r="C665" s="233"/>
      <c r="D665" s="234" t="s">
        <v>132</v>
      </c>
      <c r="E665" s="235" t="s">
        <v>21</v>
      </c>
      <c r="F665" s="236" t="s">
        <v>805</v>
      </c>
      <c r="G665" s="233"/>
      <c r="H665" s="235" t="s">
        <v>21</v>
      </c>
      <c r="I665" s="237"/>
      <c r="J665" s="233"/>
      <c r="K665" s="233"/>
      <c r="L665" s="238"/>
      <c r="M665" s="239"/>
      <c r="N665" s="240"/>
      <c r="O665" s="240"/>
      <c r="P665" s="240"/>
      <c r="Q665" s="240"/>
      <c r="R665" s="240"/>
      <c r="S665" s="240"/>
      <c r="T665" s="241"/>
      <c r="AT665" s="242" t="s">
        <v>132</v>
      </c>
      <c r="AU665" s="242" t="s">
        <v>81</v>
      </c>
      <c r="AV665" s="11" t="s">
        <v>79</v>
      </c>
      <c r="AW665" s="11" t="s">
        <v>35</v>
      </c>
      <c r="AX665" s="11" t="s">
        <v>71</v>
      </c>
      <c r="AY665" s="242" t="s">
        <v>123</v>
      </c>
    </row>
    <row r="666" s="11" customFormat="1">
      <c r="B666" s="232"/>
      <c r="C666" s="233"/>
      <c r="D666" s="234" t="s">
        <v>132</v>
      </c>
      <c r="E666" s="235" t="s">
        <v>21</v>
      </c>
      <c r="F666" s="236" t="s">
        <v>806</v>
      </c>
      <c r="G666" s="233"/>
      <c r="H666" s="235" t="s">
        <v>21</v>
      </c>
      <c r="I666" s="237"/>
      <c r="J666" s="233"/>
      <c r="K666" s="233"/>
      <c r="L666" s="238"/>
      <c r="M666" s="239"/>
      <c r="N666" s="240"/>
      <c r="O666" s="240"/>
      <c r="P666" s="240"/>
      <c r="Q666" s="240"/>
      <c r="R666" s="240"/>
      <c r="S666" s="240"/>
      <c r="T666" s="241"/>
      <c r="AT666" s="242" t="s">
        <v>132</v>
      </c>
      <c r="AU666" s="242" t="s">
        <v>81</v>
      </c>
      <c r="AV666" s="11" t="s">
        <v>79</v>
      </c>
      <c r="AW666" s="11" t="s">
        <v>35</v>
      </c>
      <c r="AX666" s="11" t="s">
        <v>71</v>
      </c>
      <c r="AY666" s="242" t="s">
        <v>123</v>
      </c>
    </row>
    <row r="667" s="11" customFormat="1">
      <c r="B667" s="232"/>
      <c r="C667" s="233"/>
      <c r="D667" s="234" t="s">
        <v>132</v>
      </c>
      <c r="E667" s="235" t="s">
        <v>21</v>
      </c>
      <c r="F667" s="236" t="s">
        <v>437</v>
      </c>
      <c r="G667" s="233"/>
      <c r="H667" s="235" t="s">
        <v>21</v>
      </c>
      <c r="I667" s="237"/>
      <c r="J667" s="233"/>
      <c r="K667" s="233"/>
      <c r="L667" s="238"/>
      <c r="M667" s="239"/>
      <c r="N667" s="240"/>
      <c r="O667" s="240"/>
      <c r="P667" s="240"/>
      <c r="Q667" s="240"/>
      <c r="R667" s="240"/>
      <c r="S667" s="240"/>
      <c r="T667" s="241"/>
      <c r="AT667" s="242" t="s">
        <v>132</v>
      </c>
      <c r="AU667" s="242" t="s">
        <v>81</v>
      </c>
      <c r="AV667" s="11" t="s">
        <v>79</v>
      </c>
      <c r="AW667" s="11" t="s">
        <v>35</v>
      </c>
      <c r="AX667" s="11" t="s">
        <v>71</v>
      </c>
      <c r="AY667" s="242" t="s">
        <v>123</v>
      </c>
    </row>
    <row r="668" s="12" customFormat="1">
      <c r="B668" s="243"/>
      <c r="C668" s="244"/>
      <c r="D668" s="234" t="s">
        <v>132</v>
      </c>
      <c r="E668" s="245" t="s">
        <v>21</v>
      </c>
      <c r="F668" s="246" t="s">
        <v>774</v>
      </c>
      <c r="G668" s="244"/>
      <c r="H668" s="247">
        <v>692.71000000000004</v>
      </c>
      <c r="I668" s="248"/>
      <c r="J668" s="244"/>
      <c r="K668" s="244"/>
      <c r="L668" s="249"/>
      <c r="M668" s="250"/>
      <c r="N668" s="251"/>
      <c r="O668" s="251"/>
      <c r="P668" s="251"/>
      <c r="Q668" s="251"/>
      <c r="R668" s="251"/>
      <c r="S668" s="251"/>
      <c r="T668" s="252"/>
      <c r="AT668" s="253" t="s">
        <v>132</v>
      </c>
      <c r="AU668" s="253" t="s">
        <v>81</v>
      </c>
      <c r="AV668" s="12" t="s">
        <v>81</v>
      </c>
      <c r="AW668" s="12" t="s">
        <v>35</v>
      </c>
      <c r="AX668" s="12" t="s">
        <v>71</v>
      </c>
      <c r="AY668" s="253" t="s">
        <v>123</v>
      </c>
    </row>
    <row r="669" s="13" customFormat="1">
      <c r="B669" s="254"/>
      <c r="C669" s="255"/>
      <c r="D669" s="234" t="s">
        <v>132</v>
      </c>
      <c r="E669" s="256" t="s">
        <v>21</v>
      </c>
      <c r="F669" s="257" t="s">
        <v>135</v>
      </c>
      <c r="G669" s="255"/>
      <c r="H669" s="258">
        <v>692.71000000000004</v>
      </c>
      <c r="I669" s="259"/>
      <c r="J669" s="255"/>
      <c r="K669" s="255"/>
      <c r="L669" s="260"/>
      <c r="M669" s="261"/>
      <c r="N669" s="262"/>
      <c r="O669" s="262"/>
      <c r="P669" s="262"/>
      <c r="Q669" s="262"/>
      <c r="R669" s="262"/>
      <c r="S669" s="262"/>
      <c r="T669" s="263"/>
      <c r="AT669" s="264" t="s">
        <v>132</v>
      </c>
      <c r="AU669" s="264" t="s">
        <v>81</v>
      </c>
      <c r="AV669" s="13" t="s">
        <v>122</v>
      </c>
      <c r="AW669" s="13" t="s">
        <v>35</v>
      </c>
      <c r="AX669" s="13" t="s">
        <v>79</v>
      </c>
      <c r="AY669" s="264" t="s">
        <v>123</v>
      </c>
    </row>
    <row r="670" s="1" customFormat="1" ht="38.25" customHeight="1">
      <c r="B670" s="45"/>
      <c r="C670" s="220" t="s">
        <v>807</v>
      </c>
      <c r="D670" s="220" t="s">
        <v>126</v>
      </c>
      <c r="E670" s="221" t="s">
        <v>808</v>
      </c>
      <c r="F670" s="222" t="s">
        <v>809</v>
      </c>
      <c r="G670" s="223" t="s">
        <v>219</v>
      </c>
      <c r="H670" s="224">
        <v>208</v>
      </c>
      <c r="I670" s="225"/>
      <c r="J670" s="226">
        <f>ROUND(I670*H670,2)</f>
        <v>0</v>
      </c>
      <c r="K670" s="222" t="s">
        <v>197</v>
      </c>
      <c r="L670" s="71"/>
      <c r="M670" s="227" t="s">
        <v>21</v>
      </c>
      <c r="N670" s="228" t="s">
        <v>42</v>
      </c>
      <c r="O670" s="46"/>
      <c r="P670" s="229">
        <f>O670*H670</f>
        <v>0</v>
      </c>
      <c r="Q670" s="229">
        <v>0.00011</v>
      </c>
      <c r="R670" s="229">
        <f>Q670*H670</f>
        <v>0.022880000000000001</v>
      </c>
      <c r="S670" s="229">
        <v>0</v>
      </c>
      <c r="T670" s="230">
        <f>S670*H670</f>
        <v>0</v>
      </c>
      <c r="AR670" s="23" t="s">
        <v>122</v>
      </c>
      <c r="AT670" s="23" t="s">
        <v>126</v>
      </c>
      <c r="AU670" s="23" t="s">
        <v>81</v>
      </c>
      <c r="AY670" s="23" t="s">
        <v>123</v>
      </c>
      <c r="BE670" s="231">
        <f>IF(N670="základní",J670,0)</f>
        <v>0</v>
      </c>
      <c r="BF670" s="231">
        <f>IF(N670="snížená",J670,0)</f>
        <v>0</v>
      </c>
      <c r="BG670" s="231">
        <f>IF(N670="zákl. přenesená",J670,0)</f>
        <v>0</v>
      </c>
      <c r="BH670" s="231">
        <f>IF(N670="sníž. přenesená",J670,0)</f>
        <v>0</v>
      </c>
      <c r="BI670" s="231">
        <f>IF(N670="nulová",J670,0)</f>
        <v>0</v>
      </c>
      <c r="BJ670" s="23" t="s">
        <v>79</v>
      </c>
      <c r="BK670" s="231">
        <f>ROUND(I670*H670,2)</f>
        <v>0</v>
      </c>
      <c r="BL670" s="23" t="s">
        <v>122</v>
      </c>
      <c r="BM670" s="23" t="s">
        <v>810</v>
      </c>
    </row>
    <row r="671" s="11" customFormat="1">
      <c r="B671" s="232"/>
      <c r="C671" s="233"/>
      <c r="D671" s="234" t="s">
        <v>132</v>
      </c>
      <c r="E671" s="235" t="s">
        <v>21</v>
      </c>
      <c r="F671" s="236" t="s">
        <v>811</v>
      </c>
      <c r="G671" s="233"/>
      <c r="H671" s="235" t="s">
        <v>21</v>
      </c>
      <c r="I671" s="237"/>
      <c r="J671" s="233"/>
      <c r="K671" s="233"/>
      <c r="L671" s="238"/>
      <c r="M671" s="239"/>
      <c r="N671" s="240"/>
      <c r="O671" s="240"/>
      <c r="P671" s="240"/>
      <c r="Q671" s="240"/>
      <c r="R671" s="240"/>
      <c r="S671" s="240"/>
      <c r="T671" s="241"/>
      <c r="AT671" s="242" t="s">
        <v>132</v>
      </c>
      <c r="AU671" s="242" t="s">
        <v>81</v>
      </c>
      <c r="AV671" s="11" t="s">
        <v>79</v>
      </c>
      <c r="AW671" s="11" t="s">
        <v>35</v>
      </c>
      <c r="AX671" s="11" t="s">
        <v>71</v>
      </c>
      <c r="AY671" s="242" t="s">
        <v>123</v>
      </c>
    </row>
    <row r="672" s="11" customFormat="1">
      <c r="B672" s="232"/>
      <c r="C672" s="233"/>
      <c r="D672" s="234" t="s">
        <v>132</v>
      </c>
      <c r="E672" s="235" t="s">
        <v>21</v>
      </c>
      <c r="F672" s="236" t="s">
        <v>479</v>
      </c>
      <c r="G672" s="233"/>
      <c r="H672" s="235" t="s">
        <v>21</v>
      </c>
      <c r="I672" s="237"/>
      <c r="J672" s="233"/>
      <c r="K672" s="233"/>
      <c r="L672" s="238"/>
      <c r="M672" s="239"/>
      <c r="N672" s="240"/>
      <c r="O672" s="240"/>
      <c r="P672" s="240"/>
      <c r="Q672" s="240"/>
      <c r="R672" s="240"/>
      <c r="S672" s="240"/>
      <c r="T672" s="241"/>
      <c r="AT672" s="242" t="s">
        <v>132</v>
      </c>
      <c r="AU672" s="242" t="s">
        <v>81</v>
      </c>
      <c r="AV672" s="11" t="s">
        <v>79</v>
      </c>
      <c r="AW672" s="11" t="s">
        <v>35</v>
      </c>
      <c r="AX672" s="11" t="s">
        <v>71</v>
      </c>
      <c r="AY672" s="242" t="s">
        <v>123</v>
      </c>
    </row>
    <row r="673" s="12" customFormat="1">
      <c r="B673" s="243"/>
      <c r="C673" s="244"/>
      <c r="D673" s="234" t="s">
        <v>132</v>
      </c>
      <c r="E673" s="245" t="s">
        <v>21</v>
      </c>
      <c r="F673" s="246" t="s">
        <v>767</v>
      </c>
      <c r="G673" s="244"/>
      <c r="H673" s="247">
        <v>208</v>
      </c>
      <c r="I673" s="248"/>
      <c r="J673" s="244"/>
      <c r="K673" s="244"/>
      <c r="L673" s="249"/>
      <c r="M673" s="250"/>
      <c r="N673" s="251"/>
      <c r="O673" s="251"/>
      <c r="P673" s="251"/>
      <c r="Q673" s="251"/>
      <c r="R673" s="251"/>
      <c r="S673" s="251"/>
      <c r="T673" s="252"/>
      <c r="AT673" s="253" t="s">
        <v>132</v>
      </c>
      <c r="AU673" s="253" t="s">
        <v>81</v>
      </c>
      <c r="AV673" s="12" t="s">
        <v>81</v>
      </c>
      <c r="AW673" s="12" t="s">
        <v>35</v>
      </c>
      <c r="AX673" s="12" t="s">
        <v>71</v>
      </c>
      <c r="AY673" s="253" t="s">
        <v>123</v>
      </c>
    </row>
    <row r="674" s="13" customFormat="1">
      <c r="B674" s="254"/>
      <c r="C674" s="255"/>
      <c r="D674" s="234" t="s">
        <v>132</v>
      </c>
      <c r="E674" s="256" t="s">
        <v>21</v>
      </c>
      <c r="F674" s="257" t="s">
        <v>135</v>
      </c>
      <c r="G674" s="255"/>
      <c r="H674" s="258">
        <v>208</v>
      </c>
      <c r="I674" s="259"/>
      <c r="J674" s="255"/>
      <c r="K674" s="255"/>
      <c r="L674" s="260"/>
      <c r="M674" s="261"/>
      <c r="N674" s="262"/>
      <c r="O674" s="262"/>
      <c r="P674" s="262"/>
      <c r="Q674" s="262"/>
      <c r="R674" s="262"/>
      <c r="S674" s="262"/>
      <c r="T674" s="263"/>
      <c r="AT674" s="264" t="s">
        <v>132</v>
      </c>
      <c r="AU674" s="264" t="s">
        <v>81</v>
      </c>
      <c r="AV674" s="13" t="s">
        <v>122</v>
      </c>
      <c r="AW674" s="13" t="s">
        <v>35</v>
      </c>
      <c r="AX674" s="13" t="s">
        <v>79</v>
      </c>
      <c r="AY674" s="264" t="s">
        <v>123</v>
      </c>
    </row>
    <row r="675" s="1" customFormat="1" ht="25.5" customHeight="1">
      <c r="B675" s="45"/>
      <c r="C675" s="220" t="s">
        <v>812</v>
      </c>
      <c r="D675" s="220" t="s">
        <v>126</v>
      </c>
      <c r="E675" s="221" t="s">
        <v>813</v>
      </c>
      <c r="F675" s="222" t="s">
        <v>814</v>
      </c>
      <c r="G675" s="223" t="s">
        <v>219</v>
      </c>
      <c r="H675" s="224">
        <v>208</v>
      </c>
      <c r="I675" s="225"/>
      <c r="J675" s="226">
        <f>ROUND(I675*H675,2)</f>
        <v>0</v>
      </c>
      <c r="K675" s="222" t="s">
        <v>197</v>
      </c>
      <c r="L675" s="71"/>
      <c r="M675" s="227" t="s">
        <v>21</v>
      </c>
      <c r="N675" s="228" t="s">
        <v>42</v>
      </c>
      <c r="O675" s="46"/>
      <c r="P675" s="229">
        <f>O675*H675</f>
        <v>0</v>
      </c>
      <c r="Q675" s="229">
        <v>0.0043</v>
      </c>
      <c r="R675" s="229">
        <f>Q675*H675</f>
        <v>0.89439999999999997</v>
      </c>
      <c r="S675" s="229">
        <v>0</v>
      </c>
      <c r="T675" s="230">
        <f>S675*H675</f>
        <v>0</v>
      </c>
      <c r="AR675" s="23" t="s">
        <v>122</v>
      </c>
      <c r="AT675" s="23" t="s">
        <v>126</v>
      </c>
      <c r="AU675" s="23" t="s">
        <v>81</v>
      </c>
      <c r="AY675" s="23" t="s">
        <v>123</v>
      </c>
      <c r="BE675" s="231">
        <f>IF(N675="základní",J675,0)</f>
        <v>0</v>
      </c>
      <c r="BF675" s="231">
        <f>IF(N675="snížená",J675,0)</f>
        <v>0</v>
      </c>
      <c r="BG675" s="231">
        <f>IF(N675="zákl. přenesená",J675,0)</f>
        <v>0</v>
      </c>
      <c r="BH675" s="231">
        <f>IF(N675="sníž. přenesená",J675,0)</f>
        <v>0</v>
      </c>
      <c r="BI675" s="231">
        <f>IF(N675="nulová",J675,0)</f>
        <v>0</v>
      </c>
      <c r="BJ675" s="23" t="s">
        <v>79</v>
      </c>
      <c r="BK675" s="231">
        <f>ROUND(I675*H675,2)</f>
        <v>0</v>
      </c>
      <c r="BL675" s="23" t="s">
        <v>122</v>
      </c>
      <c r="BM675" s="23" t="s">
        <v>815</v>
      </c>
    </row>
    <row r="676" s="11" customFormat="1">
      <c r="B676" s="232"/>
      <c r="C676" s="233"/>
      <c r="D676" s="234" t="s">
        <v>132</v>
      </c>
      <c r="E676" s="235" t="s">
        <v>21</v>
      </c>
      <c r="F676" s="236" t="s">
        <v>816</v>
      </c>
      <c r="G676" s="233"/>
      <c r="H676" s="235" t="s">
        <v>21</v>
      </c>
      <c r="I676" s="237"/>
      <c r="J676" s="233"/>
      <c r="K676" s="233"/>
      <c r="L676" s="238"/>
      <c r="M676" s="239"/>
      <c r="N676" s="240"/>
      <c r="O676" s="240"/>
      <c r="P676" s="240"/>
      <c r="Q676" s="240"/>
      <c r="R676" s="240"/>
      <c r="S676" s="240"/>
      <c r="T676" s="241"/>
      <c r="AT676" s="242" t="s">
        <v>132</v>
      </c>
      <c r="AU676" s="242" t="s">
        <v>81</v>
      </c>
      <c r="AV676" s="11" t="s">
        <v>79</v>
      </c>
      <c r="AW676" s="11" t="s">
        <v>35</v>
      </c>
      <c r="AX676" s="11" t="s">
        <v>71</v>
      </c>
      <c r="AY676" s="242" t="s">
        <v>123</v>
      </c>
    </row>
    <row r="677" s="11" customFormat="1">
      <c r="B677" s="232"/>
      <c r="C677" s="233"/>
      <c r="D677" s="234" t="s">
        <v>132</v>
      </c>
      <c r="E677" s="235" t="s">
        <v>21</v>
      </c>
      <c r="F677" s="236" t="s">
        <v>479</v>
      </c>
      <c r="G677" s="233"/>
      <c r="H677" s="235" t="s">
        <v>21</v>
      </c>
      <c r="I677" s="237"/>
      <c r="J677" s="233"/>
      <c r="K677" s="233"/>
      <c r="L677" s="238"/>
      <c r="M677" s="239"/>
      <c r="N677" s="240"/>
      <c r="O677" s="240"/>
      <c r="P677" s="240"/>
      <c r="Q677" s="240"/>
      <c r="R677" s="240"/>
      <c r="S677" s="240"/>
      <c r="T677" s="241"/>
      <c r="AT677" s="242" t="s">
        <v>132</v>
      </c>
      <c r="AU677" s="242" t="s">
        <v>81</v>
      </c>
      <c r="AV677" s="11" t="s">
        <v>79</v>
      </c>
      <c r="AW677" s="11" t="s">
        <v>35</v>
      </c>
      <c r="AX677" s="11" t="s">
        <v>71</v>
      </c>
      <c r="AY677" s="242" t="s">
        <v>123</v>
      </c>
    </row>
    <row r="678" s="12" customFormat="1">
      <c r="B678" s="243"/>
      <c r="C678" s="244"/>
      <c r="D678" s="234" t="s">
        <v>132</v>
      </c>
      <c r="E678" s="245" t="s">
        <v>21</v>
      </c>
      <c r="F678" s="246" t="s">
        <v>767</v>
      </c>
      <c r="G678" s="244"/>
      <c r="H678" s="247">
        <v>208</v>
      </c>
      <c r="I678" s="248"/>
      <c r="J678" s="244"/>
      <c r="K678" s="244"/>
      <c r="L678" s="249"/>
      <c r="M678" s="250"/>
      <c r="N678" s="251"/>
      <c r="O678" s="251"/>
      <c r="P678" s="251"/>
      <c r="Q678" s="251"/>
      <c r="R678" s="251"/>
      <c r="S678" s="251"/>
      <c r="T678" s="252"/>
      <c r="AT678" s="253" t="s">
        <v>132</v>
      </c>
      <c r="AU678" s="253" t="s">
        <v>81</v>
      </c>
      <c r="AV678" s="12" t="s">
        <v>81</v>
      </c>
      <c r="AW678" s="12" t="s">
        <v>35</v>
      </c>
      <c r="AX678" s="12" t="s">
        <v>71</v>
      </c>
      <c r="AY678" s="253" t="s">
        <v>123</v>
      </c>
    </row>
    <row r="679" s="13" customFormat="1">
      <c r="B679" s="254"/>
      <c r="C679" s="255"/>
      <c r="D679" s="234" t="s">
        <v>132</v>
      </c>
      <c r="E679" s="256" t="s">
        <v>21</v>
      </c>
      <c r="F679" s="257" t="s">
        <v>135</v>
      </c>
      <c r="G679" s="255"/>
      <c r="H679" s="258">
        <v>208</v>
      </c>
      <c r="I679" s="259"/>
      <c r="J679" s="255"/>
      <c r="K679" s="255"/>
      <c r="L679" s="260"/>
      <c r="M679" s="261"/>
      <c r="N679" s="262"/>
      <c r="O679" s="262"/>
      <c r="P679" s="262"/>
      <c r="Q679" s="262"/>
      <c r="R679" s="262"/>
      <c r="S679" s="262"/>
      <c r="T679" s="263"/>
      <c r="AT679" s="264" t="s">
        <v>132</v>
      </c>
      <c r="AU679" s="264" t="s">
        <v>81</v>
      </c>
      <c r="AV679" s="13" t="s">
        <v>122</v>
      </c>
      <c r="AW679" s="13" t="s">
        <v>35</v>
      </c>
      <c r="AX679" s="13" t="s">
        <v>79</v>
      </c>
      <c r="AY679" s="264" t="s">
        <v>123</v>
      </c>
    </row>
    <row r="680" s="1" customFormat="1" ht="25.5" customHeight="1">
      <c r="B680" s="45"/>
      <c r="C680" s="220" t="s">
        <v>817</v>
      </c>
      <c r="D680" s="220" t="s">
        <v>126</v>
      </c>
      <c r="E680" s="221" t="s">
        <v>818</v>
      </c>
      <c r="F680" s="222" t="s">
        <v>819</v>
      </c>
      <c r="G680" s="223" t="s">
        <v>219</v>
      </c>
      <c r="H680" s="224">
        <v>208</v>
      </c>
      <c r="I680" s="225"/>
      <c r="J680" s="226">
        <f>ROUND(I680*H680,2)</f>
        <v>0</v>
      </c>
      <c r="K680" s="222" t="s">
        <v>197</v>
      </c>
      <c r="L680" s="71"/>
      <c r="M680" s="227" t="s">
        <v>21</v>
      </c>
      <c r="N680" s="228" t="s">
        <v>42</v>
      </c>
      <c r="O680" s="46"/>
      <c r="P680" s="229">
        <f>O680*H680</f>
        <v>0</v>
      </c>
      <c r="Q680" s="229">
        <v>0</v>
      </c>
      <c r="R680" s="229">
        <f>Q680*H680</f>
        <v>0</v>
      </c>
      <c r="S680" s="229">
        <v>0</v>
      </c>
      <c r="T680" s="230">
        <f>S680*H680</f>
        <v>0</v>
      </c>
      <c r="AR680" s="23" t="s">
        <v>122</v>
      </c>
      <c r="AT680" s="23" t="s">
        <v>126</v>
      </c>
      <c r="AU680" s="23" t="s">
        <v>81</v>
      </c>
      <c r="AY680" s="23" t="s">
        <v>123</v>
      </c>
      <c r="BE680" s="231">
        <f>IF(N680="základní",J680,0)</f>
        <v>0</v>
      </c>
      <c r="BF680" s="231">
        <f>IF(N680="snížená",J680,0)</f>
        <v>0</v>
      </c>
      <c r="BG680" s="231">
        <f>IF(N680="zákl. přenesená",J680,0)</f>
        <v>0</v>
      </c>
      <c r="BH680" s="231">
        <f>IF(N680="sníž. přenesená",J680,0)</f>
        <v>0</v>
      </c>
      <c r="BI680" s="231">
        <f>IF(N680="nulová",J680,0)</f>
        <v>0</v>
      </c>
      <c r="BJ680" s="23" t="s">
        <v>79</v>
      </c>
      <c r="BK680" s="231">
        <f>ROUND(I680*H680,2)</f>
        <v>0</v>
      </c>
      <c r="BL680" s="23" t="s">
        <v>122</v>
      </c>
      <c r="BM680" s="23" t="s">
        <v>820</v>
      </c>
    </row>
    <row r="681" s="11" customFormat="1">
      <c r="B681" s="232"/>
      <c r="C681" s="233"/>
      <c r="D681" s="234" t="s">
        <v>132</v>
      </c>
      <c r="E681" s="235" t="s">
        <v>21</v>
      </c>
      <c r="F681" s="236" t="s">
        <v>821</v>
      </c>
      <c r="G681" s="233"/>
      <c r="H681" s="235" t="s">
        <v>21</v>
      </c>
      <c r="I681" s="237"/>
      <c r="J681" s="233"/>
      <c r="K681" s="233"/>
      <c r="L681" s="238"/>
      <c r="M681" s="239"/>
      <c r="N681" s="240"/>
      <c r="O681" s="240"/>
      <c r="P681" s="240"/>
      <c r="Q681" s="240"/>
      <c r="R681" s="240"/>
      <c r="S681" s="240"/>
      <c r="T681" s="241"/>
      <c r="AT681" s="242" t="s">
        <v>132</v>
      </c>
      <c r="AU681" s="242" t="s">
        <v>81</v>
      </c>
      <c r="AV681" s="11" t="s">
        <v>79</v>
      </c>
      <c r="AW681" s="11" t="s">
        <v>35</v>
      </c>
      <c r="AX681" s="11" t="s">
        <v>71</v>
      </c>
      <c r="AY681" s="242" t="s">
        <v>123</v>
      </c>
    </row>
    <row r="682" s="11" customFormat="1">
      <c r="B682" s="232"/>
      <c r="C682" s="233"/>
      <c r="D682" s="234" t="s">
        <v>132</v>
      </c>
      <c r="E682" s="235" t="s">
        <v>21</v>
      </c>
      <c r="F682" s="236" t="s">
        <v>479</v>
      </c>
      <c r="G682" s="233"/>
      <c r="H682" s="235" t="s">
        <v>21</v>
      </c>
      <c r="I682" s="237"/>
      <c r="J682" s="233"/>
      <c r="K682" s="233"/>
      <c r="L682" s="238"/>
      <c r="M682" s="239"/>
      <c r="N682" s="240"/>
      <c r="O682" s="240"/>
      <c r="P682" s="240"/>
      <c r="Q682" s="240"/>
      <c r="R682" s="240"/>
      <c r="S682" s="240"/>
      <c r="T682" s="241"/>
      <c r="AT682" s="242" t="s">
        <v>132</v>
      </c>
      <c r="AU682" s="242" t="s">
        <v>81</v>
      </c>
      <c r="AV682" s="11" t="s">
        <v>79</v>
      </c>
      <c r="AW682" s="11" t="s">
        <v>35</v>
      </c>
      <c r="AX682" s="11" t="s">
        <v>71</v>
      </c>
      <c r="AY682" s="242" t="s">
        <v>123</v>
      </c>
    </row>
    <row r="683" s="12" customFormat="1">
      <c r="B683" s="243"/>
      <c r="C683" s="244"/>
      <c r="D683" s="234" t="s">
        <v>132</v>
      </c>
      <c r="E683" s="245" t="s">
        <v>21</v>
      </c>
      <c r="F683" s="246" t="s">
        <v>767</v>
      </c>
      <c r="G683" s="244"/>
      <c r="H683" s="247">
        <v>208</v>
      </c>
      <c r="I683" s="248"/>
      <c r="J683" s="244"/>
      <c r="K683" s="244"/>
      <c r="L683" s="249"/>
      <c r="M683" s="250"/>
      <c r="N683" s="251"/>
      <c r="O683" s="251"/>
      <c r="P683" s="251"/>
      <c r="Q683" s="251"/>
      <c r="R683" s="251"/>
      <c r="S683" s="251"/>
      <c r="T683" s="252"/>
      <c r="AT683" s="253" t="s">
        <v>132</v>
      </c>
      <c r="AU683" s="253" t="s">
        <v>81</v>
      </c>
      <c r="AV683" s="12" t="s">
        <v>81</v>
      </c>
      <c r="AW683" s="12" t="s">
        <v>35</v>
      </c>
      <c r="AX683" s="12" t="s">
        <v>71</v>
      </c>
      <c r="AY683" s="253" t="s">
        <v>123</v>
      </c>
    </row>
    <row r="684" s="13" customFormat="1">
      <c r="B684" s="254"/>
      <c r="C684" s="255"/>
      <c r="D684" s="234" t="s">
        <v>132</v>
      </c>
      <c r="E684" s="256" t="s">
        <v>21</v>
      </c>
      <c r="F684" s="257" t="s">
        <v>135</v>
      </c>
      <c r="G684" s="255"/>
      <c r="H684" s="258">
        <v>208</v>
      </c>
      <c r="I684" s="259"/>
      <c r="J684" s="255"/>
      <c r="K684" s="255"/>
      <c r="L684" s="260"/>
      <c r="M684" s="261"/>
      <c r="N684" s="262"/>
      <c r="O684" s="262"/>
      <c r="P684" s="262"/>
      <c r="Q684" s="262"/>
      <c r="R684" s="262"/>
      <c r="S684" s="262"/>
      <c r="T684" s="263"/>
      <c r="AT684" s="264" t="s">
        <v>132</v>
      </c>
      <c r="AU684" s="264" t="s">
        <v>81</v>
      </c>
      <c r="AV684" s="13" t="s">
        <v>122</v>
      </c>
      <c r="AW684" s="13" t="s">
        <v>35</v>
      </c>
      <c r="AX684" s="13" t="s">
        <v>79</v>
      </c>
      <c r="AY684" s="264" t="s">
        <v>123</v>
      </c>
    </row>
    <row r="685" s="1" customFormat="1" ht="38.25" customHeight="1">
      <c r="B685" s="45"/>
      <c r="C685" s="220" t="s">
        <v>822</v>
      </c>
      <c r="D685" s="220" t="s">
        <v>126</v>
      </c>
      <c r="E685" s="221" t="s">
        <v>823</v>
      </c>
      <c r="F685" s="222" t="s">
        <v>824</v>
      </c>
      <c r="G685" s="223" t="s">
        <v>378</v>
      </c>
      <c r="H685" s="224">
        <v>2</v>
      </c>
      <c r="I685" s="225"/>
      <c r="J685" s="226">
        <f>ROUND(I685*H685,2)</f>
        <v>0</v>
      </c>
      <c r="K685" s="222" t="s">
        <v>197</v>
      </c>
      <c r="L685" s="71"/>
      <c r="M685" s="227" t="s">
        <v>21</v>
      </c>
      <c r="N685" s="228" t="s">
        <v>42</v>
      </c>
      <c r="O685" s="46"/>
      <c r="P685" s="229">
        <f>O685*H685</f>
        <v>0</v>
      </c>
      <c r="Q685" s="229">
        <v>0</v>
      </c>
      <c r="R685" s="229">
        <f>Q685*H685</f>
        <v>0</v>
      </c>
      <c r="S685" s="229">
        <v>0.082000000000000003</v>
      </c>
      <c r="T685" s="230">
        <f>S685*H685</f>
        <v>0.16400000000000001</v>
      </c>
      <c r="AR685" s="23" t="s">
        <v>122</v>
      </c>
      <c r="AT685" s="23" t="s">
        <v>126</v>
      </c>
      <c r="AU685" s="23" t="s">
        <v>81</v>
      </c>
      <c r="AY685" s="23" t="s">
        <v>123</v>
      </c>
      <c r="BE685" s="231">
        <f>IF(N685="základní",J685,0)</f>
        <v>0</v>
      </c>
      <c r="BF685" s="231">
        <f>IF(N685="snížená",J685,0)</f>
        <v>0</v>
      </c>
      <c r="BG685" s="231">
        <f>IF(N685="zákl. přenesená",J685,0)</f>
        <v>0</v>
      </c>
      <c r="BH685" s="231">
        <f>IF(N685="sníž. přenesená",J685,0)</f>
        <v>0</v>
      </c>
      <c r="BI685" s="231">
        <f>IF(N685="nulová",J685,0)</f>
        <v>0</v>
      </c>
      <c r="BJ685" s="23" t="s">
        <v>79</v>
      </c>
      <c r="BK685" s="231">
        <f>ROUND(I685*H685,2)</f>
        <v>0</v>
      </c>
      <c r="BL685" s="23" t="s">
        <v>122</v>
      </c>
      <c r="BM685" s="23" t="s">
        <v>825</v>
      </c>
    </row>
    <row r="686" s="11" customFormat="1">
      <c r="B686" s="232"/>
      <c r="C686" s="233"/>
      <c r="D686" s="234" t="s">
        <v>132</v>
      </c>
      <c r="E686" s="235" t="s">
        <v>21</v>
      </c>
      <c r="F686" s="236" t="s">
        <v>826</v>
      </c>
      <c r="G686" s="233"/>
      <c r="H686" s="235" t="s">
        <v>21</v>
      </c>
      <c r="I686" s="237"/>
      <c r="J686" s="233"/>
      <c r="K686" s="233"/>
      <c r="L686" s="238"/>
      <c r="M686" s="239"/>
      <c r="N686" s="240"/>
      <c r="O686" s="240"/>
      <c r="P686" s="240"/>
      <c r="Q686" s="240"/>
      <c r="R686" s="240"/>
      <c r="S686" s="240"/>
      <c r="T686" s="241"/>
      <c r="AT686" s="242" t="s">
        <v>132</v>
      </c>
      <c r="AU686" s="242" t="s">
        <v>81</v>
      </c>
      <c r="AV686" s="11" t="s">
        <v>79</v>
      </c>
      <c r="AW686" s="11" t="s">
        <v>35</v>
      </c>
      <c r="AX686" s="11" t="s">
        <v>71</v>
      </c>
      <c r="AY686" s="242" t="s">
        <v>123</v>
      </c>
    </row>
    <row r="687" s="11" customFormat="1">
      <c r="B687" s="232"/>
      <c r="C687" s="233"/>
      <c r="D687" s="234" t="s">
        <v>132</v>
      </c>
      <c r="E687" s="235" t="s">
        <v>21</v>
      </c>
      <c r="F687" s="236" t="s">
        <v>827</v>
      </c>
      <c r="G687" s="233"/>
      <c r="H687" s="235" t="s">
        <v>21</v>
      </c>
      <c r="I687" s="237"/>
      <c r="J687" s="233"/>
      <c r="K687" s="233"/>
      <c r="L687" s="238"/>
      <c r="M687" s="239"/>
      <c r="N687" s="240"/>
      <c r="O687" s="240"/>
      <c r="P687" s="240"/>
      <c r="Q687" s="240"/>
      <c r="R687" s="240"/>
      <c r="S687" s="240"/>
      <c r="T687" s="241"/>
      <c r="AT687" s="242" t="s">
        <v>132</v>
      </c>
      <c r="AU687" s="242" t="s">
        <v>81</v>
      </c>
      <c r="AV687" s="11" t="s">
        <v>79</v>
      </c>
      <c r="AW687" s="11" t="s">
        <v>35</v>
      </c>
      <c r="AX687" s="11" t="s">
        <v>71</v>
      </c>
      <c r="AY687" s="242" t="s">
        <v>123</v>
      </c>
    </row>
    <row r="688" s="12" customFormat="1">
      <c r="B688" s="243"/>
      <c r="C688" s="244"/>
      <c r="D688" s="234" t="s">
        <v>132</v>
      </c>
      <c r="E688" s="245" t="s">
        <v>21</v>
      </c>
      <c r="F688" s="246" t="s">
        <v>828</v>
      </c>
      <c r="G688" s="244"/>
      <c r="H688" s="247">
        <v>2</v>
      </c>
      <c r="I688" s="248"/>
      <c r="J688" s="244"/>
      <c r="K688" s="244"/>
      <c r="L688" s="249"/>
      <c r="M688" s="250"/>
      <c r="N688" s="251"/>
      <c r="O688" s="251"/>
      <c r="P688" s="251"/>
      <c r="Q688" s="251"/>
      <c r="R688" s="251"/>
      <c r="S688" s="251"/>
      <c r="T688" s="252"/>
      <c r="AT688" s="253" t="s">
        <v>132</v>
      </c>
      <c r="AU688" s="253" t="s">
        <v>81</v>
      </c>
      <c r="AV688" s="12" t="s">
        <v>81</v>
      </c>
      <c r="AW688" s="12" t="s">
        <v>35</v>
      </c>
      <c r="AX688" s="12" t="s">
        <v>71</v>
      </c>
      <c r="AY688" s="253" t="s">
        <v>123</v>
      </c>
    </row>
    <row r="689" s="13" customFormat="1">
      <c r="B689" s="254"/>
      <c r="C689" s="255"/>
      <c r="D689" s="234" t="s">
        <v>132</v>
      </c>
      <c r="E689" s="256" t="s">
        <v>21</v>
      </c>
      <c r="F689" s="257" t="s">
        <v>135</v>
      </c>
      <c r="G689" s="255"/>
      <c r="H689" s="258">
        <v>2</v>
      </c>
      <c r="I689" s="259"/>
      <c r="J689" s="255"/>
      <c r="K689" s="255"/>
      <c r="L689" s="260"/>
      <c r="M689" s="261"/>
      <c r="N689" s="262"/>
      <c r="O689" s="262"/>
      <c r="P689" s="262"/>
      <c r="Q689" s="262"/>
      <c r="R689" s="262"/>
      <c r="S689" s="262"/>
      <c r="T689" s="263"/>
      <c r="AT689" s="264" t="s">
        <v>132</v>
      </c>
      <c r="AU689" s="264" t="s">
        <v>81</v>
      </c>
      <c r="AV689" s="13" t="s">
        <v>122</v>
      </c>
      <c r="AW689" s="13" t="s">
        <v>35</v>
      </c>
      <c r="AX689" s="13" t="s">
        <v>79</v>
      </c>
      <c r="AY689" s="264" t="s">
        <v>123</v>
      </c>
    </row>
    <row r="690" s="1" customFormat="1" ht="25.5" customHeight="1">
      <c r="B690" s="45"/>
      <c r="C690" s="220" t="s">
        <v>758</v>
      </c>
      <c r="D690" s="220" t="s">
        <v>126</v>
      </c>
      <c r="E690" s="221" t="s">
        <v>829</v>
      </c>
      <c r="F690" s="222" t="s">
        <v>830</v>
      </c>
      <c r="G690" s="223" t="s">
        <v>293</v>
      </c>
      <c r="H690" s="224">
        <v>26.135999999999999</v>
      </c>
      <c r="I690" s="225"/>
      <c r="J690" s="226">
        <f>ROUND(I690*H690,2)</f>
        <v>0</v>
      </c>
      <c r="K690" s="222" t="s">
        <v>21</v>
      </c>
      <c r="L690" s="71"/>
      <c r="M690" s="227" t="s">
        <v>21</v>
      </c>
      <c r="N690" s="228" t="s">
        <v>42</v>
      </c>
      <c r="O690" s="46"/>
      <c r="P690" s="229">
        <f>O690*H690</f>
        <v>0</v>
      </c>
      <c r="Q690" s="229">
        <v>0</v>
      </c>
      <c r="R690" s="229">
        <f>Q690*H690</f>
        <v>0</v>
      </c>
      <c r="S690" s="229">
        <v>0</v>
      </c>
      <c r="T690" s="230">
        <f>S690*H690</f>
        <v>0</v>
      </c>
      <c r="AR690" s="23" t="s">
        <v>122</v>
      </c>
      <c r="AT690" s="23" t="s">
        <v>126</v>
      </c>
      <c r="AU690" s="23" t="s">
        <v>81</v>
      </c>
      <c r="AY690" s="23" t="s">
        <v>123</v>
      </c>
      <c r="BE690" s="231">
        <f>IF(N690="základní",J690,0)</f>
        <v>0</v>
      </c>
      <c r="BF690" s="231">
        <f>IF(N690="snížená",J690,0)</f>
        <v>0</v>
      </c>
      <c r="BG690" s="231">
        <f>IF(N690="zákl. přenesená",J690,0)</f>
        <v>0</v>
      </c>
      <c r="BH690" s="231">
        <f>IF(N690="sníž. přenesená",J690,0)</f>
        <v>0</v>
      </c>
      <c r="BI690" s="231">
        <f>IF(N690="nulová",J690,0)</f>
        <v>0</v>
      </c>
      <c r="BJ690" s="23" t="s">
        <v>79</v>
      </c>
      <c r="BK690" s="231">
        <f>ROUND(I690*H690,2)</f>
        <v>0</v>
      </c>
      <c r="BL690" s="23" t="s">
        <v>122</v>
      </c>
      <c r="BM690" s="23" t="s">
        <v>831</v>
      </c>
    </row>
    <row r="691" s="11" customFormat="1">
      <c r="B691" s="232"/>
      <c r="C691" s="233"/>
      <c r="D691" s="234" t="s">
        <v>132</v>
      </c>
      <c r="E691" s="235" t="s">
        <v>21</v>
      </c>
      <c r="F691" s="236" t="s">
        <v>832</v>
      </c>
      <c r="G691" s="233"/>
      <c r="H691" s="235" t="s">
        <v>21</v>
      </c>
      <c r="I691" s="237"/>
      <c r="J691" s="233"/>
      <c r="K691" s="233"/>
      <c r="L691" s="238"/>
      <c r="M691" s="239"/>
      <c r="N691" s="240"/>
      <c r="O691" s="240"/>
      <c r="P691" s="240"/>
      <c r="Q691" s="240"/>
      <c r="R691" s="240"/>
      <c r="S691" s="240"/>
      <c r="T691" s="241"/>
      <c r="AT691" s="242" t="s">
        <v>132</v>
      </c>
      <c r="AU691" s="242" t="s">
        <v>81</v>
      </c>
      <c r="AV691" s="11" t="s">
        <v>79</v>
      </c>
      <c r="AW691" s="11" t="s">
        <v>35</v>
      </c>
      <c r="AX691" s="11" t="s">
        <v>71</v>
      </c>
      <c r="AY691" s="242" t="s">
        <v>123</v>
      </c>
    </row>
    <row r="692" s="12" customFormat="1">
      <c r="B692" s="243"/>
      <c r="C692" s="244"/>
      <c r="D692" s="234" t="s">
        <v>132</v>
      </c>
      <c r="E692" s="245" t="s">
        <v>21</v>
      </c>
      <c r="F692" s="246" t="s">
        <v>833</v>
      </c>
      <c r="G692" s="244"/>
      <c r="H692" s="247">
        <v>15.504</v>
      </c>
      <c r="I692" s="248"/>
      <c r="J692" s="244"/>
      <c r="K692" s="244"/>
      <c r="L692" s="249"/>
      <c r="M692" s="250"/>
      <c r="N692" s="251"/>
      <c r="O692" s="251"/>
      <c r="P692" s="251"/>
      <c r="Q692" s="251"/>
      <c r="R692" s="251"/>
      <c r="S692" s="251"/>
      <c r="T692" s="252"/>
      <c r="AT692" s="253" t="s">
        <v>132</v>
      </c>
      <c r="AU692" s="253" t="s">
        <v>81</v>
      </c>
      <c r="AV692" s="12" t="s">
        <v>81</v>
      </c>
      <c r="AW692" s="12" t="s">
        <v>35</v>
      </c>
      <c r="AX692" s="12" t="s">
        <v>71</v>
      </c>
      <c r="AY692" s="253" t="s">
        <v>123</v>
      </c>
    </row>
    <row r="693" s="11" customFormat="1">
      <c r="B693" s="232"/>
      <c r="C693" s="233"/>
      <c r="D693" s="234" t="s">
        <v>132</v>
      </c>
      <c r="E693" s="235" t="s">
        <v>21</v>
      </c>
      <c r="F693" s="236" t="s">
        <v>834</v>
      </c>
      <c r="G693" s="233"/>
      <c r="H693" s="235" t="s">
        <v>21</v>
      </c>
      <c r="I693" s="237"/>
      <c r="J693" s="233"/>
      <c r="K693" s="233"/>
      <c r="L693" s="238"/>
      <c r="M693" s="239"/>
      <c r="N693" s="240"/>
      <c r="O693" s="240"/>
      <c r="P693" s="240"/>
      <c r="Q693" s="240"/>
      <c r="R693" s="240"/>
      <c r="S693" s="240"/>
      <c r="T693" s="241"/>
      <c r="AT693" s="242" t="s">
        <v>132</v>
      </c>
      <c r="AU693" s="242" t="s">
        <v>81</v>
      </c>
      <c r="AV693" s="11" t="s">
        <v>79</v>
      </c>
      <c r="AW693" s="11" t="s">
        <v>35</v>
      </c>
      <c r="AX693" s="11" t="s">
        <v>71</v>
      </c>
      <c r="AY693" s="242" t="s">
        <v>123</v>
      </c>
    </row>
    <row r="694" s="12" customFormat="1">
      <c r="B694" s="243"/>
      <c r="C694" s="244"/>
      <c r="D694" s="234" t="s">
        <v>132</v>
      </c>
      <c r="E694" s="245" t="s">
        <v>21</v>
      </c>
      <c r="F694" s="246" t="s">
        <v>835</v>
      </c>
      <c r="G694" s="244"/>
      <c r="H694" s="247">
        <v>8.9320000000000004</v>
      </c>
      <c r="I694" s="248"/>
      <c r="J694" s="244"/>
      <c r="K694" s="244"/>
      <c r="L694" s="249"/>
      <c r="M694" s="250"/>
      <c r="N694" s="251"/>
      <c r="O694" s="251"/>
      <c r="P694" s="251"/>
      <c r="Q694" s="251"/>
      <c r="R694" s="251"/>
      <c r="S694" s="251"/>
      <c r="T694" s="252"/>
      <c r="AT694" s="253" t="s">
        <v>132</v>
      </c>
      <c r="AU694" s="253" t="s">
        <v>81</v>
      </c>
      <c r="AV694" s="12" t="s">
        <v>81</v>
      </c>
      <c r="AW694" s="12" t="s">
        <v>35</v>
      </c>
      <c r="AX694" s="12" t="s">
        <v>71</v>
      </c>
      <c r="AY694" s="253" t="s">
        <v>123</v>
      </c>
    </row>
    <row r="695" s="11" customFormat="1">
      <c r="B695" s="232"/>
      <c r="C695" s="233"/>
      <c r="D695" s="234" t="s">
        <v>132</v>
      </c>
      <c r="E695" s="235" t="s">
        <v>21</v>
      </c>
      <c r="F695" s="236" t="s">
        <v>836</v>
      </c>
      <c r="G695" s="233"/>
      <c r="H695" s="235" t="s">
        <v>21</v>
      </c>
      <c r="I695" s="237"/>
      <c r="J695" s="233"/>
      <c r="K695" s="233"/>
      <c r="L695" s="238"/>
      <c r="M695" s="239"/>
      <c r="N695" s="240"/>
      <c r="O695" s="240"/>
      <c r="P695" s="240"/>
      <c r="Q695" s="240"/>
      <c r="R695" s="240"/>
      <c r="S695" s="240"/>
      <c r="T695" s="241"/>
      <c r="AT695" s="242" t="s">
        <v>132</v>
      </c>
      <c r="AU695" s="242" t="s">
        <v>81</v>
      </c>
      <c r="AV695" s="11" t="s">
        <v>79</v>
      </c>
      <c r="AW695" s="11" t="s">
        <v>35</v>
      </c>
      <c r="AX695" s="11" t="s">
        <v>71</v>
      </c>
      <c r="AY695" s="242" t="s">
        <v>123</v>
      </c>
    </row>
    <row r="696" s="12" customFormat="1">
      <c r="B696" s="243"/>
      <c r="C696" s="244"/>
      <c r="D696" s="234" t="s">
        <v>132</v>
      </c>
      <c r="E696" s="245" t="s">
        <v>21</v>
      </c>
      <c r="F696" s="246" t="s">
        <v>837</v>
      </c>
      <c r="G696" s="244"/>
      <c r="H696" s="247">
        <v>1.7</v>
      </c>
      <c r="I696" s="248"/>
      <c r="J696" s="244"/>
      <c r="K696" s="244"/>
      <c r="L696" s="249"/>
      <c r="M696" s="250"/>
      <c r="N696" s="251"/>
      <c r="O696" s="251"/>
      <c r="P696" s="251"/>
      <c r="Q696" s="251"/>
      <c r="R696" s="251"/>
      <c r="S696" s="251"/>
      <c r="T696" s="252"/>
      <c r="AT696" s="253" t="s">
        <v>132</v>
      </c>
      <c r="AU696" s="253" t="s">
        <v>81</v>
      </c>
      <c r="AV696" s="12" t="s">
        <v>81</v>
      </c>
      <c r="AW696" s="12" t="s">
        <v>35</v>
      </c>
      <c r="AX696" s="12" t="s">
        <v>71</v>
      </c>
      <c r="AY696" s="253" t="s">
        <v>123</v>
      </c>
    </row>
    <row r="697" s="13" customFormat="1">
      <c r="B697" s="254"/>
      <c r="C697" s="255"/>
      <c r="D697" s="234" t="s">
        <v>132</v>
      </c>
      <c r="E697" s="256" t="s">
        <v>21</v>
      </c>
      <c r="F697" s="257" t="s">
        <v>135</v>
      </c>
      <c r="G697" s="255"/>
      <c r="H697" s="258">
        <v>26.135999999999999</v>
      </c>
      <c r="I697" s="259"/>
      <c r="J697" s="255"/>
      <c r="K697" s="255"/>
      <c r="L697" s="260"/>
      <c r="M697" s="261"/>
      <c r="N697" s="262"/>
      <c r="O697" s="262"/>
      <c r="P697" s="262"/>
      <c r="Q697" s="262"/>
      <c r="R697" s="262"/>
      <c r="S697" s="262"/>
      <c r="T697" s="263"/>
      <c r="AT697" s="264" t="s">
        <v>132</v>
      </c>
      <c r="AU697" s="264" t="s">
        <v>81</v>
      </c>
      <c r="AV697" s="13" t="s">
        <v>122</v>
      </c>
      <c r="AW697" s="13" t="s">
        <v>35</v>
      </c>
      <c r="AX697" s="13" t="s">
        <v>79</v>
      </c>
      <c r="AY697" s="264" t="s">
        <v>123</v>
      </c>
    </row>
    <row r="698" s="1" customFormat="1" ht="16.5" customHeight="1">
      <c r="B698" s="45"/>
      <c r="C698" s="220" t="s">
        <v>838</v>
      </c>
      <c r="D698" s="220" t="s">
        <v>126</v>
      </c>
      <c r="E698" s="221" t="s">
        <v>839</v>
      </c>
      <c r="F698" s="222" t="s">
        <v>840</v>
      </c>
      <c r="G698" s="223" t="s">
        <v>293</v>
      </c>
      <c r="H698" s="224">
        <v>355.20499999999998</v>
      </c>
      <c r="I698" s="225"/>
      <c r="J698" s="226">
        <f>ROUND(I698*H698,2)</f>
        <v>0</v>
      </c>
      <c r="K698" s="222" t="s">
        <v>21</v>
      </c>
      <c r="L698" s="71"/>
      <c r="M698" s="227" t="s">
        <v>21</v>
      </c>
      <c r="N698" s="228" t="s">
        <v>42</v>
      </c>
      <c r="O698" s="46"/>
      <c r="P698" s="229">
        <f>O698*H698</f>
        <v>0</v>
      </c>
      <c r="Q698" s="229">
        <v>0</v>
      </c>
      <c r="R698" s="229">
        <f>Q698*H698</f>
        <v>0</v>
      </c>
      <c r="S698" s="229">
        <v>0</v>
      </c>
      <c r="T698" s="230">
        <f>S698*H698</f>
        <v>0</v>
      </c>
      <c r="AR698" s="23" t="s">
        <v>122</v>
      </c>
      <c r="AT698" s="23" t="s">
        <v>126</v>
      </c>
      <c r="AU698" s="23" t="s">
        <v>81</v>
      </c>
      <c r="AY698" s="23" t="s">
        <v>123</v>
      </c>
      <c r="BE698" s="231">
        <f>IF(N698="základní",J698,0)</f>
        <v>0</v>
      </c>
      <c r="BF698" s="231">
        <f>IF(N698="snížená",J698,0)</f>
        <v>0</v>
      </c>
      <c r="BG698" s="231">
        <f>IF(N698="zákl. přenesená",J698,0)</f>
        <v>0</v>
      </c>
      <c r="BH698" s="231">
        <f>IF(N698="sníž. přenesená",J698,0)</f>
        <v>0</v>
      </c>
      <c r="BI698" s="231">
        <f>IF(N698="nulová",J698,0)</f>
        <v>0</v>
      </c>
      <c r="BJ698" s="23" t="s">
        <v>79</v>
      </c>
      <c r="BK698" s="231">
        <f>ROUND(I698*H698,2)</f>
        <v>0</v>
      </c>
      <c r="BL698" s="23" t="s">
        <v>122</v>
      </c>
      <c r="BM698" s="23" t="s">
        <v>841</v>
      </c>
    </row>
    <row r="699" s="11" customFormat="1">
      <c r="B699" s="232"/>
      <c r="C699" s="233"/>
      <c r="D699" s="234" t="s">
        <v>132</v>
      </c>
      <c r="E699" s="235" t="s">
        <v>21</v>
      </c>
      <c r="F699" s="236" t="s">
        <v>842</v>
      </c>
      <c r="G699" s="233"/>
      <c r="H699" s="235" t="s">
        <v>21</v>
      </c>
      <c r="I699" s="237"/>
      <c r="J699" s="233"/>
      <c r="K699" s="233"/>
      <c r="L699" s="238"/>
      <c r="M699" s="239"/>
      <c r="N699" s="240"/>
      <c r="O699" s="240"/>
      <c r="P699" s="240"/>
      <c r="Q699" s="240"/>
      <c r="R699" s="240"/>
      <c r="S699" s="240"/>
      <c r="T699" s="241"/>
      <c r="AT699" s="242" t="s">
        <v>132</v>
      </c>
      <c r="AU699" s="242" t="s">
        <v>81</v>
      </c>
      <c r="AV699" s="11" t="s">
        <v>79</v>
      </c>
      <c r="AW699" s="11" t="s">
        <v>35</v>
      </c>
      <c r="AX699" s="11" t="s">
        <v>71</v>
      </c>
      <c r="AY699" s="242" t="s">
        <v>123</v>
      </c>
    </row>
    <row r="700" s="12" customFormat="1">
      <c r="B700" s="243"/>
      <c r="C700" s="244"/>
      <c r="D700" s="234" t="s">
        <v>132</v>
      </c>
      <c r="E700" s="245" t="s">
        <v>21</v>
      </c>
      <c r="F700" s="246" t="s">
        <v>843</v>
      </c>
      <c r="G700" s="244"/>
      <c r="H700" s="247">
        <v>0.59999999999999998</v>
      </c>
      <c r="I700" s="248"/>
      <c r="J700" s="244"/>
      <c r="K700" s="244"/>
      <c r="L700" s="249"/>
      <c r="M700" s="250"/>
      <c r="N700" s="251"/>
      <c r="O700" s="251"/>
      <c r="P700" s="251"/>
      <c r="Q700" s="251"/>
      <c r="R700" s="251"/>
      <c r="S700" s="251"/>
      <c r="T700" s="252"/>
      <c r="AT700" s="253" t="s">
        <v>132</v>
      </c>
      <c r="AU700" s="253" t="s">
        <v>81</v>
      </c>
      <c r="AV700" s="12" t="s">
        <v>81</v>
      </c>
      <c r="AW700" s="12" t="s">
        <v>35</v>
      </c>
      <c r="AX700" s="12" t="s">
        <v>71</v>
      </c>
      <c r="AY700" s="253" t="s">
        <v>123</v>
      </c>
    </row>
    <row r="701" s="11" customFormat="1">
      <c r="B701" s="232"/>
      <c r="C701" s="233"/>
      <c r="D701" s="234" t="s">
        <v>132</v>
      </c>
      <c r="E701" s="235" t="s">
        <v>21</v>
      </c>
      <c r="F701" s="236" t="s">
        <v>844</v>
      </c>
      <c r="G701" s="233"/>
      <c r="H701" s="235" t="s">
        <v>21</v>
      </c>
      <c r="I701" s="237"/>
      <c r="J701" s="233"/>
      <c r="K701" s="233"/>
      <c r="L701" s="238"/>
      <c r="M701" s="239"/>
      <c r="N701" s="240"/>
      <c r="O701" s="240"/>
      <c r="P701" s="240"/>
      <c r="Q701" s="240"/>
      <c r="R701" s="240"/>
      <c r="S701" s="240"/>
      <c r="T701" s="241"/>
      <c r="AT701" s="242" t="s">
        <v>132</v>
      </c>
      <c r="AU701" s="242" t="s">
        <v>81</v>
      </c>
      <c r="AV701" s="11" t="s">
        <v>79</v>
      </c>
      <c r="AW701" s="11" t="s">
        <v>35</v>
      </c>
      <c r="AX701" s="11" t="s">
        <v>71</v>
      </c>
      <c r="AY701" s="242" t="s">
        <v>123</v>
      </c>
    </row>
    <row r="702" s="12" customFormat="1">
      <c r="B702" s="243"/>
      <c r="C702" s="244"/>
      <c r="D702" s="234" t="s">
        <v>132</v>
      </c>
      <c r="E702" s="245" t="s">
        <v>21</v>
      </c>
      <c r="F702" s="246" t="s">
        <v>845</v>
      </c>
      <c r="G702" s="244"/>
      <c r="H702" s="247">
        <v>185.40000000000001</v>
      </c>
      <c r="I702" s="248"/>
      <c r="J702" s="244"/>
      <c r="K702" s="244"/>
      <c r="L702" s="249"/>
      <c r="M702" s="250"/>
      <c r="N702" s="251"/>
      <c r="O702" s="251"/>
      <c r="P702" s="251"/>
      <c r="Q702" s="251"/>
      <c r="R702" s="251"/>
      <c r="S702" s="251"/>
      <c r="T702" s="252"/>
      <c r="AT702" s="253" t="s">
        <v>132</v>
      </c>
      <c r="AU702" s="253" t="s">
        <v>81</v>
      </c>
      <c r="AV702" s="12" t="s">
        <v>81</v>
      </c>
      <c r="AW702" s="12" t="s">
        <v>35</v>
      </c>
      <c r="AX702" s="12" t="s">
        <v>71</v>
      </c>
      <c r="AY702" s="253" t="s">
        <v>123</v>
      </c>
    </row>
    <row r="703" s="11" customFormat="1">
      <c r="B703" s="232"/>
      <c r="C703" s="233"/>
      <c r="D703" s="234" t="s">
        <v>132</v>
      </c>
      <c r="E703" s="235" t="s">
        <v>21</v>
      </c>
      <c r="F703" s="236" t="s">
        <v>846</v>
      </c>
      <c r="G703" s="233"/>
      <c r="H703" s="235" t="s">
        <v>21</v>
      </c>
      <c r="I703" s="237"/>
      <c r="J703" s="233"/>
      <c r="K703" s="233"/>
      <c r="L703" s="238"/>
      <c r="M703" s="239"/>
      <c r="N703" s="240"/>
      <c r="O703" s="240"/>
      <c r="P703" s="240"/>
      <c r="Q703" s="240"/>
      <c r="R703" s="240"/>
      <c r="S703" s="240"/>
      <c r="T703" s="241"/>
      <c r="AT703" s="242" t="s">
        <v>132</v>
      </c>
      <c r="AU703" s="242" t="s">
        <v>81</v>
      </c>
      <c r="AV703" s="11" t="s">
        <v>79</v>
      </c>
      <c r="AW703" s="11" t="s">
        <v>35</v>
      </c>
      <c r="AX703" s="11" t="s">
        <v>71</v>
      </c>
      <c r="AY703" s="242" t="s">
        <v>123</v>
      </c>
    </row>
    <row r="704" s="12" customFormat="1">
      <c r="B704" s="243"/>
      <c r="C704" s="244"/>
      <c r="D704" s="234" t="s">
        <v>132</v>
      </c>
      <c r="E704" s="245" t="s">
        <v>21</v>
      </c>
      <c r="F704" s="246" t="s">
        <v>847</v>
      </c>
      <c r="G704" s="244"/>
      <c r="H704" s="247">
        <v>76.340000000000003</v>
      </c>
      <c r="I704" s="248"/>
      <c r="J704" s="244"/>
      <c r="K704" s="244"/>
      <c r="L704" s="249"/>
      <c r="M704" s="250"/>
      <c r="N704" s="251"/>
      <c r="O704" s="251"/>
      <c r="P704" s="251"/>
      <c r="Q704" s="251"/>
      <c r="R704" s="251"/>
      <c r="S704" s="251"/>
      <c r="T704" s="252"/>
      <c r="AT704" s="253" t="s">
        <v>132</v>
      </c>
      <c r="AU704" s="253" t="s">
        <v>81</v>
      </c>
      <c r="AV704" s="12" t="s">
        <v>81</v>
      </c>
      <c r="AW704" s="12" t="s">
        <v>35</v>
      </c>
      <c r="AX704" s="12" t="s">
        <v>71</v>
      </c>
      <c r="AY704" s="253" t="s">
        <v>123</v>
      </c>
    </row>
    <row r="705" s="11" customFormat="1">
      <c r="B705" s="232"/>
      <c r="C705" s="233"/>
      <c r="D705" s="234" t="s">
        <v>132</v>
      </c>
      <c r="E705" s="235" t="s">
        <v>21</v>
      </c>
      <c r="F705" s="236" t="s">
        <v>848</v>
      </c>
      <c r="G705" s="233"/>
      <c r="H705" s="235" t="s">
        <v>21</v>
      </c>
      <c r="I705" s="237"/>
      <c r="J705" s="233"/>
      <c r="K705" s="233"/>
      <c r="L705" s="238"/>
      <c r="M705" s="239"/>
      <c r="N705" s="240"/>
      <c r="O705" s="240"/>
      <c r="P705" s="240"/>
      <c r="Q705" s="240"/>
      <c r="R705" s="240"/>
      <c r="S705" s="240"/>
      <c r="T705" s="241"/>
      <c r="AT705" s="242" t="s">
        <v>132</v>
      </c>
      <c r="AU705" s="242" t="s">
        <v>81</v>
      </c>
      <c r="AV705" s="11" t="s">
        <v>79</v>
      </c>
      <c r="AW705" s="11" t="s">
        <v>35</v>
      </c>
      <c r="AX705" s="11" t="s">
        <v>71</v>
      </c>
      <c r="AY705" s="242" t="s">
        <v>123</v>
      </c>
    </row>
    <row r="706" s="12" customFormat="1">
      <c r="B706" s="243"/>
      <c r="C706" s="244"/>
      <c r="D706" s="234" t="s">
        <v>132</v>
      </c>
      <c r="E706" s="245" t="s">
        <v>21</v>
      </c>
      <c r="F706" s="246" t="s">
        <v>849</v>
      </c>
      <c r="G706" s="244"/>
      <c r="H706" s="247">
        <v>2.0699999999999998</v>
      </c>
      <c r="I706" s="248"/>
      <c r="J706" s="244"/>
      <c r="K706" s="244"/>
      <c r="L706" s="249"/>
      <c r="M706" s="250"/>
      <c r="N706" s="251"/>
      <c r="O706" s="251"/>
      <c r="P706" s="251"/>
      <c r="Q706" s="251"/>
      <c r="R706" s="251"/>
      <c r="S706" s="251"/>
      <c r="T706" s="252"/>
      <c r="AT706" s="253" t="s">
        <v>132</v>
      </c>
      <c r="AU706" s="253" t="s">
        <v>81</v>
      </c>
      <c r="AV706" s="12" t="s">
        <v>81</v>
      </c>
      <c r="AW706" s="12" t="s">
        <v>35</v>
      </c>
      <c r="AX706" s="12" t="s">
        <v>71</v>
      </c>
      <c r="AY706" s="253" t="s">
        <v>123</v>
      </c>
    </row>
    <row r="707" s="11" customFormat="1">
      <c r="B707" s="232"/>
      <c r="C707" s="233"/>
      <c r="D707" s="234" t="s">
        <v>132</v>
      </c>
      <c r="E707" s="235" t="s">
        <v>21</v>
      </c>
      <c r="F707" s="236" t="s">
        <v>848</v>
      </c>
      <c r="G707" s="233"/>
      <c r="H707" s="235" t="s">
        <v>21</v>
      </c>
      <c r="I707" s="237"/>
      <c r="J707" s="233"/>
      <c r="K707" s="233"/>
      <c r="L707" s="238"/>
      <c r="M707" s="239"/>
      <c r="N707" s="240"/>
      <c r="O707" s="240"/>
      <c r="P707" s="240"/>
      <c r="Q707" s="240"/>
      <c r="R707" s="240"/>
      <c r="S707" s="240"/>
      <c r="T707" s="241"/>
      <c r="AT707" s="242" t="s">
        <v>132</v>
      </c>
      <c r="AU707" s="242" t="s">
        <v>81</v>
      </c>
      <c r="AV707" s="11" t="s">
        <v>79</v>
      </c>
      <c r="AW707" s="11" t="s">
        <v>35</v>
      </c>
      <c r="AX707" s="11" t="s">
        <v>71</v>
      </c>
      <c r="AY707" s="242" t="s">
        <v>123</v>
      </c>
    </row>
    <row r="708" s="12" customFormat="1">
      <c r="B708" s="243"/>
      <c r="C708" s="244"/>
      <c r="D708" s="234" t="s">
        <v>132</v>
      </c>
      <c r="E708" s="245" t="s">
        <v>21</v>
      </c>
      <c r="F708" s="246" t="s">
        <v>850</v>
      </c>
      <c r="G708" s="244"/>
      <c r="H708" s="247">
        <v>68.540000000000006</v>
      </c>
      <c r="I708" s="248"/>
      <c r="J708" s="244"/>
      <c r="K708" s="244"/>
      <c r="L708" s="249"/>
      <c r="M708" s="250"/>
      <c r="N708" s="251"/>
      <c r="O708" s="251"/>
      <c r="P708" s="251"/>
      <c r="Q708" s="251"/>
      <c r="R708" s="251"/>
      <c r="S708" s="251"/>
      <c r="T708" s="252"/>
      <c r="AT708" s="253" t="s">
        <v>132</v>
      </c>
      <c r="AU708" s="253" t="s">
        <v>81</v>
      </c>
      <c r="AV708" s="12" t="s">
        <v>81</v>
      </c>
      <c r="AW708" s="12" t="s">
        <v>35</v>
      </c>
      <c r="AX708" s="12" t="s">
        <v>71</v>
      </c>
      <c r="AY708" s="253" t="s">
        <v>123</v>
      </c>
    </row>
    <row r="709" s="11" customFormat="1">
      <c r="B709" s="232"/>
      <c r="C709" s="233"/>
      <c r="D709" s="234" t="s">
        <v>132</v>
      </c>
      <c r="E709" s="235" t="s">
        <v>21</v>
      </c>
      <c r="F709" s="236" t="s">
        <v>851</v>
      </c>
      <c r="G709" s="233"/>
      <c r="H709" s="235" t="s">
        <v>21</v>
      </c>
      <c r="I709" s="237"/>
      <c r="J709" s="233"/>
      <c r="K709" s="233"/>
      <c r="L709" s="238"/>
      <c r="M709" s="239"/>
      <c r="N709" s="240"/>
      <c r="O709" s="240"/>
      <c r="P709" s="240"/>
      <c r="Q709" s="240"/>
      <c r="R709" s="240"/>
      <c r="S709" s="240"/>
      <c r="T709" s="241"/>
      <c r="AT709" s="242" t="s">
        <v>132</v>
      </c>
      <c r="AU709" s="242" t="s">
        <v>81</v>
      </c>
      <c r="AV709" s="11" t="s">
        <v>79</v>
      </c>
      <c r="AW709" s="11" t="s">
        <v>35</v>
      </c>
      <c r="AX709" s="11" t="s">
        <v>71</v>
      </c>
      <c r="AY709" s="242" t="s">
        <v>123</v>
      </c>
    </row>
    <row r="710" s="12" customFormat="1">
      <c r="B710" s="243"/>
      <c r="C710" s="244"/>
      <c r="D710" s="234" t="s">
        <v>132</v>
      </c>
      <c r="E710" s="245" t="s">
        <v>21</v>
      </c>
      <c r="F710" s="246" t="s">
        <v>852</v>
      </c>
      <c r="G710" s="244"/>
      <c r="H710" s="247">
        <v>0.81000000000000005</v>
      </c>
      <c r="I710" s="248"/>
      <c r="J710" s="244"/>
      <c r="K710" s="244"/>
      <c r="L710" s="249"/>
      <c r="M710" s="250"/>
      <c r="N710" s="251"/>
      <c r="O710" s="251"/>
      <c r="P710" s="251"/>
      <c r="Q710" s="251"/>
      <c r="R710" s="251"/>
      <c r="S710" s="251"/>
      <c r="T710" s="252"/>
      <c r="AT710" s="253" t="s">
        <v>132</v>
      </c>
      <c r="AU710" s="253" t="s">
        <v>81</v>
      </c>
      <c r="AV710" s="12" t="s">
        <v>81</v>
      </c>
      <c r="AW710" s="12" t="s">
        <v>35</v>
      </c>
      <c r="AX710" s="12" t="s">
        <v>71</v>
      </c>
      <c r="AY710" s="253" t="s">
        <v>123</v>
      </c>
    </row>
    <row r="711" s="11" customFormat="1">
      <c r="B711" s="232"/>
      <c r="C711" s="233"/>
      <c r="D711" s="234" t="s">
        <v>132</v>
      </c>
      <c r="E711" s="235" t="s">
        <v>21</v>
      </c>
      <c r="F711" s="236" t="s">
        <v>853</v>
      </c>
      <c r="G711" s="233"/>
      <c r="H711" s="235" t="s">
        <v>21</v>
      </c>
      <c r="I711" s="237"/>
      <c r="J711" s="233"/>
      <c r="K711" s="233"/>
      <c r="L711" s="238"/>
      <c r="M711" s="239"/>
      <c r="N711" s="240"/>
      <c r="O711" s="240"/>
      <c r="P711" s="240"/>
      <c r="Q711" s="240"/>
      <c r="R711" s="240"/>
      <c r="S711" s="240"/>
      <c r="T711" s="241"/>
      <c r="AT711" s="242" t="s">
        <v>132</v>
      </c>
      <c r="AU711" s="242" t="s">
        <v>81</v>
      </c>
      <c r="AV711" s="11" t="s">
        <v>79</v>
      </c>
      <c r="AW711" s="11" t="s">
        <v>35</v>
      </c>
      <c r="AX711" s="11" t="s">
        <v>71</v>
      </c>
      <c r="AY711" s="242" t="s">
        <v>123</v>
      </c>
    </row>
    <row r="712" s="12" customFormat="1">
      <c r="B712" s="243"/>
      <c r="C712" s="244"/>
      <c r="D712" s="234" t="s">
        <v>132</v>
      </c>
      <c r="E712" s="245" t="s">
        <v>21</v>
      </c>
      <c r="F712" s="246" t="s">
        <v>854</v>
      </c>
      <c r="G712" s="244"/>
      <c r="H712" s="247">
        <v>4.0800000000000001</v>
      </c>
      <c r="I712" s="248"/>
      <c r="J712" s="244"/>
      <c r="K712" s="244"/>
      <c r="L712" s="249"/>
      <c r="M712" s="250"/>
      <c r="N712" s="251"/>
      <c r="O712" s="251"/>
      <c r="P712" s="251"/>
      <c r="Q712" s="251"/>
      <c r="R712" s="251"/>
      <c r="S712" s="251"/>
      <c r="T712" s="252"/>
      <c r="AT712" s="253" t="s">
        <v>132</v>
      </c>
      <c r="AU712" s="253" t="s">
        <v>81</v>
      </c>
      <c r="AV712" s="12" t="s">
        <v>81</v>
      </c>
      <c r="AW712" s="12" t="s">
        <v>35</v>
      </c>
      <c r="AX712" s="12" t="s">
        <v>71</v>
      </c>
      <c r="AY712" s="253" t="s">
        <v>123</v>
      </c>
    </row>
    <row r="713" s="11" customFormat="1">
      <c r="B713" s="232"/>
      <c r="C713" s="233"/>
      <c r="D713" s="234" t="s">
        <v>132</v>
      </c>
      <c r="E713" s="235" t="s">
        <v>21</v>
      </c>
      <c r="F713" s="236" t="s">
        <v>848</v>
      </c>
      <c r="G713" s="233"/>
      <c r="H713" s="235" t="s">
        <v>21</v>
      </c>
      <c r="I713" s="237"/>
      <c r="J713" s="233"/>
      <c r="K713" s="233"/>
      <c r="L713" s="238"/>
      <c r="M713" s="239"/>
      <c r="N713" s="240"/>
      <c r="O713" s="240"/>
      <c r="P713" s="240"/>
      <c r="Q713" s="240"/>
      <c r="R713" s="240"/>
      <c r="S713" s="240"/>
      <c r="T713" s="241"/>
      <c r="AT713" s="242" t="s">
        <v>132</v>
      </c>
      <c r="AU713" s="242" t="s">
        <v>81</v>
      </c>
      <c r="AV713" s="11" t="s">
        <v>79</v>
      </c>
      <c r="AW713" s="11" t="s">
        <v>35</v>
      </c>
      <c r="AX713" s="11" t="s">
        <v>71</v>
      </c>
      <c r="AY713" s="242" t="s">
        <v>123</v>
      </c>
    </row>
    <row r="714" s="12" customFormat="1">
      <c r="B714" s="243"/>
      <c r="C714" s="244"/>
      <c r="D714" s="234" t="s">
        <v>132</v>
      </c>
      <c r="E714" s="245" t="s">
        <v>21</v>
      </c>
      <c r="F714" s="246" t="s">
        <v>855</v>
      </c>
      <c r="G714" s="244"/>
      <c r="H714" s="247">
        <v>3.9100000000000001</v>
      </c>
      <c r="I714" s="248"/>
      <c r="J714" s="244"/>
      <c r="K714" s="244"/>
      <c r="L714" s="249"/>
      <c r="M714" s="250"/>
      <c r="N714" s="251"/>
      <c r="O714" s="251"/>
      <c r="P714" s="251"/>
      <c r="Q714" s="251"/>
      <c r="R714" s="251"/>
      <c r="S714" s="251"/>
      <c r="T714" s="252"/>
      <c r="AT714" s="253" t="s">
        <v>132</v>
      </c>
      <c r="AU714" s="253" t="s">
        <v>81</v>
      </c>
      <c r="AV714" s="12" t="s">
        <v>81</v>
      </c>
      <c r="AW714" s="12" t="s">
        <v>35</v>
      </c>
      <c r="AX714" s="12" t="s">
        <v>71</v>
      </c>
      <c r="AY714" s="253" t="s">
        <v>123</v>
      </c>
    </row>
    <row r="715" s="11" customFormat="1">
      <c r="B715" s="232"/>
      <c r="C715" s="233"/>
      <c r="D715" s="234" t="s">
        <v>132</v>
      </c>
      <c r="E715" s="235" t="s">
        <v>21</v>
      </c>
      <c r="F715" s="236" t="s">
        <v>856</v>
      </c>
      <c r="G715" s="233"/>
      <c r="H715" s="235" t="s">
        <v>21</v>
      </c>
      <c r="I715" s="237"/>
      <c r="J715" s="233"/>
      <c r="K715" s="233"/>
      <c r="L715" s="238"/>
      <c r="M715" s="239"/>
      <c r="N715" s="240"/>
      <c r="O715" s="240"/>
      <c r="P715" s="240"/>
      <c r="Q715" s="240"/>
      <c r="R715" s="240"/>
      <c r="S715" s="240"/>
      <c r="T715" s="241"/>
      <c r="AT715" s="242" t="s">
        <v>132</v>
      </c>
      <c r="AU715" s="242" t="s">
        <v>81</v>
      </c>
      <c r="AV715" s="11" t="s">
        <v>79</v>
      </c>
      <c r="AW715" s="11" t="s">
        <v>35</v>
      </c>
      <c r="AX715" s="11" t="s">
        <v>71</v>
      </c>
      <c r="AY715" s="242" t="s">
        <v>123</v>
      </c>
    </row>
    <row r="716" s="11" customFormat="1">
      <c r="B716" s="232"/>
      <c r="C716" s="233"/>
      <c r="D716" s="234" t="s">
        <v>132</v>
      </c>
      <c r="E716" s="235" t="s">
        <v>21</v>
      </c>
      <c r="F716" s="236" t="s">
        <v>857</v>
      </c>
      <c r="G716" s="233"/>
      <c r="H716" s="235" t="s">
        <v>21</v>
      </c>
      <c r="I716" s="237"/>
      <c r="J716" s="233"/>
      <c r="K716" s="233"/>
      <c r="L716" s="238"/>
      <c r="M716" s="239"/>
      <c r="N716" s="240"/>
      <c r="O716" s="240"/>
      <c r="P716" s="240"/>
      <c r="Q716" s="240"/>
      <c r="R716" s="240"/>
      <c r="S716" s="240"/>
      <c r="T716" s="241"/>
      <c r="AT716" s="242" t="s">
        <v>132</v>
      </c>
      <c r="AU716" s="242" t="s">
        <v>81</v>
      </c>
      <c r="AV716" s="11" t="s">
        <v>79</v>
      </c>
      <c r="AW716" s="11" t="s">
        <v>35</v>
      </c>
      <c r="AX716" s="11" t="s">
        <v>71</v>
      </c>
      <c r="AY716" s="242" t="s">
        <v>123</v>
      </c>
    </row>
    <row r="717" s="12" customFormat="1">
      <c r="B717" s="243"/>
      <c r="C717" s="244"/>
      <c r="D717" s="234" t="s">
        <v>132</v>
      </c>
      <c r="E717" s="245" t="s">
        <v>21</v>
      </c>
      <c r="F717" s="246" t="s">
        <v>858</v>
      </c>
      <c r="G717" s="244"/>
      <c r="H717" s="247">
        <v>13.455</v>
      </c>
      <c r="I717" s="248"/>
      <c r="J717" s="244"/>
      <c r="K717" s="244"/>
      <c r="L717" s="249"/>
      <c r="M717" s="250"/>
      <c r="N717" s="251"/>
      <c r="O717" s="251"/>
      <c r="P717" s="251"/>
      <c r="Q717" s="251"/>
      <c r="R717" s="251"/>
      <c r="S717" s="251"/>
      <c r="T717" s="252"/>
      <c r="AT717" s="253" t="s">
        <v>132</v>
      </c>
      <c r="AU717" s="253" t="s">
        <v>81</v>
      </c>
      <c r="AV717" s="12" t="s">
        <v>81</v>
      </c>
      <c r="AW717" s="12" t="s">
        <v>35</v>
      </c>
      <c r="AX717" s="12" t="s">
        <v>71</v>
      </c>
      <c r="AY717" s="253" t="s">
        <v>123</v>
      </c>
    </row>
    <row r="718" s="13" customFormat="1">
      <c r="B718" s="254"/>
      <c r="C718" s="255"/>
      <c r="D718" s="234" t="s">
        <v>132</v>
      </c>
      <c r="E718" s="256" t="s">
        <v>21</v>
      </c>
      <c r="F718" s="257" t="s">
        <v>135</v>
      </c>
      <c r="G718" s="255"/>
      <c r="H718" s="258">
        <v>355.20499999999998</v>
      </c>
      <c r="I718" s="259"/>
      <c r="J718" s="255"/>
      <c r="K718" s="255"/>
      <c r="L718" s="260"/>
      <c r="M718" s="261"/>
      <c r="N718" s="262"/>
      <c r="O718" s="262"/>
      <c r="P718" s="262"/>
      <c r="Q718" s="262"/>
      <c r="R718" s="262"/>
      <c r="S718" s="262"/>
      <c r="T718" s="263"/>
      <c r="AT718" s="264" t="s">
        <v>132</v>
      </c>
      <c r="AU718" s="264" t="s">
        <v>81</v>
      </c>
      <c r="AV718" s="13" t="s">
        <v>122</v>
      </c>
      <c r="AW718" s="13" t="s">
        <v>35</v>
      </c>
      <c r="AX718" s="13" t="s">
        <v>79</v>
      </c>
      <c r="AY718" s="264" t="s">
        <v>123</v>
      </c>
    </row>
    <row r="719" s="1" customFormat="1" ht="25.5" customHeight="1">
      <c r="B719" s="45"/>
      <c r="C719" s="220" t="s">
        <v>859</v>
      </c>
      <c r="D719" s="220" t="s">
        <v>126</v>
      </c>
      <c r="E719" s="221" t="s">
        <v>860</v>
      </c>
      <c r="F719" s="222" t="s">
        <v>830</v>
      </c>
      <c r="G719" s="223" t="s">
        <v>293</v>
      </c>
      <c r="H719" s="224">
        <v>29.745000000000001</v>
      </c>
      <c r="I719" s="225"/>
      <c r="J719" s="226">
        <f>ROUND(I719*H719,2)</f>
        <v>0</v>
      </c>
      <c r="K719" s="222" t="s">
        <v>21</v>
      </c>
      <c r="L719" s="71"/>
      <c r="M719" s="227" t="s">
        <v>21</v>
      </c>
      <c r="N719" s="228" t="s">
        <v>42</v>
      </c>
      <c r="O719" s="46"/>
      <c r="P719" s="229">
        <f>O719*H719</f>
        <v>0</v>
      </c>
      <c r="Q719" s="229">
        <v>0</v>
      </c>
      <c r="R719" s="229">
        <f>Q719*H719</f>
        <v>0</v>
      </c>
      <c r="S719" s="229">
        <v>0</v>
      </c>
      <c r="T719" s="230">
        <f>S719*H719</f>
        <v>0</v>
      </c>
      <c r="AR719" s="23" t="s">
        <v>122</v>
      </c>
      <c r="AT719" s="23" t="s">
        <v>126</v>
      </c>
      <c r="AU719" s="23" t="s">
        <v>81</v>
      </c>
      <c r="AY719" s="23" t="s">
        <v>123</v>
      </c>
      <c r="BE719" s="231">
        <f>IF(N719="základní",J719,0)</f>
        <v>0</v>
      </c>
      <c r="BF719" s="231">
        <f>IF(N719="snížená",J719,0)</f>
        <v>0</v>
      </c>
      <c r="BG719" s="231">
        <f>IF(N719="zákl. přenesená",J719,0)</f>
        <v>0</v>
      </c>
      <c r="BH719" s="231">
        <f>IF(N719="sníž. přenesená",J719,0)</f>
        <v>0</v>
      </c>
      <c r="BI719" s="231">
        <f>IF(N719="nulová",J719,0)</f>
        <v>0</v>
      </c>
      <c r="BJ719" s="23" t="s">
        <v>79</v>
      </c>
      <c r="BK719" s="231">
        <f>ROUND(I719*H719,2)</f>
        <v>0</v>
      </c>
      <c r="BL719" s="23" t="s">
        <v>122</v>
      </c>
      <c r="BM719" s="23" t="s">
        <v>861</v>
      </c>
    </row>
    <row r="720" s="11" customFormat="1">
      <c r="B720" s="232"/>
      <c r="C720" s="233"/>
      <c r="D720" s="234" t="s">
        <v>132</v>
      </c>
      <c r="E720" s="235" t="s">
        <v>21</v>
      </c>
      <c r="F720" s="236" t="s">
        <v>862</v>
      </c>
      <c r="G720" s="233"/>
      <c r="H720" s="235" t="s">
        <v>21</v>
      </c>
      <c r="I720" s="237"/>
      <c r="J720" s="233"/>
      <c r="K720" s="233"/>
      <c r="L720" s="238"/>
      <c r="M720" s="239"/>
      <c r="N720" s="240"/>
      <c r="O720" s="240"/>
      <c r="P720" s="240"/>
      <c r="Q720" s="240"/>
      <c r="R720" s="240"/>
      <c r="S720" s="240"/>
      <c r="T720" s="241"/>
      <c r="AT720" s="242" t="s">
        <v>132</v>
      </c>
      <c r="AU720" s="242" t="s">
        <v>81</v>
      </c>
      <c r="AV720" s="11" t="s">
        <v>79</v>
      </c>
      <c r="AW720" s="11" t="s">
        <v>35</v>
      </c>
      <c r="AX720" s="11" t="s">
        <v>71</v>
      </c>
      <c r="AY720" s="242" t="s">
        <v>123</v>
      </c>
    </row>
    <row r="721" s="12" customFormat="1">
      <c r="B721" s="243"/>
      <c r="C721" s="244"/>
      <c r="D721" s="234" t="s">
        <v>132</v>
      </c>
      <c r="E721" s="245" t="s">
        <v>21</v>
      </c>
      <c r="F721" s="246" t="s">
        <v>863</v>
      </c>
      <c r="G721" s="244"/>
      <c r="H721" s="247">
        <v>0.044999999999999998</v>
      </c>
      <c r="I721" s="248"/>
      <c r="J721" s="244"/>
      <c r="K721" s="244"/>
      <c r="L721" s="249"/>
      <c r="M721" s="250"/>
      <c r="N721" s="251"/>
      <c r="O721" s="251"/>
      <c r="P721" s="251"/>
      <c r="Q721" s="251"/>
      <c r="R721" s="251"/>
      <c r="S721" s="251"/>
      <c r="T721" s="252"/>
      <c r="AT721" s="253" t="s">
        <v>132</v>
      </c>
      <c r="AU721" s="253" t="s">
        <v>81</v>
      </c>
      <c r="AV721" s="12" t="s">
        <v>81</v>
      </c>
      <c r="AW721" s="12" t="s">
        <v>35</v>
      </c>
      <c r="AX721" s="12" t="s">
        <v>71</v>
      </c>
      <c r="AY721" s="253" t="s">
        <v>123</v>
      </c>
    </row>
    <row r="722" s="11" customFormat="1">
      <c r="B722" s="232"/>
      <c r="C722" s="233"/>
      <c r="D722" s="234" t="s">
        <v>132</v>
      </c>
      <c r="E722" s="235" t="s">
        <v>21</v>
      </c>
      <c r="F722" s="236" t="s">
        <v>864</v>
      </c>
      <c r="G722" s="233"/>
      <c r="H722" s="235" t="s">
        <v>21</v>
      </c>
      <c r="I722" s="237"/>
      <c r="J722" s="233"/>
      <c r="K722" s="233"/>
      <c r="L722" s="238"/>
      <c r="M722" s="239"/>
      <c r="N722" s="240"/>
      <c r="O722" s="240"/>
      <c r="P722" s="240"/>
      <c r="Q722" s="240"/>
      <c r="R722" s="240"/>
      <c r="S722" s="240"/>
      <c r="T722" s="241"/>
      <c r="AT722" s="242" t="s">
        <v>132</v>
      </c>
      <c r="AU722" s="242" t="s">
        <v>81</v>
      </c>
      <c r="AV722" s="11" t="s">
        <v>79</v>
      </c>
      <c r="AW722" s="11" t="s">
        <v>35</v>
      </c>
      <c r="AX722" s="11" t="s">
        <v>71</v>
      </c>
      <c r="AY722" s="242" t="s">
        <v>123</v>
      </c>
    </row>
    <row r="723" s="12" customFormat="1">
      <c r="B723" s="243"/>
      <c r="C723" s="244"/>
      <c r="D723" s="234" t="s">
        <v>132</v>
      </c>
      <c r="E723" s="245" t="s">
        <v>21</v>
      </c>
      <c r="F723" s="246" t="s">
        <v>865</v>
      </c>
      <c r="G723" s="244"/>
      <c r="H723" s="247">
        <v>29.699999999999999</v>
      </c>
      <c r="I723" s="248"/>
      <c r="J723" s="244"/>
      <c r="K723" s="244"/>
      <c r="L723" s="249"/>
      <c r="M723" s="250"/>
      <c r="N723" s="251"/>
      <c r="O723" s="251"/>
      <c r="P723" s="251"/>
      <c r="Q723" s="251"/>
      <c r="R723" s="251"/>
      <c r="S723" s="251"/>
      <c r="T723" s="252"/>
      <c r="AT723" s="253" t="s">
        <v>132</v>
      </c>
      <c r="AU723" s="253" t="s">
        <v>81</v>
      </c>
      <c r="AV723" s="12" t="s">
        <v>81</v>
      </c>
      <c r="AW723" s="12" t="s">
        <v>35</v>
      </c>
      <c r="AX723" s="12" t="s">
        <v>71</v>
      </c>
      <c r="AY723" s="253" t="s">
        <v>123</v>
      </c>
    </row>
    <row r="724" s="13" customFormat="1">
      <c r="B724" s="254"/>
      <c r="C724" s="255"/>
      <c r="D724" s="234" t="s">
        <v>132</v>
      </c>
      <c r="E724" s="256" t="s">
        <v>21</v>
      </c>
      <c r="F724" s="257" t="s">
        <v>135</v>
      </c>
      <c r="G724" s="255"/>
      <c r="H724" s="258">
        <v>29.745000000000001</v>
      </c>
      <c r="I724" s="259"/>
      <c r="J724" s="255"/>
      <c r="K724" s="255"/>
      <c r="L724" s="260"/>
      <c r="M724" s="261"/>
      <c r="N724" s="262"/>
      <c r="O724" s="262"/>
      <c r="P724" s="262"/>
      <c r="Q724" s="262"/>
      <c r="R724" s="262"/>
      <c r="S724" s="262"/>
      <c r="T724" s="263"/>
      <c r="AT724" s="264" t="s">
        <v>132</v>
      </c>
      <c r="AU724" s="264" t="s">
        <v>81</v>
      </c>
      <c r="AV724" s="13" t="s">
        <v>122</v>
      </c>
      <c r="AW724" s="13" t="s">
        <v>35</v>
      </c>
      <c r="AX724" s="13" t="s">
        <v>79</v>
      </c>
      <c r="AY724" s="264" t="s">
        <v>123</v>
      </c>
    </row>
    <row r="725" s="1" customFormat="1" ht="25.5" customHeight="1">
      <c r="B725" s="45"/>
      <c r="C725" s="220" t="s">
        <v>866</v>
      </c>
      <c r="D725" s="220" t="s">
        <v>126</v>
      </c>
      <c r="E725" s="221" t="s">
        <v>867</v>
      </c>
      <c r="F725" s="222" t="s">
        <v>868</v>
      </c>
      <c r="G725" s="223" t="s">
        <v>293</v>
      </c>
      <c r="H725" s="224">
        <v>289.5</v>
      </c>
      <c r="I725" s="225"/>
      <c r="J725" s="226">
        <f>ROUND(I725*H725,2)</f>
        <v>0</v>
      </c>
      <c r="K725" s="222" t="s">
        <v>241</v>
      </c>
      <c r="L725" s="71"/>
      <c r="M725" s="227" t="s">
        <v>21</v>
      </c>
      <c r="N725" s="228" t="s">
        <v>42</v>
      </c>
      <c r="O725" s="46"/>
      <c r="P725" s="229">
        <f>O725*H725</f>
        <v>0</v>
      </c>
      <c r="Q725" s="229">
        <v>0</v>
      </c>
      <c r="R725" s="229">
        <f>Q725*H725</f>
        <v>0</v>
      </c>
      <c r="S725" s="229">
        <v>0</v>
      </c>
      <c r="T725" s="230">
        <f>S725*H725</f>
        <v>0</v>
      </c>
      <c r="AR725" s="23" t="s">
        <v>122</v>
      </c>
      <c r="AT725" s="23" t="s">
        <v>126</v>
      </c>
      <c r="AU725" s="23" t="s">
        <v>81</v>
      </c>
      <c r="AY725" s="23" t="s">
        <v>123</v>
      </c>
      <c r="BE725" s="231">
        <f>IF(N725="základní",J725,0)</f>
        <v>0</v>
      </c>
      <c r="BF725" s="231">
        <f>IF(N725="snížená",J725,0)</f>
        <v>0</v>
      </c>
      <c r="BG725" s="231">
        <f>IF(N725="zákl. přenesená",J725,0)</f>
        <v>0</v>
      </c>
      <c r="BH725" s="231">
        <f>IF(N725="sníž. přenesená",J725,0)</f>
        <v>0</v>
      </c>
      <c r="BI725" s="231">
        <f>IF(N725="nulová",J725,0)</f>
        <v>0</v>
      </c>
      <c r="BJ725" s="23" t="s">
        <v>79</v>
      </c>
      <c r="BK725" s="231">
        <f>ROUND(I725*H725,2)</f>
        <v>0</v>
      </c>
      <c r="BL725" s="23" t="s">
        <v>122</v>
      </c>
      <c r="BM725" s="23" t="s">
        <v>869</v>
      </c>
    </row>
    <row r="726" s="1" customFormat="1">
      <c r="B726" s="45"/>
      <c r="C726" s="73"/>
      <c r="D726" s="234" t="s">
        <v>335</v>
      </c>
      <c r="E726" s="73"/>
      <c r="F726" s="278" t="s">
        <v>870</v>
      </c>
      <c r="G726" s="73"/>
      <c r="H726" s="73"/>
      <c r="I726" s="190"/>
      <c r="J726" s="73"/>
      <c r="K726" s="73"/>
      <c r="L726" s="71"/>
      <c r="M726" s="279"/>
      <c r="N726" s="46"/>
      <c r="O726" s="46"/>
      <c r="P726" s="46"/>
      <c r="Q726" s="46"/>
      <c r="R726" s="46"/>
      <c r="S726" s="46"/>
      <c r="T726" s="94"/>
      <c r="AT726" s="23" t="s">
        <v>335</v>
      </c>
      <c r="AU726" s="23" t="s">
        <v>81</v>
      </c>
    </row>
    <row r="727" s="11" customFormat="1">
      <c r="B727" s="232"/>
      <c r="C727" s="233"/>
      <c r="D727" s="234" t="s">
        <v>132</v>
      </c>
      <c r="E727" s="235" t="s">
        <v>21</v>
      </c>
      <c r="F727" s="236" t="s">
        <v>871</v>
      </c>
      <c r="G727" s="233"/>
      <c r="H727" s="235" t="s">
        <v>21</v>
      </c>
      <c r="I727" s="237"/>
      <c r="J727" s="233"/>
      <c r="K727" s="233"/>
      <c r="L727" s="238"/>
      <c r="M727" s="239"/>
      <c r="N727" s="240"/>
      <c r="O727" s="240"/>
      <c r="P727" s="240"/>
      <c r="Q727" s="240"/>
      <c r="R727" s="240"/>
      <c r="S727" s="240"/>
      <c r="T727" s="241"/>
      <c r="AT727" s="242" t="s">
        <v>132</v>
      </c>
      <c r="AU727" s="242" t="s">
        <v>81</v>
      </c>
      <c r="AV727" s="11" t="s">
        <v>79</v>
      </c>
      <c r="AW727" s="11" t="s">
        <v>35</v>
      </c>
      <c r="AX727" s="11" t="s">
        <v>71</v>
      </c>
      <c r="AY727" s="242" t="s">
        <v>123</v>
      </c>
    </row>
    <row r="728" s="12" customFormat="1">
      <c r="B728" s="243"/>
      <c r="C728" s="244"/>
      <c r="D728" s="234" t="s">
        <v>132</v>
      </c>
      <c r="E728" s="245" t="s">
        <v>21</v>
      </c>
      <c r="F728" s="246" t="s">
        <v>872</v>
      </c>
      <c r="G728" s="244"/>
      <c r="H728" s="247">
        <v>289.5</v>
      </c>
      <c r="I728" s="248"/>
      <c r="J728" s="244"/>
      <c r="K728" s="244"/>
      <c r="L728" s="249"/>
      <c r="M728" s="250"/>
      <c r="N728" s="251"/>
      <c r="O728" s="251"/>
      <c r="P728" s="251"/>
      <c r="Q728" s="251"/>
      <c r="R728" s="251"/>
      <c r="S728" s="251"/>
      <c r="T728" s="252"/>
      <c r="AT728" s="253" t="s">
        <v>132</v>
      </c>
      <c r="AU728" s="253" t="s">
        <v>81</v>
      </c>
      <c r="AV728" s="12" t="s">
        <v>81</v>
      </c>
      <c r="AW728" s="12" t="s">
        <v>35</v>
      </c>
      <c r="AX728" s="12" t="s">
        <v>71</v>
      </c>
      <c r="AY728" s="253" t="s">
        <v>123</v>
      </c>
    </row>
    <row r="729" s="13" customFormat="1">
      <c r="B729" s="254"/>
      <c r="C729" s="255"/>
      <c r="D729" s="234" t="s">
        <v>132</v>
      </c>
      <c r="E729" s="256" t="s">
        <v>21</v>
      </c>
      <c r="F729" s="257" t="s">
        <v>135</v>
      </c>
      <c r="G729" s="255"/>
      <c r="H729" s="258">
        <v>289.5</v>
      </c>
      <c r="I729" s="259"/>
      <c r="J729" s="255"/>
      <c r="K729" s="255"/>
      <c r="L729" s="260"/>
      <c r="M729" s="261"/>
      <c r="N729" s="262"/>
      <c r="O729" s="262"/>
      <c r="P729" s="262"/>
      <c r="Q729" s="262"/>
      <c r="R729" s="262"/>
      <c r="S729" s="262"/>
      <c r="T729" s="263"/>
      <c r="AT729" s="264" t="s">
        <v>132</v>
      </c>
      <c r="AU729" s="264" t="s">
        <v>81</v>
      </c>
      <c r="AV729" s="13" t="s">
        <v>122</v>
      </c>
      <c r="AW729" s="13" t="s">
        <v>35</v>
      </c>
      <c r="AX729" s="13" t="s">
        <v>79</v>
      </c>
      <c r="AY729" s="264" t="s">
        <v>123</v>
      </c>
    </row>
    <row r="730" s="1" customFormat="1" ht="25.5" customHeight="1">
      <c r="B730" s="45"/>
      <c r="C730" s="220" t="s">
        <v>873</v>
      </c>
      <c r="D730" s="220" t="s">
        <v>126</v>
      </c>
      <c r="E730" s="221" t="s">
        <v>874</v>
      </c>
      <c r="F730" s="222" t="s">
        <v>830</v>
      </c>
      <c r="G730" s="223" t="s">
        <v>293</v>
      </c>
      <c r="H730" s="224">
        <v>20.16</v>
      </c>
      <c r="I730" s="225"/>
      <c r="J730" s="226">
        <f>ROUND(I730*H730,2)</f>
        <v>0</v>
      </c>
      <c r="K730" s="222" t="s">
        <v>241</v>
      </c>
      <c r="L730" s="71"/>
      <c r="M730" s="227" t="s">
        <v>21</v>
      </c>
      <c r="N730" s="228" t="s">
        <v>42</v>
      </c>
      <c r="O730" s="46"/>
      <c r="P730" s="229">
        <f>O730*H730</f>
        <v>0</v>
      </c>
      <c r="Q730" s="229">
        <v>0</v>
      </c>
      <c r="R730" s="229">
        <f>Q730*H730</f>
        <v>0</v>
      </c>
      <c r="S730" s="229">
        <v>0</v>
      </c>
      <c r="T730" s="230">
        <f>S730*H730</f>
        <v>0</v>
      </c>
      <c r="AR730" s="23" t="s">
        <v>122</v>
      </c>
      <c r="AT730" s="23" t="s">
        <v>126</v>
      </c>
      <c r="AU730" s="23" t="s">
        <v>81</v>
      </c>
      <c r="AY730" s="23" t="s">
        <v>123</v>
      </c>
      <c r="BE730" s="231">
        <f>IF(N730="základní",J730,0)</f>
        <v>0</v>
      </c>
      <c r="BF730" s="231">
        <f>IF(N730="snížená",J730,0)</f>
        <v>0</v>
      </c>
      <c r="BG730" s="231">
        <f>IF(N730="zákl. přenesená",J730,0)</f>
        <v>0</v>
      </c>
      <c r="BH730" s="231">
        <f>IF(N730="sníž. přenesená",J730,0)</f>
        <v>0</v>
      </c>
      <c r="BI730" s="231">
        <f>IF(N730="nulová",J730,0)</f>
        <v>0</v>
      </c>
      <c r="BJ730" s="23" t="s">
        <v>79</v>
      </c>
      <c r="BK730" s="231">
        <f>ROUND(I730*H730,2)</f>
        <v>0</v>
      </c>
      <c r="BL730" s="23" t="s">
        <v>122</v>
      </c>
      <c r="BM730" s="23" t="s">
        <v>875</v>
      </c>
    </row>
    <row r="731" s="11" customFormat="1">
      <c r="B731" s="232"/>
      <c r="C731" s="233"/>
      <c r="D731" s="234" t="s">
        <v>132</v>
      </c>
      <c r="E731" s="235" t="s">
        <v>21</v>
      </c>
      <c r="F731" s="236" t="s">
        <v>876</v>
      </c>
      <c r="G731" s="233"/>
      <c r="H731" s="235" t="s">
        <v>21</v>
      </c>
      <c r="I731" s="237"/>
      <c r="J731" s="233"/>
      <c r="K731" s="233"/>
      <c r="L731" s="238"/>
      <c r="M731" s="239"/>
      <c r="N731" s="240"/>
      <c r="O731" s="240"/>
      <c r="P731" s="240"/>
      <c r="Q731" s="240"/>
      <c r="R731" s="240"/>
      <c r="S731" s="240"/>
      <c r="T731" s="241"/>
      <c r="AT731" s="242" t="s">
        <v>132</v>
      </c>
      <c r="AU731" s="242" t="s">
        <v>81</v>
      </c>
      <c r="AV731" s="11" t="s">
        <v>79</v>
      </c>
      <c r="AW731" s="11" t="s">
        <v>35</v>
      </c>
      <c r="AX731" s="11" t="s">
        <v>71</v>
      </c>
      <c r="AY731" s="242" t="s">
        <v>123</v>
      </c>
    </row>
    <row r="732" s="12" customFormat="1">
      <c r="B732" s="243"/>
      <c r="C732" s="244"/>
      <c r="D732" s="234" t="s">
        <v>132</v>
      </c>
      <c r="E732" s="245" t="s">
        <v>21</v>
      </c>
      <c r="F732" s="246" t="s">
        <v>877</v>
      </c>
      <c r="G732" s="244"/>
      <c r="H732" s="247">
        <v>20.16</v>
      </c>
      <c r="I732" s="248"/>
      <c r="J732" s="244"/>
      <c r="K732" s="244"/>
      <c r="L732" s="249"/>
      <c r="M732" s="250"/>
      <c r="N732" s="251"/>
      <c r="O732" s="251"/>
      <c r="P732" s="251"/>
      <c r="Q732" s="251"/>
      <c r="R732" s="251"/>
      <c r="S732" s="251"/>
      <c r="T732" s="252"/>
      <c r="AT732" s="253" t="s">
        <v>132</v>
      </c>
      <c r="AU732" s="253" t="s">
        <v>81</v>
      </c>
      <c r="AV732" s="12" t="s">
        <v>81</v>
      </c>
      <c r="AW732" s="12" t="s">
        <v>35</v>
      </c>
      <c r="AX732" s="12" t="s">
        <v>71</v>
      </c>
      <c r="AY732" s="253" t="s">
        <v>123</v>
      </c>
    </row>
    <row r="733" s="13" customFormat="1">
      <c r="B733" s="254"/>
      <c r="C733" s="255"/>
      <c r="D733" s="234" t="s">
        <v>132</v>
      </c>
      <c r="E733" s="256" t="s">
        <v>21</v>
      </c>
      <c r="F733" s="257" t="s">
        <v>135</v>
      </c>
      <c r="G733" s="255"/>
      <c r="H733" s="258">
        <v>20.16</v>
      </c>
      <c r="I733" s="259"/>
      <c r="J733" s="255"/>
      <c r="K733" s="255"/>
      <c r="L733" s="260"/>
      <c r="M733" s="261"/>
      <c r="N733" s="262"/>
      <c r="O733" s="262"/>
      <c r="P733" s="262"/>
      <c r="Q733" s="262"/>
      <c r="R733" s="262"/>
      <c r="S733" s="262"/>
      <c r="T733" s="263"/>
      <c r="AT733" s="264" t="s">
        <v>132</v>
      </c>
      <c r="AU733" s="264" t="s">
        <v>81</v>
      </c>
      <c r="AV733" s="13" t="s">
        <v>122</v>
      </c>
      <c r="AW733" s="13" t="s">
        <v>35</v>
      </c>
      <c r="AX733" s="13" t="s">
        <v>79</v>
      </c>
      <c r="AY733" s="264" t="s">
        <v>123</v>
      </c>
    </row>
    <row r="734" s="10" customFormat="1" ht="22.32" customHeight="1">
      <c r="B734" s="204"/>
      <c r="C734" s="205"/>
      <c r="D734" s="206" t="s">
        <v>70</v>
      </c>
      <c r="E734" s="218" t="s">
        <v>878</v>
      </c>
      <c r="F734" s="218" t="s">
        <v>879</v>
      </c>
      <c r="G734" s="205"/>
      <c r="H734" s="205"/>
      <c r="I734" s="208"/>
      <c r="J734" s="219">
        <f>BK734</f>
        <v>0</v>
      </c>
      <c r="K734" s="205"/>
      <c r="L734" s="210"/>
      <c r="M734" s="211"/>
      <c r="N734" s="212"/>
      <c r="O734" s="212"/>
      <c r="P734" s="213">
        <f>SUM(P735:P802)</f>
        <v>0</v>
      </c>
      <c r="Q734" s="212"/>
      <c r="R734" s="213">
        <f>SUM(R735:R802)</f>
        <v>291.55588331999996</v>
      </c>
      <c r="S734" s="212"/>
      <c r="T734" s="214">
        <f>SUM(T735:T802)</f>
        <v>0</v>
      </c>
      <c r="AR734" s="215" t="s">
        <v>79</v>
      </c>
      <c r="AT734" s="216" t="s">
        <v>70</v>
      </c>
      <c r="AU734" s="216" t="s">
        <v>81</v>
      </c>
      <c r="AY734" s="215" t="s">
        <v>123</v>
      </c>
      <c r="BK734" s="217">
        <f>SUM(BK735:BK802)</f>
        <v>0</v>
      </c>
    </row>
    <row r="735" s="1" customFormat="1" ht="25.5" customHeight="1">
      <c r="B735" s="45"/>
      <c r="C735" s="220" t="s">
        <v>878</v>
      </c>
      <c r="D735" s="220" t="s">
        <v>126</v>
      </c>
      <c r="E735" s="221" t="s">
        <v>880</v>
      </c>
      <c r="F735" s="222" t="s">
        <v>881</v>
      </c>
      <c r="G735" s="223" t="s">
        <v>293</v>
      </c>
      <c r="H735" s="224">
        <v>0.503</v>
      </c>
      <c r="I735" s="225"/>
      <c r="J735" s="226">
        <f>ROUND(I735*H735,2)</f>
        <v>0</v>
      </c>
      <c r="K735" s="222" t="s">
        <v>197</v>
      </c>
      <c r="L735" s="71"/>
      <c r="M735" s="227" t="s">
        <v>21</v>
      </c>
      <c r="N735" s="228" t="s">
        <v>42</v>
      </c>
      <c r="O735" s="46"/>
      <c r="P735" s="229">
        <f>O735*H735</f>
        <v>0</v>
      </c>
      <c r="Q735" s="229">
        <v>1.0382199999999999</v>
      </c>
      <c r="R735" s="229">
        <f>Q735*H735</f>
        <v>0.52222466000000001</v>
      </c>
      <c r="S735" s="229">
        <v>0</v>
      </c>
      <c r="T735" s="230">
        <f>S735*H735</f>
        <v>0</v>
      </c>
      <c r="AR735" s="23" t="s">
        <v>122</v>
      </c>
      <c r="AT735" s="23" t="s">
        <v>126</v>
      </c>
      <c r="AU735" s="23" t="s">
        <v>140</v>
      </c>
      <c r="AY735" s="23" t="s">
        <v>123</v>
      </c>
      <c r="BE735" s="231">
        <f>IF(N735="základní",J735,0)</f>
        <v>0</v>
      </c>
      <c r="BF735" s="231">
        <f>IF(N735="snížená",J735,0)</f>
        <v>0</v>
      </c>
      <c r="BG735" s="231">
        <f>IF(N735="zákl. přenesená",J735,0)</f>
        <v>0</v>
      </c>
      <c r="BH735" s="231">
        <f>IF(N735="sníž. přenesená",J735,0)</f>
        <v>0</v>
      </c>
      <c r="BI735" s="231">
        <f>IF(N735="nulová",J735,0)</f>
        <v>0</v>
      </c>
      <c r="BJ735" s="23" t="s">
        <v>79</v>
      </c>
      <c r="BK735" s="231">
        <f>ROUND(I735*H735,2)</f>
        <v>0</v>
      </c>
      <c r="BL735" s="23" t="s">
        <v>122</v>
      </c>
      <c r="BM735" s="23" t="s">
        <v>882</v>
      </c>
    </row>
    <row r="736" s="11" customFormat="1">
      <c r="B736" s="232"/>
      <c r="C736" s="233"/>
      <c r="D736" s="234" t="s">
        <v>132</v>
      </c>
      <c r="E736" s="235" t="s">
        <v>21</v>
      </c>
      <c r="F736" s="236" t="s">
        <v>883</v>
      </c>
      <c r="G736" s="233"/>
      <c r="H736" s="235" t="s">
        <v>21</v>
      </c>
      <c r="I736" s="237"/>
      <c r="J736" s="233"/>
      <c r="K736" s="233"/>
      <c r="L736" s="238"/>
      <c r="M736" s="239"/>
      <c r="N736" s="240"/>
      <c r="O736" s="240"/>
      <c r="P736" s="240"/>
      <c r="Q736" s="240"/>
      <c r="R736" s="240"/>
      <c r="S736" s="240"/>
      <c r="T736" s="241"/>
      <c r="AT736" s="242" t="s">
        <v>132</v>
      </c>
      <c r="AU736" s="242" t="s">
        <v>140</v>
      </c>
      <c r="AV736" s="11" t="s">
        <v>79</v>
      </c>
      <c r="AW736" s="11" t="s">
        <v>35</v>
      </c>
      <c r="AX736" s="11" t="s">
        <v>71</v>
      </c>
      <c r="AY736" s="242" t="s">
        <v>123</v>
      </c>
    </row>
    <row r="737" s="11" customFormat="1">
      <c r="B737" s="232"/>
      <c r="C737" s="233"/>
      <c r="D737" s="234" t="s">
        <v>132</v>
      </c>
      <c r="E737" s="235" t="s">
        <v>21</v>
      </c>
      <c r="F737" s="236" t="s">
        <v>884</v>
      </c>
      <c r="G737" s="233"/>
      <c r="H737" s="235" t="s">
        <v>21</v>
      </c>
      <c r="I737" s="237"/>
      <c r="J737" s="233"/>
      <c r="K737" s="233"/>
      <c r="L737" s="238"/>
      <c r="M737" s="239"/>
      <c r="N737" s="240"/>
      <c r="O737" s="240"/>
      <c r="P737" s="240"/>
      <c r="Q737" s="240"/>
      <c r="R737" s="240"/>
      <c r="S737" s="240"/>
      <c r="T737" s="241"/>
      <c r="AT737" s="242" t="s">
        <v>132</v>
      </c>
      <c r="AU737" s="242" t="s">
        <v>140</v>
      </c>
      <c r="AV737" s="11" t="s">
        <v>79</v>
      </c>
      <c r="AW737" s="11" t="s">
        <v>35</v>
      </c>
      <c r="AX737" s="11" t="s">
        <v>71</v>
      </c>
      <c r="AY737" s="242" t="s">
        <v>123</v>
      </c>
    </row>
    <row r="738" s="11" customFormat="1">
      <c r="B738" s="232"/>
      <c r="C738" s="233"/>
      <c r="D738" s="234" t="s">
        <v>132</v>
      </c>
      <c r="E738" s="235" t="s">
        <v>21</v>
      </c>
      <c r="F738" s="236" t="s">
        <v>885</v>
      </c>
      <c r="G738" s="233"/>
      <c r="H738" s="235" t="s">
        <v>21</v>
      </c>
      <c r="I738" s="237"/>
      <c r="J738" s="233"/>
      <c r="K738" s="233"/>
      <c r="L738" s="238"/>
      <c r="M738" s="239"/>
      <c r="N738" s="240"/>
      <c r="O738" s="240"/>
      <c r="P738" s="240"/>
      <c r="Q738" s="240"/>
      <c r="R738" s="240"/>
      <c r="S738" s="240"/>
      <c r="T738" s="241"/>
      <c r="AT738" s="242" t="s">
        <v>132</v>
      </c>
      <c r="AU738" s="242" t="s">
        <v>140</v>
      </c>
      <c r="AV738" s="11" t="s">
        <v>79</v>
      </c>
      <c r="AW738" s="11" t="s">
        <v>35</v>
      </c>
      <c r="AX738" s="11" t="s">
        <v>71</v>
      </c>
      <c r="AY738" s="242" t="s">
        <v>123</v>
      </c>
    </row>
    <row r="739" s="11" customFormat="1">
      <c r="B739" s="232"/>
      <c r="C739" s="233"/>
      <c r="D739" s="234" t="s">
        <v>132</v>
      </c>
      <c r="E739" s="235" t="s">
        <v>21</v>
      </c>
      <c r="F739" s="236" t="s">
        <v>886</v>
      </c>
      <c r="G739" s="233"/>
      <c r="H739" s="235" t="s">
        <v>21</v>
      </c>
      <c r="I739" s="237"/>
      <c r="J739" s="233"/>
      <c r="K739" s="233"/>
      <c r="L739" s="238"/>
      <c r="M739" s="239"/>
      <c r="N739" s="240"/>
      <c r="O739" s="240"/>
      <c r="P739" s="240"/>
      <c r="Q739" s="240"/>
      <c r="R739" s="240"/>
      <c r="S739" s="240"/>
      <c r="T739" s="241"/>
      <c r="AT739" s="242" t="s">
        <v>132</v>
      </c>
      <c r="AU739" s="242" t="s">
        <v>140</v>
      </c>
      <c r="AV739" s="11" t="s">
        <v>79</v>
      </c>
      <c r="AW739" s="11" t="s">
        <v>35</v>
      </c>
      <c r="AX739" s="11" t="s">
        <v>71</v>
      </c>
      <c r="AY739" s="242" t="s">
        <v>123</v>
      </c>
    </row>
    <row r="740" s="11" customFormat="1">
      <c r="B740" s="232"/>
      <c r="C740" s="233"/>
      <c r="D740" s="234" t="s">
        <v>132</v>
      </c>
      <c r="E740" s="235" t="s">
        <v>21</v>
      </c>
      <c r="F740" s="236" t="s">
        <v>306</v>
      </c>
      <c r="G740" s="233"/>
      <c r="H740" s="235" t="s">
        <v>21</v>
      </c>
      <c r="I740" s="237"/>
      <c r="J740" s="233"/>
      <c r="K740" s="233"/>
      <c r="L740" s="238"/>
      <c r="M740" s="239"/>
      <c r="N740" s="240"/>
      <c r="O740" s="240"/>
      <c r="P740" s="240"/>
      <c r="Q740" s="240"/>
      <c r="R740" s="240"/>
      <c r="S740" s="240"/>
      <c r="T740" s="241"/>
      <c r="AT740" s="242" t="s">
        <v>132</v>
      </c>
      <c r="AU740" s="242" t="s">
        <v>140</v>
      </c>
      <c r="AV740" s="11" t="s">
        <v>79</v>
      </c>
      <c r="AW740" s="11" t="s">
        <v>35</v>
      </c>
      <c r="AX740" s="11" t="s">
        <v>71</v>
      </c>
      <c r="AY740" s="242" t="s">
        <v>123</v>
      </c>
    </row>
    <row r="741" s="11" customFormat="1">
      <c r="B741" s="232"/>
      <c r="C741" s="233"/>
      <c r="D741" s="234" t="s">
        <v>132</v>
      </c>
      <c r="E741" s="235" t="s">
        <v>21</v>
      </c>
      <c r="F741" s="236" t="s">
        <v>887</v>
      </c>
      <c r="G741" s="233"/>
      <c r="H741" s="235" t="s">
        <v>21</v>
      </c>
      <c r="I741" s="237"/>
      <c r="J741" s="233"/>
      <c r="K741" s="233"/>
      <c r="L741" s="238"/>
      <c r="M741" s="239"/>
      <c r="N741" s="240"/>
      <c r="O741" s="240"/>
      <c r="P741" s="240"/>
      <c r="Q741" s="240"/>
      <c r="R741" s="240"/>
      <c r="S741" s="240"/>
      <c r="T741" s="241"/>
      <c r="AT741" s="242" t="s">
        <v>132</v>
      </c>
      <c r="AU741" s="242" t="s">
        <v>140</v>
      </c>
      <c r="AV741" s="11" t="s">
        <v>79</v>
      </c>
      <c r="AW741" s="11" t="s">
        <v>35</v>
      </c>
      <c r="AX741" s="11" t="s">
        <v>71</v>
      </c>
      <c r="AY741" s="242" t="s">
        <v>123</v>
      </c>
    </row>
    <row r="742" s="12" customFormat="1">
      <c r="B742" s="243"/>
      <c r="C742" s="244"/>
      <c r="D742" s="234" t="s">
        <v>132</v>
      </c>
      <c r="E742" s="245" t="s">
        <v>21</v>
      </c>
      <c r="F742" s="246" t="s">
        <v>888</v>
      </c>
      <c r="G742" s="244"/>
      <c r="H742" s="247">
        <v>0.503</v>
      </c>
      <c r="I742" s="248"/>
      <c r="J742" s="244"/>
      <c r="K742" s="244"/>
      <c r="L742" s="249"/>
      <c r="M742" s="250"/>
      <c r="N742" s="251"/>
      <c r="O742" s="251"/>
      <c r="P742" s="251"/>
      <c r="Q742" s="251"/>
      <c r="R742" s="251"/>
      <c r="S742" s="251"/>
      <c r="T742" s="252"/>
      <c r="AT742" s="253" t="s">
        <v>132</v>
      </c>
      <c r="AU742" s="253" t="s">
        <v>140</v>
      </c>
      <c r="AV742" s="12" t="s">
        <v>81</v>
      </c>
      <c r="AW742" s="12" t="s">
        <v>35</v>
      </c>
      <c r="AX742" s="12" t="s">
        <v>71</v>
      </c>
      <c r="AY742" s="253" t="s">
        <v>123</v>
      </c>
    </row>
    <row r="743" s="13" customFormat="1">
      <c r="B743" s="254"/>
      <c r="C743" s="255"/>
      <c r="D743" s="234" t="s">
        <v>132</v>
      </c>
      <c r="E743" s="256" t="s">
        <v>21</v>
      </c>
      <c r="F743" s="257" t="s">
        <v>135</v>
      </c>
      <c r="G743" s="255"/>
      <c r="H743" s="258">
        <v>0.503</v>
      </c>
      <c r="I743" s="259"/>
      <c r="J743" s="255"/>
      <c r="K743" s="255"/>
      <c r="L743" s="260"/>
      <c r="M743" s="261"/>
      <c r="N743" s="262"/>
      <c r="O743" s="262"/>
      <c r="P743" s="262"/>
      <c r="Q743" s="262"/>
      <c r="R743" s="262"/>
      <c r="S743" s="262"/>
      <c r="T743" s="263"/>
      <c r="AT743" s="264" t="s">
        <v>132</v>
      </c>
      <c r="AU743" s="264" t="s">
        <v>140</v>
      </c>
      <c r="AV743" s="13" t="s">
        <v>122</v>
      </c>
      <c r="AW743" s="13" t="s">
        <v>35</v>
      </c>
      <c r="AX743" s="13" t="s">
        <v>79</v>
      </c>
      <c r="AY743" s="264" t="s">
        <v>123</v>
      </c>
    </row>
    <row r="744" s="1" customFormat="1" ht="25.5" customHeight="1">
      <c r="B744" s="45"/>
      <c r="C744" s="220" t="s">
        <v>889</v>
      </c>
      <c r="D744" s="220" t="s">
        <v>126</v>
      </c>
      <c r="E744" s="221" t="s">
        <v>890</v>
      </c>
      <c r="F744" s="222" t="s">
        <v>891</v>
      </c>
      <c r="G744" s="223" t="s">
        <v>240</v>
      </c>
      <c r="H744" s="224">
        <v>334.98599999999999</v>
      </c>
      <c r="I744" s="225"/>
      <c r="J744" s="226">
        <f>ROUND(I744*H744,2)</f>
        <v>0</v>
      </c>
      <c r="K744" s="222" t="s">
        <v>197</v>
      </c>
      <c r="L744" s="71"/>
      <c r="M744" s="227" t="s">
        <v>21</v>
      </c>
      <c r="N744" s="228" t="s">
        <v>42</v>
      </c>
      <c r="O744" s="46"/>
      <c r="P744" s="229">
        <f>O744*H744</f>
        <v>0</v>
      </c>
      <c r="Q744" s="229">
        <v>0</v>
      </c>
      <c r="R744" s="229">
        <f>Q744*H744</f>
        <v>0</v>
      </c>
      <c r="S744" s="229">
        <v>0</v>
      </c>
      <c r="T744" s="230">
        <f>S744*H744</f>
        <v>0</v>
      </c>
      <c r="AR744" s="23" t="s">
        <v>122</v>
      </c>
      <c r="AT744" s="23" t="s">
        <v>126</v>
      </c>
      <c r="AU744" s="23" t="s">
        <v>140</v>
      </c>
      <c r="AY744" s="23" t="s">
        <v>123</v>
      </c>
      <c r="BE744" s="231">
        <f>IF(N744="základní",J744,0)</f>
        <v>0</v>
      </c>
      <c r="BF744" s="231">
        <f>IF(N744="snížená",J744,0)</f>
        <v>0</v>
      </c>
      <c r="BG744" s="231">
        <f>IF(N744="zákl. přenesená",J744,0)</f>
        <v>0</v>
      </c>
      <c r="BH744" s="231">
        <f>IF(N744="sníž. přenesená",J744,0)</f>
        <v>0</v>
      </c>
      <c r="BI744" s="231">
        <f>IF(N744="nulová",J744,0)</f>
        <v>0</v>
      </c>
      <c r="BJ744" s="23" t="s">
        <v>79</v>
      </c>
      <c r="BK744" s="231">
        <f>ROUND(I744*H744,2)</f>
        <v>0</v>
      </c>
      <c r="BL744" s="23" t="s">
        <v>122</v>
      </c>
      <c r="BM744" s="23" t="s">
        <v>892</v>
      </c>
    </row>
    <row r="745" s="11" customFormat="1">
      <c r="B745" s="232"/>
      <c r="C745" s="233"/>
      <c r="D745" s="234" t="s">
        <v>132</v>
      </c>
      <c r="E745" s="235" t="s">
        <v>21</v>
      </c>
      <c r="F745" s="236" t="s">
        <v>893</v>
      </c>
      <c r="G745" s="233"/>
      <c r="H745" s="235" t="s">
        <v>21</v>
      </c>
      <c r="I745" s="237"/>
      <c r="J745" s="233"/>
      <c r="K745" s="233"/>
      <c r="L745" s="238"/>
      <c r="M745" s="239"/>
      <c r="N745" s="240"/>
      <c r="O745" s="240"/>
      <c r="P745" s="240"/>
      <c r="Q745" s="240"/>
      <c r="R745" s="240"/>
      <c r="S745" s="240"/>
      <c r="T745" s="241"/>
      <c r="AT745" s="242" t="s">
        <v>132</v>
      </c>
      <c r="AU745" s="242" t="s">
        <v>140</v>
      </c>
      <c r="AV745" s="11" t="s">
        <v>79</v>
      </c>
      <c r="AW745" s="11" t="s">
        <v>35</v>
      </c>
      <c r="AX745" s="11" t="s">
        <v>71</v>
      </c>
      <c r="AY745" s="242" t="s">
        <v>123</v>
      </c>
    </row>
    <row r="746" s="11" customFormat="1">
      <c r="B746" s="232"/>
      <c r="C746" s="233"/>
      <c r="D746" s="234" t="s">
        <v>132</v>
      </c>
      <c r="E746" s="235" t="s">
        <v>21</v>
      </c>
      <c r="F746" s="236" t="s">
        <v>894</v>
      </c>
      <c r="G746" s="233"/>
      <c r="H746" s="235" t="s">
        <v>21</v>
      </c>
      <c r="I746" s="237"/>
      <c r="J746" s="233"/>
      <c r="K746" s="233"/>
      <c r="L746" s="238"/>
      <c r="M746" s="239"/>
      <c r="N746" s="240"/>
      <c r="O746" s="240"/>
      <c r="P746" s="240"/>
      <c r="Q746" s="240"/>
      <c r="R746" s="240"/>
      <c r="S746" s="240"/>
      <c r="T746" s="241"/>
      <c r="AT746" s="242" t="s">
        <v>132</v>
      </c>
      <c r="AU746" s="242" t="s">
        <v>140</v>
      </c>
      <c r="AV746" s="11" t="s">
        <v>79</v>
      </c>
      <c r="AW746" s="11" t="s">
        <v>35</v>
      </c>
      <c r="AX746" s="11" t="s">
        <v>71</v>
      </c>
      <c r="AY746" s="242" t="s">
        <v>123</v>
      </c>
    </row>
    <row r="747" s="11" customFormat="1">
      <c r="B747" s="232"/>
      <c r="C747" s="233"/>
      <c r="D747" s="234" t="s">
        <v>132</v>
      </c>
      <c r="E747" s="235" t="s">
        <v>21</v>
      </c>
      <c r="F747" s="236" t="s">
        <v>895</v>
      </c>
      <c r="G747" s="233"/>
      <c r="H747" s="235" t="s">
        <v>21</v>
      </c>
      <c r="I747" s="237"/>
      <c r="J747" s="233"/>
      <c r="K747" s="233"/>
      <c r="L747" s="238"/>
      <c r="M747" s="239"/>
      <c r="N747" s="240"/>
      <c r="O747" s="240"/>
      <c r="P747" s="240"/>
      <c r="Q747" s="240"/>
      <c r="R747" s="240"/>
      <c r="S747" s="240"/>
      <c r="T747" s="241"/>
      <c r="AT747" s="242" t="s">
        <v>132</v>
      </c>
      <c r="AU747" s="242" t="s">
        <v>140</v>
      </c>
      <c r="AV747" s="11" t="s">
        <v>79</v>
      </c>
      <c r="AW747" s="11" t="s">
        <v>35</v>
      </c>
      <c r="AX747" s="11" t="s">
        <v>71</v>
      </c>
      <c r="AY747" s="242" t="s">
        <v>123</v>
      </c>
    </row>
    <row r="748" s="11" customFormat="1">
      <c r="B748" s="232"/>
      <c r="C748" s="233"/>
      <c r="D748" s="234" t="s">
        <v>132</v>
      </c>
      <c r="E748" s="235" t="s">
        <v>21</v>
      </c>
      <c r="F748" s="236" t="s">
        <v>896</v>
      </c>
      <c r="G748" s="233"/>
      <c r="H748" s="235" t="s">
        <v>21</v>
      </c>
      <c r="I748" s="237"/>
      <c r="J748" s="233"/>
      <c r="K748" s="233"/>
      <c r="L748" s="238"/>
      <c r="M748" s="239"/>
      <c r="N748" s="240"/>
      <c r="O748" s="240"/>
      <c r="P748" s="240"/>
      <c r="Q748" s="240"/>
      <c r="R748" s="240"/>
      <c r="S748" s="240"/>
      <c r="T748" s="241"/>
      <c r="AT748" s="242" t="s">
        <v>132</v>
      </c>
      <c r="AU748" s="242" t="s">
        <v>140</v>
      </c>
      <c r="AV748" s="11" t="s">
        <v>79</v>
      </c>
      <c r="AW748" s="11" t="s">
        <v>35</v>
      </c>
      <c r="AX748" s="11" t="s">
        <v>71</v>
      </c>
      <c r="AY748" s="242" t="s">
        <v>123</v>
      </c>
    </row>
    <row r="749" s="12" customFormat="1">
      <c r="B749" s="243"/>
      <c r="C749" s="244"/>
      <c r="D749" s="234" t="s">
        <v>132</v>
      </c>
      <c r="E749" s="245" t="s">
        <v>21</v>
      </c>
      <c r="F749" s="246" t="s">
        <v>897</v>
      </c>
      <c r="G749" s="244"/>
      <c r="H749" s="247">
        <v>334.98599999999999</v>
      </c>
      <c r="I749" s="248"/>
      <c r="J749" s="244"/>
      <c r="K749" s="244"/>
      <c r="L749" s="249"/>
      <c r="M749" s="250"/>
      <c r="N749" s="251"/>
      <c r="O749" s="251"/>
      <c r="P749" s="251"/>
      <c r="Q749" s="251"/>
      <c r="R749" s="251"/>
      <c r="S749" s="251"/>
      <c r="T749" s="252"/>
      <c r="AT749" s="253" t="s">
        <v>132</v>
      </c>
      <c r="AU749" s="253" t="s">
        <v>140</v>
      </c>
      <c r="AV749" s="12" t="s">
        <v>81</v>
      </c>
      <c r="AW749" s="12" t="s">
        <v>35</v>
      </c>
      <c r="AX749" s="12" t="s">
        <v>71</v>
      </c>
      <c r="AY749" s="253" t="s">
        <v>123</v>
      </c>
    </row>
    <row r="750" s="13" customFormat="1">
      <c r="B750" s="254"/>
      <c r="C750" s="255"/>
      <c r="D750" s="234" t="s">
        <v>132</v>
      </c>
      <c r="E750" s="256" t="s">
        <v>21</v>
      </c>
      <c r="F750" s="257" t="s">
        <v>135</v>
      </c>
      <c r="G750" s="255"/>
      <c r="H750" s="258">
        <v>334.98599999999999</v>
      </c>
      <c r="I750" s="259"/>
      <c r="J750" s="255"/>
      <c r="K750" s="255"/>
      <c r="L750" s="260"/>
      <c r="M750" s="261"/>
      <c r="N750" s="262"/>
      <c r="O750" s="262"/>
      <c r="P750" s="262"/>
      <c r="Q750" s="262"/>
      <c r="R750" s="262"/>
      <c r="S750" s="262"/>
      <c r="T750" s="263"/>
      <c r="AT750" s="264" t="s">
        <v>132</v>
      </c>
      <c r="AU750" s="264" t="s">
        <v>140</v>
      </c>
      <c r="AV750" s="13" t="s">
        <v>122</v>
      </c>
      <c r="AW750" s="13" t="s">
        <v>35</v>
      </c>
      <c r="AX750" s="13" t="s">
        <v>79</v>
      </c>
      <c r="AY750" s="264" t="s">
        <v>123</v>
      </c>
    </row>
    <row r="751" s="1" customFormat="1" ht="16.5" customHeight="1">
      <c r="B751" s="45"/>
      <c r="C751" s="220" t="s">
        <v>898</v>
      </c>
      <c r="D751" s="220" t="s">
        <v>126</v>
      </c>
      <c r="E751" s="221" t="s">
        <v>899</v>
      </c>
      <c r="F751" s="222" t="s">
        <v>900</v>
      </c>
      <c r="G751" s="223" t="s">
        <v>240</v>
      </c>
      <c r="H751" s="224">
        <v>56.494</v>
      </c>
      <c r="I751" s="225"/>
      <c r="J751" s="226">
        <f>ROUND(I751*H751,2)</f>
        <v>0</v>
      </c>
      <c r="K751" s="222" t="s">
        <v>197</v>
      </c>
      <c r="L751" s="71"/>
      <c r="M751" s="227" t="s">
        <v>21</v>
      </c>
      <c r="N751" s="228" t="s">
        <v>42</v>
      </c>
      <c r="O751" s="46"/>
      <c r="P751" s="229">
        <f>O751*H751</f>
        <v>0</v>
      </c>
      <c r="Q751" s="229">
        <v>2.03485</v>
      </c>
      <c r="R751" s="229">
        <f>Q751*H751</f>
        <v>114.9568159</v>
      </c>
      <c r="S751" s="229">
        <v>0</v>
      </c>
      <c r="T751" s="230">
        <f>S751*H751</f>
        <v>0</v>
      </c>
      <c r="AR751" s="23" t="s">
        <v>122</v>
      </c>
      <c r="AT751" s="23" t="s">
        <v>126</v>
      </c>
      <c r="AU751" s="23" t="s">
        <v>140</v>
      </c>
      <c r="AY751" s="23" t="s">
        <v>123</v>
      </c>
      <c r="BE751" s="231">
        <f>IF(N751="základní",J751,0)</f>
        <v>0</v>
      </c>
      <c r="BF751" s="231">
        <f>IF(N751="snížená",J751,0)</f>
        <v>0</v>
      </c>
      <c r="BG751" s="231">
        <f>IF(N751="zákl. přenesená",J751,0)</f>
        <v>0</v>
      </c>
      <c r="BH751" s="231">
        <f>IF(N751="sníž. přenesená",J751,0)</f>
        <v>0</v>
      </c>
      <c r="BI751" s="231">
        <f>IF(N751="nulová",J751,0)</f>
        <v>0</v>
      </c>
      <c r="BJ751" s="23" t="s">
        <v>79</v>
      </c>
      <c r="BK751" s="231">
        <f>ROUND(I751*H751,2)</f>
        <v>0</v>
      </c>
      <c r="BL751" s="23" t="s">
        <v>122</v>
      </c>
      <c r="BM751" s="23" t="s">
        <v>901</v>
      </c>
    </row>
    <row r="752" s="11" customFormat="1">
      <c r="B752" s="232"/>
      <c r="C752" s="233"/>
      <c r="D752" s="234" t="s">
        <v>132</v>
      </c>
      <c r="E752" s="235" t="s">
        <v>21</v>
      </c>
      <c r="F752" s="236" t="s">
        <v>902</v>
      </c>
      <c r="G752" s="233"/>
      <c r="H752" s="235" t="s">
        <v>21</v>
      </c>
      <c r="I752" s="237"/>
      <c r="J752" s="233"/>
      <c r="K752" s="233"/>
      <c r="L752" s="238"/>
      <c r="M752" s="239"/>
      <c r="N752" s="240"/>
      <c r="O752" s="240"/>
      <c r="P752" s="240"/>
      <c r="Q752" s="240"/>
      <c r="R752" s="240"/>
      <c r="S752" s="240"/>
      <c r="T752" s="241"/>
      <c r="AT752" s="242" t="s">
        <v>132</v>
      </c>
      <c r="AU752" s="242" t="s">
        <v>140</v>
      </c>
      <c r="AV752" s="11" t="s">
        <v>79</v>
      </c>
      <c r="AW752" s="11" t="s">
        <v>35</v>
      </c>
      <c r="AX752" s="11" t="s">
        <v>71</v>
      </c>
      <c r="AY752" s="242" t="s">
        <v>123</v>
      </c>
    </row>
    <row r="753" s="11" customFormat="1">
      <c r="B753" s="232"/>
      <c r="C753" s="233"/>
      <c r="D753" s="234" t="s">
        <v>132</v>
      </c>
      <c r="E753" s="235" t="s">
        <v>21</v>
      </c>
      <c r="F753" s="236" t="s">
        <v>903</v>
      </c>
      <c r="G753" s="233"/>
      <c r="H753" s="235" t="s">
        <v>21</v>
      </c>
      <c r="I753" s="237"/>
      <c r="J753" s="233"/>
      <c r="K753" s="233"/>
      <c r="L753" s="238"/>
      <c r="M753" s="239"/>
      <c r="N753" s="240"/>
      <c r="O753" s="240"/>
      <c r="P753" s="240"/>
      <c r="Q753" s="240"/>
      <c r="R753" s="240"/>
      <c r="S753" s="240"/>
      <c r="T753" s="241"/>
      <c r="AT753" s="242" t="s">
        <v>132</v>
      </c>
      <c r="AU753" s="242" t="s">
        <v>140</v>
      </c>
      <c r="AV753" s="11" t="s">
        <v>79</v>
      </c>
      <c r="AW753" s="11" t="s">
        <v>35</v>
      </c>
      <c r="AX753" s="11" t="s">
        <v>71</v>
      </c>
      <c r="AY753" s="242" t="s">
        <v>123</v>
      </c>
    </row>
    <row r="754" s="11" customFormat="1">
      <c r="B754" s="232"/>
      <c r="C754" s="233"/>
      <c r="D754" s="234" t="s">
        <v>132</v>
      </c>
      <c r="E754" s="235" t="s">
        <v>21</v>
      </c>
      <c r="F754" s="236" t="s">
        <v>323</v>
      </c>
      <c r="G754" s="233"/>
      <c r="H754" s="235" t="s">
        <v>21</v>
      </c>
      <c r="I754" s="237"/>
      <c r="J754" s="233"/>
      <c r="K754" s="233"/>
      <c r="L754" s="238"/>
      <c r="M754" s="239"/>
      <c r="N754" s="240"/>
      <c r="O754" s="240"/>
      <c r="P754" s="240"/>
      <c r="Q754" s="240"/>
      <c r="R754" s="240"/>
      <c r="S754" s="240"/>
      <c r="T754" s="241"/>
      <c r="AT754" s="242" t="s">
        <v>132</v>
      </c>
      <c r="AU754" s="242" t="s">
        <v>140</v>
      </c>
      <c r="AV754" s="11" t="s">
        <v>79</v>
      </c>
      <c r="AW754" s="11" t="s">
        <v>35</v>
      </c>
      <c r="AX754" s="11" t="s">
        <v>71</v>
      </c>
      <c r="AY754" s="242" t="s">
        <v>123</v>
      </c>
    </row>
    <row r="755" s="11" customFormat="1">
      <c r="B755" s="232"/>
      <c r="C755" s="233"/>
      <c r="D755" s="234" t="s">
        <v>132</v>
      </c>
      <c r="E755" s="235" t="s">
        <v>21</v>
      </c>
      <c r="F755" s="236" t="s">
        <v>661</v>
      </c>
      <c r="G755" s="233"/>
      <c r="H755" s="235" t="s">
        <v>21</v>
      </c>
      <c r="I755" s="237"/>
      <c r="J755" s="233"/>
      <c r="K755" s="233"/>
      <c r="L755" s="238"/>
      <c r="M755" s="239"/>
      <c r="N755" s="240"/>
      <c r="O755" s="240"/>
      <c r="P755" s="240"/>
      <c r="Q755" s="240"/>
      <c r="R755" s="240"/>
      <c r="S755" s="240"/>
      <c r="T755" s="241"/>
      <c r="AT755" s="242" t="s">
        <v>132</v>
      </c>
      <c r="AU755" s="242" t="s">
        <v>140</v>
      </c>
      <c r="AV755" s="11" t="s">
        <v>79</v>
      </c>
      <c r="AW755" s="11" t="s">
        <v>35</v>
      </c>
      <c r="AX755" s="11" t="s">
        <v>71</v>
      </c>
      <c r="AY755" s="242" t="s">
        <v>123</v>
      </c>
    </row>
    <row r="756" s="12" customFormat="1">
      <c r="B756" s="243"/>
      <c r="C756" s="244"/>
      <c r="D756" s="234" t="s">
        <v>132</v>
      </c>
      <c r="E756" s="245" t="s">
        <v>21</v>
      </c>
      <c r="F756" s="246" t="s">
        <v>904</v>
      </c>
      <c r="G756" s="244"/>
      <c r="H756" s="247">
        <v>56.494</v>
      </c>
      <c r="I756" s="248"/>
      <c r="J756" s="244"/>
      <c r="K756" s="244"/>
      <c r="L756" s="249"/>
      <c r="M756" s="250"/>
      <c r="N756" s="251"/>
      <c r="O756" s="251"/>
      <c r="P756" s="251"/>
      <c r="Q756" s="251"/>
      <c r="R756" s="251"/>
      <c r="S756" s="251"/>
      <c r="T756" s="252"/>
      <c r="AT756" s="253" t="s">
        <v>132</v>
      </c>
      <c r="AU756" s="253" t="s">
        <v>140</v>
      </c>
      <c r="AV756" s="12" t="s">
        <v>81</v>
      </c>
      <c r="AW756" s="12" t="s">
        <v>35</v>
      </c>
      <c r="AX756" s="12" t="s">
        <v>71</v>
      </c>
      <c r="AY756" s="253" t="s">
        <v>123</v>
      </c>
    </row>
    <row r="757" s="13" customFormat="1">
      <c r="B757" s="254"/>
      <c r="C757" s="255"/>
      <c r="D757" s="234" t="s">
        <v>132</v>
      </c>
      <c r="E757" s="256" t="s">
        <v>21</v>
      </c>
      <c r="F757" s="257" t="s">
        <v>135</v>
      </c>
      <c r="G757" s="255"/>
      <c r="H757" s="258">
        <v>56.494</v>
      </c>
      <c r="I757" s="259"/>
      <c r="J757" s="255"/>
      <c r="K757" s="255"/>
      <c r="L757" s="260"/>
      <c r="M757" s="261"/>
      <c r="N757" s="262"/>
      <c r="O757" s="262"/>
      <c r="P757" s="262"/>
      <c r="Q757" s="262"/>
      <c r="R757" s="262"/>
      <c r="S757" s="262"/>
      <c r="T757" s="263"/>
      <c r="AT757" s="264" t="s">
        <v>132</v>
      </c>
      <c r="AU757" s="264" t="s">
        <v>140</v>
      </c>
      <c r="AV757" s="13" t="s">
        <v>122</v>
      </c>
      <c r="AW757" s="13" t="s">
        <v>35</v>
      </c>
      <c r="AX757" s="13" t="s">
        <v>79</v>
      </c>
      <c r="AY757" s="264" t="s">
        <v>123</v>
      </c>
    </row>
    <row r="758" s="1" customFormat="1" ht="25.5" customHeight="1">
      <c r="B758" s="45"/>
      <c r="C758" s="220" t="s">
        <v>905</v>
      </c>
      <c r="D758" s="220" t="s">
        <v>126</v>
      </c>
      <c r="E758" s="221" t="s">
        <v>906</v>
      </c>
      <c r="F758" s="222" t="s">
        <v>907</v>
      </c>
      <c r="G758" s="223" t="s">
        <v>219</v>
      </c>
      <c r="H758" s="224">
        <v>328.77300000000002</v>
      </c>
      <c r="I758" s="225"/>
      <c r="J758" s="226">
        <f>ROUND(I758*H758,2)</f>
        <v>0</v>
      </c>
      <c r="K758" s="222" t="s">
        <v>197</v>
      </c>
      <c r="L758" s="71"/>
      <c r="M758" s="227" t="s">
        <v>21</v>
      </c>
      <c r="N758" s="228" t="s">
        <v>42</v>
      </c>
      <c r="O758" s="46"/>
      <c r="P758" s="229">
        <f>O758*H758</f>
        <v>0</v>
      </c>
      <c r="Q758" s="229">
        <v>0</v>
      </c>
      <c r="R758" s="229">
        <f>Q758*H758</f>
        <v>0</v>
      </c>
      <c r="S758" s="229">
        <v>0</v>
      </c>
      <c r="T758" s="230">
        <f>S758*H758</f>
        <v>0</v>
      </c>
      <c r="AR758" s="23" t="s">
        <v>122</v>
      </c>
      <c r="AT758" s="23" t="s">
        <v>126</v>
      </c>
      <c r="AU758" s="23" t="s">
        <v>140</v>
      </c>
      <c r="AY758" s="23" t="s">
        <v>123</v>
      </c>
      <c r="BE758" s="231">
        <f>IF(N758="základní",J758,0)</f>
        <v>0</v>
      </c>
      <c r="BF758" s="231">
        <f>IF(N758="snížená",J758,0)</f>
        <v>0</v>
      </c>
      <c r="BG758" s="231">
        <f>IF(N758="zákl. přenesená",J758,0)</f>
        <v>0</v>
      </c>
      <c r="BH758" s="231">
        <f>IF(N758="sníž. přenesená",J758,0)</f>
        <v>0</v>
      </c>
      <c r="BI758" s="231">
        <f>IF(N758="nulová",J758,0)</f>
        <v>0</v>
      </c>
      <c r="BJ758" s="23" t="s">
        <v>79</v>
      </c>
      <c r="BK758" s="231">
        <f>ROUND(I758*H758,2)</f>
        <v>0</v>
      </c>
      <c r="BL758" s="23" t="s">
        <v>122</v>
      </c>
      <c r="BM758" s="23" t="s">
        <v>908</v>
      </c>
    </row>
    <row r="759" s="11" customFormat="1">
      <c r="B759" s="232"/>
      <c r="C759" s="233"/>
      <c r="D759" s="234" t="s">
        <v>132</v>
      </c>
      <c r="E759" s="235" t="s">
        <v>21</v>
      </c>
      <c r="F759" s="236" t="s">
        <v>909</v>
      </c>
      <c r="G759" s="233"/>
      <c r="H759" s="235" t="s">
        <v>21</v>
      </c>
      <c r="I759" s="237"/>
      <c r="J759" s="233"/>
      <c r="K759" s="233"/>
      <c r="L759" s="238"/>
      <c r="M759" s="239"/>
      <c r="N759" s="240"/>
      <c r="O759" s="240"/>
      <c r="P759" s="240"/>
      <c r="Q759" s="240"/>
      <c r="R759" s="240"/>
      <c r="S759" s="240"/>
      <c r="T759" s="241"/>
      <c r="AT759" s="242" t="s">
        <v>132</v>
      </c>
      <c r="AU759" s="242" t="s">
        <v>140</v>
      </c>
      <c r="AV759" s="11" t="s">
        <v>79</v>
      </c>
      <c r="AW759" s="11" t="s">
        <v>35</v>
      </c>
      <c r="AX759" s="11" t="s">
        <v>71</v>
      </c>
      <c r="AY759" s="242" t="s">
        <v>123</v>
      </c>
    </row>
    <row r="760" s="11" customFormat="1">
      <c r="B760" s="232"/>
      <c r="C760" s="233"/>
      <c r="D760" s="234" t="s">
        <v>132</v>
      </c>
      <c r="E760" s="235" t="s">
        <v>21</v>
      </c>
      <c r="F760" s="236" t="s">
        <v>910</v>
      </c>
      <c r="G760" s="233"/>
      <c r="H760" s="235" t="s">
        <v>21</v>
      </c>
      <c r="I760" s="237"/>
      <c r="J760" s="233"/>
      <c r="K760" s="233"/>
      <c r="L760" s="238"/>
      <c r="M760" s="239"/>
      <c r="N760" s="240"/>
      <c r="O760" s="240"/>
      <c r="P760" s="240"/>
      <c r="Q760" s="240"/>
      <c r="R760" s="240"/>
      <c r="S760" s="240"/>
      <c r="T760" s="241"/>
      <c r="AT760" s="242" t="s">
        <v>132</v>
      </c>
      <c r="AU760" s="242" t="s">
        <v>140</v>
      </c>
      <c r="AV760" s="11" t="s">
        <v>79</v>
      </c>
      <c r="AW760" s="11" t="s">
        <v>35</v>
      </c>
      <c r="AX760" s="11" t="s">
        <v>71</v>
      </c>
      <c r="AY760" s="242" t="s">
        <v>123</v>
      </c>
    </row>
    <row r="761" s="11" customFormat="1">
      <c r="B761" s="232"/>
      <c r="C761" s="233"/>
      <c r="D761" s="234" t="s">
        <v>132</v>
      </c>
      <c r="E761" s="235" t="s">
        <v>21</v>
      </c>
      <c r="F761" s="236" t="s">
        <v>911</v>
      </c>
      <c r="G761" s="233"/>
      <c r="H761" s="235" t="s">
        <v>21</v>
      </c>
      <c r="I761" s="237"/>
      <c r="J761" s="233"/>
      <c r="K761" s="233"/>
      <c r="L761" s="238"/>
      <c r="M761" s="239"/>
      <c r="N761" s="240"/>
      <c r="O761" s="240"/>
      <c r="P761" s="240"/>
      <c r="Q761" s="240"/>
      <c r="R761" s="240"/>
      <c r="S761" s="240"/>
      <c r="T761" s="241"/>
      <c r="AT761" s="242" t="s">
        <v>132</v>
      </c>
      <c r="AU761" s="242" t="s">
        <v>140</v>
      </c>
      <c r="AV761" s="11" t="s">
        <v>79</v>
      </c>
      <c r="AW761" s="11" t="s">
        <v>35</v>
      </c>
      <c r="AX761" s="11" t="s">
        <v>71</v>
      </c>
      <c r="AY761" s="242" t="s">
        <v>123</v>
      </c>
    </row>
    <row r="762" s="11" customFormat="1">
      <c r="B762" s="232"/>
      <c r="C762" s="233"/>
      <c r="D762" s="234" t="s">
        <v>132</v>
      </c>
      <c r="E762" s="235" t="s">
        <v>21</v>
      </c>
      <c r="F762" s="236" t="s">
        <v>912</v>
      </c>
      <c r="G762" s="233"/>
      <c r="H762" s="235" t="s">
        <v>21</v>
      </c>
      <c r="I762" s="237"/>
      <c r="J762" s="233"/>
      <c r="K762" s="233"/>
      <c r="L762" s="238"/>
      <c r="M762" s="239"/>
      <c r="N762" s="240"/>
      <c r="O762" s="240"/>
      <c r="P762" s="240"/>
      <c r="Q762" s="240"/>
      <c r="R762" s="240"/>
      <c r="S762" s="240"/>
      <c r="T762" s="241"/>
      <c r="AT762" s="242" t="s">
        <v>132</v>
      </c>
      <c r="AU762" s="242" t="s">
        <v>140</v>
      </c>
      <c r="AV762" s="11" t="s">
        <v>79</v>
      </c>
      <c r="AW762" s="11" t="s">
        <v>35</v>
      </c>
      <c r="AX762" s="11" t="s">
        <v>71</v>
      </c>
      <c r="AY762" s="242" t="s">
        <v>123</v>
      </c>
    </row>
    <row r="763" s="11" customFormat="1">
      <c r="B763" s="232"/>
      <c r="C763" s="233"/>
      <c r="D763" s="234" t="s">
        <v>132</v>
      </c>
      <c r="E763" s="235" t="s">
        <v>21</v>
      </c>
      <c r="F763" s="236" t="s">
        <v>488</v>
      </c>
      <c r="G763" s="233"/>
      <c r="H763" s="235" t="s">
        <v>21</v>
      </c>
      <c r="I763" s="237"/>
      <c r="J763" s="233"/>
      <c r="K763" s="233"/>
      <c r="L763" s="238"/>
      <c r="M763" s="239"/>
      <c r="N763" s="240"/>
      <c r="O763" s="240"/>
      <c r="P763" s="240"/>
      <c r="Q763" s="240"/>
      <c r="R763" s="240"/>
      <c r="S763" s="240"/>
      <c r="T763" s="241"/>
      <c r="AT763" s="242" t="s">
        <v>132</v>
      </c>
      <c r="AU763" s="242" t="s">
        <v>140</v>
      </c>
      <c r="AV763" s="11" t="s">
        <v>79</v>
      </c>
      <c r="AW763" s="11" t="s">
        <v>35</v>
      </c>
      <c r="AX763" s="11" t="s">
        <v>71</v>
      </c>
      <c r="AY763" s="242" t="s">
        <v>123</v>
      </c>
    </row>
    <row r="764" s="11" customFormat="1">
      <c r="B764" s="232"/>
      <c r="C764" s="233"/>
      <c r="D764" s="234" t="s">
        <v>132</v>
      </c>
      <c r="E764" s="235" t="s">
        <v>21</v>
      </c>
      <c r="F764" s="236" t="s">
        <v>489</v>
      </c>
      <c r="G764" s="233"/>
      <c r="H764" s="235" t="s">
        <v>21</v>
      </c>
      <c r="I764" s="237"/>
      <c r="J764" s="233"/>
      <c r="K764" s="233"/>
      <c r="L764" s="238"/>
      <c r="M764" s="239"/>
      <c r="N764" s="240"/>
      <c r="O764" s="240"/>
      <c r="P764" s="240"/>
      <c r="Q764" s="240"/>
      <c r="R764" s="240"/>
      <c r="S764" s="240"/>
      <c r="T764" s="241"/>
      <c r="AT764" s="242" t="s">
        <v>132</v>
      </c>
      <c r="AU764" s="242" t="s">
        <v>140</v>
      </c>
      <c r="AV764" s="11" t="s">
        <v>79</v>
      </c>
      <c r="AW764" s="11" t="s">
        <v>35</v>
      </c>
      <c r="AX764" s="11" t="s">
        <v>71</v>
      </c>
      <c r="AY764" s="242" t="s">
        <v>123</v>
      </c>
    </row>
    <row r="765" s="12" customFormat="1">
      <c r="B765" s="243"/>
      <c r="C765" s="244"/>
      <c r="D765" s="234" t="s">
        <v>132</v>
      </c>
      <c r="E765" s="245" t="s">
        <v>21</v>
      </c>
      <c r="F765" s="246" t="s">
        <v>392</v>
      </c>
      <c r="G765" s="244"/>
      <c r="H765" s="247">
        <v>328.77300000000002</v>
      </c>
      <c r="I765" s="248"/>
      <c r="J765" s="244"/>
      <c r="K765" s="244"/>
      <c r="L765" s="249"/>
      <c r="M765" s="250"/>
      <c r="N765" s="251"/>
      <c r="O765" s="251"/>
      <c r="P765" s="251"/>
      <c r="Q765" s="251"/>
      <c r="R765" s="251"/>
      <c r="S765" s="251"/>
      <c r="T765" s="252"/>
      <c r="AT765" s="253" t="s">
        <v>132</v>
      </c>
      <c r="AU765" s="253" t="s">
        <v>140</v>
      </c>
      <c r="AV765" s="12" t="s">
        <v>81</v>
      </c>
      <c r="AW765" s="12" t="s">
        <v>35</v>
      </c>
      <c r="AX765" s="12" t="s">
        <v>71</v>
      </c>
      <c r="AY765" s="253" t="s">
        <v>123</v>
      </c>
    </row>
    <row r="766" s="13" customFormat="1">
      <c r="B766" s="254"/>
      <c r="C766" s="255"/>
      <c r="D766" s="234" t="s">
        <v>132</v>
      </c>
      <c r="E766" s="256" t="s">
        <v>21</v>
      </c>
      <c r="F766" s="257" t="s">
        <v>135</v>
      </c>
      <c r="G766" s="255"/>
      <c r="H766" s="258">
        <v>328.77300000000002</v>
      </c>
      <c r="I766" s="259"/>
      <c r="J766" s="255"/>
      <c r="K766" s="255"/>
      <c r="L766" s="260"/>
      <c r="M766" s="261"/>
      <c r="N766" s="262"/>
      <c r="O766" s="262"/>
      <c r="P766" s="262"/>
      <c r="Q766" s="262"/>
      <c r="R766" s="262"/>
      <c r="S766" s="262"/>
      <c r="T766" s="263"/>
      <c r="AT766" s="264" t="s">
        <v>132</v>
      </c>
      <c r="AU766" s="264" t="s">
        <v>140</v>
      </c>
      <c r="AV766" s="13" t="s">
        <v>122</v>
      </c>
      <c r="AW766" s="13" t="s">
        <v>35</v>
      </c>
      <c r="AX766" s="13" t="s">
        <v>79</v>
      </c>
      <c r="AY766" s="264" t="s">
        <v>123</v>
      </c>
    </row>
    <row r="767" s="1" customFormat="1" ht="25.5" customHeight="1">
      <c r="B767" s="45"/>
      <c r="C767" s="220" t="s">
        <v>913</v>
      </c>
      <c r="D767" s="220" t="s">
        <v>126</v>
      </c>
      <c r="E767" s="221" t="s">
        <v>914</v>
      </c>
      <c r="F767" s="222" t="s">
        <v>915</v>
      </c>
      <c r="G767" s="223" t="s">
        <v>378</v>
      </c>
      <c r="H767" s="224">
        <v>2</v>
      </c>
      <c r="I767" s="225"/>
      <c r="J767" s="226">
        <f>ROUND(I767*H767,2)</f>
        <v>0</v>
      </c>
      <c r="K767" s="222" t="s">
        <v>21</v>
      </c>
      <c r="L767" s="71"/>
      <c r="M767" s="227" t="s">
        <v>21</v>
      </c>
      <c r="N767" s="228" t="s">
        <v>42</v>
      </c>
      <c r="O767" s="46"/>
      <c r="P767" s="229">
        <f>O767*H767</f>
        <v>0</v>
      </c>
      <c r="Q767" s="229">
        <v>0.00069999999999999999</v>
      </c>
      <c r="R767" s="229">
        <f>Q767*H767</f>
        <v>0.0014</v>
      </c>
      <c r="S767" s="229">
        <v>0</v>
      </c>
      <c r="T767" s="230">
        <f>S767*H767</f>
        <v>0</v>
      </c>
      <c r="AR767" s="23" t="s">
        <v>122</v>
      </c>
      <c r="AT767" s="23" t="s">
        <v>126</v>
      </c>
      <c r="AU767" s="23" t="s">
        <v>140</v>
      </c>
      <c r="AY767" s="23" t="s">
        <v>123</v>
      </c>
      <c r="BE767" s="231">
        <f>IF(N767="základní",J767,0)</f>
        <v>0</v>
      </c>
      <c r="BF767" s="231">
        <f>IF(N767="snížená",J767,0)</f>
        <v>0</v>
      </c>
      <c r="BG767" s="231">
        <f>IF(N767="zákl. přenesená",J767,0)</f>
        <v>0</v>
      </c>
      <c r="BH767" s="231">
        <f>IF(N767="sníž. přenesená",J767,0)</f>
        <v>0</v>
      </c>
      <c r="BI767" s="231">
        <f>IF(N767="nulová",J767,0)</f>
        <v>0</v>
      </c>
      <c r="BJ767" s="23" t="s">
        <v>79</v>
      </c>
      <c r="BK767" s="231">
        <f>ROUND(I767*H767,2)</f>
        <v>0</v>
      </c>
      <c r="BL767" s="23" t="s">
        <v>122</v>
      </c>
      <c r="BM767" s="23" t="s">
        <v>916</v>
      </c>
    </row>
    <row r="768" s="11" customFormat="1">
      <c r="B768" s="232"/>
      <c r="C768" s="233"/>
      <c r="D768" s="234" t="s">
        <v>132</v>
      </c>
      <c r="E768" s="235" t="s">
        <v>21</v>
      </c>
      <c r="F768" s="236" t="s">
        <v>917</v>
      </c>
      <c r="G768" s="233"/>
      <c r="H768" s="235" t="s">
        <v>21</v>
      </c>
      <c r="I768" s="237"/>
      <c r="J768" s="233"/>
      <c r="K768" s="233"/>
      <c r="L768" s="238"/>
      <c r="M768" s="239"/>
      <c r="N768" s="240"/>
      <c r="O768" s="240"/>
      <c r="P768" s="240"/>
      <c r="Q768" s="240"/>
      <c r="R768" s="240"/>
      <c r="S768" s="240"/>
      <c r="T768" s="241"/>
      <c r="AT768" s="242" t="s">
        <v>132</v>
      </c>
      <c r="AU768" s="242" t="s">
        <v>140</v>
      </c>
      <c r="AV768" s="11" t="s">
        <v>79</v>
      </c>
      <c r="AW768" s="11" t="s">
        <v>35</v>
      </c>
      <c r="AX768" s="11" t="s">
        <v>71</v>
      </c>
      <c r="AY768" s="242" t="s">
        <v>123</v>
      </c>
    </row>
    <row r="769" s="11" customFormat="1">
      <c r="B769" s="232"/>
      <c r="C769" s="233"/>
      <c r="D769" s="234" t="s">
        <v>132</v>
      </c>
      <c r="E769" s="235" t="s">
        <v>21</v>
      </c>
      <c r="F769" s="236" t="s">
        <v>918</v>
      </c>
      <c r="G769" s="233"/>
      <c r="H769" s="235" t="s">
        <v>21</v>
      </c>
      <c r="I769" s="237"/>
      <c r="J769" s="233"/>
      <c r="K769" s="233"/>
      <c r="L769" s="238"/>
      <c r="M769" s="239"/>
      <c r="N769" s="240"/>
      <c r="O769" s="240"/>
      <c r="P769" s="240"/>
      <c r="Q769" s="240"/>
      <c r="R769" s="240"/>
      <c r="S769" s="240"/>
      <c r="T769" s="241"/>
      <c r="AT769" s="242" t="s">
        <v>132</v>
      </c>
      <c r="AU769" s="242" t="s">
        <v>140</v>
      </c>
      <c r="AV769" s="11" t="s">
        <v>79</v>
      </c>
      <c r="AW769" s="11" t="s">
        <v>35</v>
      </c>
      <c r="AX769" s="11" t="s">
        <v>71</v>
      </c>
      <c r="AY769" s="242" t="s">
        <v>123</v>
      </c>
    </row>
    <row r="770" s="12" customFormat="1">
      <c r="B770" s="243"/>
      <c r="C770" s="244"/>
      <c r="D770" s="234" t="s">
        <v>132</v>
      </c>
      <c r="E770" s="245" t="s">
        <v>21</v>
      </c>
      <c r="F770" s="246" t="s">
        <v>828</v>
      </c>
      <c r="G770" s="244"/>
      <c r="H770" s="247">
        <v>2</v>
      </c>
      <c r="I770" s="248"/>
      <c r="J770" s="244"/>
      <c r="K770" s="244"/>
      <c r="L770" s="249"/>
      <c r="M770" s="250"/>
      <c r="N770" s="251"/>
      <c r="O770" s="251"/>
      <c r="P770" s="251"/>
      <c r="Q770" s="251"/>
      <c r="R770" s="251"/>
      <c r="S770" s="251"/>
      <c r="T770" s="252"/>
      <c r="AT770" s="253" t="s">
        <v>132</v>
      </c>
      <c r="AU770" s="253" t="s">
        <v>140</v>
      </c>
      <c r="AV770" s="12" t="s">
        <v>81</v>
      </c>
      <c r="AW770" s="12" t="s">
        <v>35</v>
      </c>
      <c r="AX770" s="12" t="s">
        <v>71</v>
      </c>
      <c r="AY770" s="253" t="s">
        <v>123</v>
      </c>
    </row>
    <row r="771" s="13" customFormat="1">
      <c r="B771" s="254"/>
      <c r="C771" s="255"/>
      <c r="D771" s="234" t="s">
        <v>132</v>
      </c>
      <c r="E771" s="256" t="s">
        <v>21</v>
      </c>
      <c r="F771" s="257" t="s">
        <v>135</v>
      </c>
      <c r="G771" s="255"/>
      <c r="H771" s="258">
        <v>2</v>
      </c>
      <c r="I771" s="259"/>
      <c r="J771" s="255"/>
      <c r="K771" s="255"/>
      <c r="L771" s="260"/>
      <c r="M771" s="261"/>
      <c r="N771" s="262"/>
      <c r="O771" s="262"/>
      <c r="P771" s="262"/>
      <c r="Q771" s="262"/>
      <c r="R771" s="262"/>
      <c r="S771" s="262"/>
      <c r="T771" s="263"/>
      <c r="AT771" s="264" t="s">
        <v>132</v>
      </c>
      <c r="AU771" s="264" t="s">
        <v>140</v>
      </c>
      <c r="AV771" s="13" t="s">
        <v>122</v>
      </c>
      <c r="AW771" s="13" t="s">
        <v>35</v>
      </c>
      <c r="AX771" s="13" t="s">
        <v>79</v>
      </c>
      <c r="AY771" s="264" t="s">
        <v>123</v>
      </c>
    </row>
    <row r="772" s="1" customFormat="1" ht="25.5" customHeight="1">
      <c r="B772" s="45"/>
      <c r="C772" s="220" t="s">
        <v>919</v>
      </c>
      <c r="D772" s="220" t="s">
        <v>126</v>
      </c>
      <c r="E772" s="221" t="s">
        <v>920</v>
      </c>
      <c r="F772" s="222" t="s">
        <v>921</v>
      </c>
      <c r="G772" s="223" t="s">
        <v>378</v>
      </c>
      <c r="H772" s="224">
        <v>2</v>
      </c>
      <c r="I772" s="225"/>
      <c r="J772" s="226">
        <f>ROUND(I772*H772,2)</f>
        <v>0</v>
      </c>
      <c r="K772" s="222" t="s">
        <v>21</v>
      </c>
      <c r="L772" s="71"/>
      <c r="M772" s="227" t="s">
        <v>21</v>
      </c>
      <c r="N772" s="228" t="s">
        <v>42</v>
      </c>
      <c r="O772" s="46"/>
      <c r="P772" s="229">
        <f>O772*H772</f>
        <v>0</v>
      </c>
      <c r="Q772" s="229">
        <v>0.11240500000000001</v>
      </c>
      <c r="R772" s="229">
        <f>Q772*H772</f>
        <v>0.22481000000000001</v>
      </c>
      <c r="S772" s="229">
        <v>0</v>
      </c>
      <c r="T772" s="230">
        <f>S772*H772</f>
        <v>0</v>
      </c>
      <c r="AR772" s="23" t="s">
        <v>122</v>
      </c>
      <c r="AT772" s="23" t="s">
        <v>126</v>
      </c>
      <c r="AU772" s="23" t="s">
        <v>140</v>
      </c>
      <c r="AY772" s="23" t="s">
        <v>123</v>
      </c>
      <c r="BE772" s="231">
        <f>IF(N772="základní",J772,0)</f>
        <v>0</v>
      </c>
      <c r="BF772" s="231">
        <f>IF(N772="snížená",J772,0)</f>
        <v>0</v>
      </c>
      <c r="BG772" s="231">
        <f>IF(N772="zákl. přenesená",J772,0)</f>
        <v>0</v>
      </c>
      <c r="BH772" s="231">
        <f>IF(N772="sníž. přenesená",J772,0)</f>
        <v>0</v>
      </c>
      <c r="BI772" s="231">
        <f>IF(N772="nulová",J772,0)</f>
        <v>0</v>
      </c>
      <c r="BJ772" s="23" t="s">
        <v>79</v>
      </c>
      <c r="BK772" s="231">
        <f>ROUND(I772*H772,2)</f>
        <v>0</v>
      </c>
      <c r="BL772" s="23" t="s">
        <v>122</v>
      </c>
      <c r="BM772" s="23" t="s">
        <v>922</v>
      </c>
    </row>
    <row r="773" s="11" customFormat="1">
      <c r="B773" s="232"/>
      <c r="C773" s="233"/>
      <c r="D773" s="234" t="s">
        <v>132</v>
      </c>
      <c r="E773" s="235" t="s">
        <v>21</v>
      </c>
      <c r="F773" s="236" t="s">
        <v>923</v>
      </c>
      <c r="G773" s="233"/>
      <c r="H773" s="235" t="s">
        <v>21</v>
      </c>
      <c r="I773" s="237"/>
      <c r="J773" s="233"/>
      <c r="K773" s="233"/>
      <c r="L773" s="238"/>
      <c r="M773" s="239"/>
      <c r="N773" s="240"/>
      <c r="O773" s="240"/>
      <c r="P773" s="240"/>
      <c r="Q773" s="240"/>
      <c r="R773" s="240"/>
      <c r="S773" s="240"/>
      <c r="T773" s="241"/>
      <c r="AT773" s="242" t="s">
        <v>132</v>
      </c>
      <c r="AU773" s="242" t="s">
        <v>140</v>
      </c>
      <c r="AV773" s="11" t="s">
        <v>79</v>
      </c>
      <c r="AW773" s="11" t="s">
        <v>35</v>
      </c>
      <c r="AX773" s="11" t="s">
        <v>71</v>
      </c>
      <c r="AY773" s="242" t="s">
        <v>123</v>
      </c>
    </row>
    <row r="774" s="11" customFormat="1">
      <c r="B774" s="232"/>
      <c r="C774" s="233"/>
      <c r="D774" s="234" t="s">
        <v>132</v>
      </c>
      <c r="E774" s="235" t="s">
        <v>21</v>
      </c>
      <c r="F774" s="236" t="s">
        <v>924</v>
      </c>
      <c r="G774" s="233"/>
      <c r="H774" s="235" t="s">
        <v>21</v>
      </c>
      <c r="I774" s="237"/>
      <c r="J774" s="233"/>
      <c r="K774" s="233"/>
      <c r="L774" s="238"/>
      <c r="M774" s="239"/>
      <c r="N774" s="240"/>
      <c r="O774" s="240"/>
      <c r="P774" s="240"/>
      <c r="Q774" s="240"/>
      <c r="R774" s="240"/>
      <c r="S774" s="240"/>
      <c r="T774" s="241"/>
      <c r="AT774" s="242" t="s">
        <v>132</v>
      </c>
      <c r="AU774" s="242" t="s">
        <v>140</v>
      </c>
      <c r="AV774" s="11" t="s">
        <v>79</v>
      </c>
      <c r="AW774" s="11" t="s">
        <v>35</v>
      </c>
      <c r="AX774" s="11" t="s">
        <v>71</v>
      </c>
      <c r="AY774" s="242" t="s">
        <v>123</v>
      </c>
    </row>
    <row r="775" s="11" customFormat="1">
      <c r="B775" s="232"/>
      <c r="C775" s="233"/>
      <c r="D775" s="234" t="s">
        <v>132</v>
      </c>
      <c r="E775" s="235" t="s">
        <v>21</v>
      </c>
      <c r="F775" s="236" t="s">
        <v>925</v>
      </c>
      <c r="G775" s="233"/>
      <c r="H775" s="235" t="s">
        <v>21</v>
      </c>
      <c r="I775" s="237"/>
      <c r="J775" s="233"/>
      <c r="K775" s="233"/>
      <c r="L775" s="238"/>
      <c r="M775" s="239"/>
      <c r="N775" s="240"/>
      <c r="O775" s="240"/>
      <c r="P775" s="240"/>
      <c r="Q775" s="240"/>
      <c r="R775" s="240"/>
      <c r="S775" s="240"/>
      <c r="T775" s="241"/>
      <c r="AT775" s="242" t="s">
        <v>132</v>
      </c>
      <c r="AU775" s="242" t="s">
        <v>140</v>
      </c>
      <c r="AV775" s="11" t="s">
        <v>79</v>
      </c>
      <c r="AW775" s="11" t="s">
        <v>35</v>
      </c>
      <c r="AX775" s="11" t="s">
        <v>71</v>
      </c>
      <c r="AY775" s="242" t="s">
        <v>123</v>
      </c>
    </row>
    <row r="776" s="12" customFormat="1">
      <c r="B776" s="243"/>
      <c r="C776" s="244"/>
      <c r="D776" s="234" t="s">
        <v>132</v>
      </c>
      <c r="E776" s="245" t="s">
        <v>21</v>
      </c>
      <c r="F776" s="246" t="s">
        <v>828</v>
      </c>
      <c r="G776" s="244"/>
      <c r="H776" s="247">
        <v>2</v>
      </c>
      <c r="I776" s="248"/>
      <c r="J776" s="244"/>
      <c r="K776" s="244"/>
      <c r="L776" s="249"/>
      <c r="M776" s="250"/>
      <c r="N776" s="251"/>
      <c r="O776" s="251"/>
      <c r="P776" s="251"/>
      <c r="Q776" s="251"/>
      <c r="R776" s="251"/>
      <c r="S776" s="251"/>
      <c r="T776" s="252"/>
      <c r="AT776" s="253" t="s">
        <v>132</v>
      </c>
      <c r="AU776" s="253" t="s">
        <v>140</v>
      </c>
      <c r="AV776" s="12" t="s">
        <v>81</v>
      </c>
      <c r="AW776" s="12" t="s">
        <v>35</v>
      </c>
      <c r="AX776" s="12" t="s">
        <v>71</v>
      </c>
      <c r="AY776" s="253" t="s">
        <v>123</v>
      </c>
    </row>
    <row r="777" s="13" customFormat="1">
      <c r="B777" s="254"/>
      <c r="C777" s="255"/>
      <c r="D777" s="234" t="s">
        <v>132</v>
      </c>
      <c r="E777" s="256" t="s">
        <v>21</v>
      </c>
      <c r="F777" s="257" t="s">
        <v>135</v>
      </c>
      <c r="G777" s="255"/>
      <c r="H777" s="258">
        <v>2</v>
      </c>
      <c r="I777" s="259"/>
      <c r="J777" s="255"/>
      <c r="K777" s="255"/>
      <c r="L777" s="260"/>
      <c r="M777" s="261"/>
      <c r="N777" s="262"/>
      <c r="O777" s="262"/>
      <c r="P777" s="262"/>
      <c r="Q777" s="262"/>
      <c r="R777" s="262"/>
      <c r="S777" s="262"/>
      <c r="T777" s="263"/>
      <c r="AT777" s="264" t="s">
        <v>132</v>
      </c>
      <c r="AU777" s="264" t="s">
        <v>140</v>
      </c>
      <c r="AV777" s="13" t="s">
        <v>122</v>
      </c>
      <c r="AW777" s="13" t="s">
        <v>35</v>
      </c>
      <c r="AX777" s="13" t="s">
        <v>79</v>
      </c>
      <c r="AY777" s="264" t="s">
        <v>123</v>
      </c>
    </row>
    <row r="778" s="1" customFormat="1" ht="38.25" customHeight="1">
      <c r="B778" s="45"/>
      <c r="C778" s="220" t="s">
        <v>926</v>
      </c>
      <c r="D778" s="220" t="s">
        <v>126</v>
      </c>
      <c r="E778" s="221" t="s">
        <v>927</v>
      </c>
      <c r="F778" s="222" t="s">
        <v>928</v>
      </c>
      <c r="G778" s="223" t="s">
        <v>219</v>
      </c>
      <c r="H778" s="224">
        <v>100.83</v>
      </c>
      <c r="I778" s="225"/>
      <c r="J778" s="226">
        <f>ROUND(I778*H778,2)</f>
        <v>0</v>
      </c>
      <c r="K778" s="222" t="s">
        <v>21</v>
      </c>
      <c r="L778" s="71"/>
      <c r="M778" s="227" t="s">
        <v>21</v>
      </c>
      <c r="N778" s="228" t="s">
        <v>42</v>
      </c>
      <c r="O778" s="46"/>
      <c r="P778" s="229">
        <f>O778*H778</f>
        <v>0</v>
      </c>
      <c r="Q778" s="229">
        <v>0.00021000000000000001</v>
      </c>
      <c r="R778" s="229">
        <f>Q778*H778</f>
        <v>0.0211743</v>
      </c>
      <c r="S778" s="229">
        <v>0</v>
      </c>
      <c r="T778" s="230">
        <f>S778*H778</f>
        <v>0</v>
      </c>
      <c r="AR778" s="23" t="s">
        <v>122</v>
      </c>
      <c r="AT778" s="23" t="s">
        <v>126</v>
      </c>
      <c r="AU778" s="23" t="s">
        <v>140</v>
      </c>
      <c r="AY778" s="23" t="s">
        <v>123</v>
      </c>
      <c r="BE778" s="231">
        <f>IF(N778="základní",J778,0)</f>
        <v>0</v>
      </c>
      <c r="BF778" s="231">
        <f>IF(N778="snížená",J778,0)</f>
        <v>0</v>
      </c>
      <c r="BG778" s="231">
        <f>IF(N778="zákl. přenesená",J778,0)</f>
        <v>0</v>
      </c>
      <c r="BH778" s="231">
        <f>IF(N778="sníž. přenesená",J778,0)</f>
        <v>0</v>
      </c>
      <c r="BI778" s="231">
        <f>IF(N778="nulová",J778,0)</f>
        <v>0</v>
      </c>
      <c r="BJ778" s="23" t="s">
        <v>79</v>
      </c>
      <c r="BK778" s="231">
        <f>ROUND(I778*H778,2)</f>
        <v>0</v>
      </c>
      <c r="BL778" s="23" t="s">
        <v>122</v>
      </c>
      <c r="BM778" s="23" t="s">
        <v>929</v>
      </c>
    </row>
    <row r="779" s="11" customFormat="1">
      <c r="B779" s="232"/>
      <c r="C779" s="233"/>
      <c r="D779" s="234" t="s">
        <v>132</v>
      </c>
      <c r="E779" s="235" t="s">
        <v>21</v>
      </c>
      <c r="F779" s="236" t="s">
        <v>930</v>
      </c>
      <c r="G779" s="233"/>
      <c r="H779" s="235" t="s">
        <v>21</v>
      </c>
      <c r="I779" s="237"/>
      <c r="J779" s="233"/>
      <c r="K779" s="233"/>
      <c r="L779" s="238"/>
      <c r="M779" s="239"/>
      <c r="N779" s="240"/>
      <c r="O779" s="240"/>
      <c r="P779" s="240"/>
      <c r="Q779" s="240"/>
      <c r="R779" s="240"/>
      <c r="S779" s="240"/>
      <c r="T779" s="241"/>
      <c r="AT779" s="242" t="s">
        <v>132</v>
      </c>
      <c r="AU779" s="242" t="s">
        <v>140</v>
      </c>
      <c r="AV779" s="11" t="s">
        <v>79</v>
      </c>
      <c r="AW779" s="11" t="s">
        <v>35</v>
      </c>
      <c r="AX779" s="11" t="s">
        <v>71</v>
      </c>
      <c r="AY779" s="242" t="s">
        <v>123</v>
      </c>
    </row>
    <row r="780" s="11" customFormat="1">
      <c r="B780" s="232"/>
      <c r="C780" s="233"/>
      <c r="D780" s="234" t="s">
        <v>132</v>
      </c>
      <c r="E780" s="235" t="s">
        <v>21</v>
      </c>
      <c r="F780" s="236" t="s">
        <v>931</v>
      </c>
      <c r="G780" s="233"/>
      <c r="H780" s="235" t="s">
        <v>21</v>
      </c>
      <c r="I780" s="237"/>
      <c r="J780" s="233"/>
      <c r="K780" s="233"/>
      <c r="L780" s="238"/>
      <c r="M780" s="239"/>
      <c r="N780" s="240"/>
      <c r="O780" s="240"/>
      <c r="P780" s="240"/>
      <c r="Q780" s="240"/>
      <c r="R780" s="240"/>
      <c r="S780" s="240"/>
      <c r="T780" s="241"/>
      <c r="AT780" s="242" t="s">
        <v>132</v>
      </c>
      <c r="AU780" s="242" t="s">
        <v>140</v>
      </c>
      <c r="AV780" s="11" t="s">
        <v>79</v>
      </c>
      <c r="AW780" s="11" t="s">
        <v>35</v>
      </c>
      <c r="AX780" s="11" t="s">
        <v>71</v>
      </c>
      <c r="AY780" s="242" t="s">
        <v>123</v>
      </c>
    </row>
    <row r="781" s="11" customFormat="1">
      <c r="B781" s="232"/>
      <c r="C781" s="233"/>
      <c r="D781" s="234" t="s">
        <v>132</v>
      </c>
      <c r="E781" s="235" t="s">
        <v>21</v>
      </c>
      <c r="F781" s="236" t="s">
        <v>479</v>
      </c>
      <c r="G781" s="233"/>
      <c r="H781" s="235" t="s">
        <v>21</v>
      </c>
      <c r="I781" s="237"/>
      <c r="J781" s="233"/>
      <c r="K781" s="233"/>
      <c r="L781" s="238"/>
      <c r="M781" s="239"/>
      <c r="N781" s="240"/>
      <c r="O781" s="240"/>
      <c r="P781" s="240"/>
      <c r="Q781" s="240"/>
      <c r="R781" s="240"/>
      <c r="S781" s="240"/>
      <c r="T781" s="241"/>
      <c r="AT781" s="242" t="s">
        <v>132</v>
      </c>
      <c r="AU781" s="242" t="s">
        <v>140</v>
      </c>
      <c r="AV781" s="11" t="s">
        <v>79</v>
      </c>
      <c r="AW781" s="11" t="s">
        <v>35</v>
      </c>
      <c r="AX781" s="11" t="s">
        <v>71</v>
      </c>
      <c r="AY781" s="242" t="s">
        <v>123</v>
      </c>
    </row>
    <row r="782" s="12" customFormat="1">
      <c r="B782" s="243"/>
      <c r="C782" s="244"/>
      <c r="D782" s="234" t="s">
        <v>132</v>
      </c>
      <c r="E782" s="245" t="s">
        <v>21</v>
      </c>
      <c r="F782" s="246" t="s">
        <v>786</v>
      </c>
      <c r="G782" s="244"/>
      <c r="H782" s="247">
        <v>100.83</v>
      </c>
      <c r="I782" s="248"/>
      <c r="J782" s="244"/>
      <c r="K782" s="244"/>
      <c r="L782" s="249"/>
      <c r="M782" s="250"/>
      <c r="N782" s="251"/>
      <c r="O782" s="251"/>
      <c r="P782" s="251"/>
      <c r="Q782" s="251"/>
      <c r="R782" s="251"/>
      <c r="S782" s="251"/>
      <c r="T782" s="252"/>
      <c r="AT782" s="253" t="s">
        <v>132</v>
      </c>
      <c r="AU782" s="253" t="s">
        <v>140</v>
      </c>
      <c r="AV782" s="12" t="s">
        <v>81</v>
      </c>
      <c r="AW782" s="12" t="s">
        <v>35</v>
      </c>
      <c r="AX782" s="12" t="s">
        <v>71</v>
      </c>
      <c r="AY782" s="253" t="s">
        <v>123</v>
      </c>
    </row>
    <row r="783" s="13" customFormat="1">
      <c r="B783" s="254"/>
      <c r="C783" s="255"/>
      <c r="D783" s="234" t="s">
        <v>132</v>
      </c>
      <c r="E783" s="256" t="s">
        <v>21</v>
      </c>
      <c r="F783" s="257" t="s">
        <v>135</v>
      </c>
      <c r="G783" s="255"/>
      <c r="H783" s="258">
        <v>100.83</v>
      </c>
      <c r="I783" s="259"/>
      <c r="J783" s="255"/>
      <c r="K783" s="255"/>
      <c r="L783" s="260"/>
      <c r="M783" s="261"/>
      <c r="N783" s="262"/>
      <c r="O783" s="262"/>
      <c r="P783" s="262"/>
      <c r="Q783" s="262"/>
      <c r="R783" s="262"/>
      <c r="S783" s="262"/>
      <c r="T783" s="263"/>
      <c r="AT783" s="264" t="s">
        <v>132</v>
      </c>
      <c r="AU783" s="264" t="s">
        <v>140</v>
      </c>
      <c r="AV783" s="13" t="s">
        <v>122</v>
      </c>
      <c r="AW783" s="13" t="s">
        <v>35</v>
      </c>
      <c r="AX783" s="13" t="s">
        <v>79</v>
      </c>
      <c r="AY783" s="264" t="s">
        <v>123</v>
      </c>
    </row>
    <row r="784" s="1" customFormat="1" ht="38.25" customHeight="1">
      <c r="B784" s="45"/>
      <c r="C784" s="220" t="s">
        <v>932</v>
      </c>
      <c r="D784" s="220" t="s">
        <v>126</v>
      </c>
      <c r="E784" s="221" t="s">
        <v>933</v>
      </c>
      <c r="F784" s="222" t="s">
        <v>934</v>
      </c>
      <c r="G784" s="223" t="s">
        <v>219</v>
      </c>
      <c r="H784" s="224">
        <v>36.310000000000002</v>
      </c>
      <c r="I784" s="225"/>
      <c r="J784" s="226">
        <f>ROUND(I784*H784,2)</f>
        <v>0</v>
      </c>
      <c r="K784" s="222" t="s">
        <v>21</v>
      </c>
      <c r="L784" s="71"/>
      <c r="M784" s="227" t="s">
        <v>21</v>
      </c>
      <c r="N784" s="228" t="s">
        <v>42</v>
      </c>
      <c r="O784" s="46"/>
      <c r="P784" s="229">
        <f>O784*H784</f>
        <v>0</v>
      </c>
      <c r="Q784" s="229">
        <v>0.00060999999999999997</v>
      </c>
      <c r="R784" s="229">
        <f>Q784*H784</f>
        <v>0.022149100000000001</v>
      </c>
      <c r="S784" s="229">
        <v>0</v>
      </c>
      <c r="T784" s="230">
        <f>S784*H784</f>
        <v>0</v>
      </c>
      <c r="AR784" s="23" t="s">
        <v>122</v>
      </c>
      <c r="AT784" s="23" t="s">
        <v>126</v>
      </c>
      <c r="AU784" s="23" t="s">
        <v>140</v>
      </c>
      <c r="AY784" s="23" t="s">
        <v>123</v>
      </c>
      <c r="BE784" s="231">
        <f>IF(N784="základní",J784,0)</f>
        <v>0</v>
      </c>
      <c r="BF784" s="231">
        <f>IF(N784="snížená",J784,0)</f>
        <v>0</v>
      </c>
      <c r="BG784" s="231">
        <f>IF(N784="zákl. přenesená",J784,0)</f>
        <v>0</v>
      </c>
      <c r="BH784" s="231">
        <f>IF(N784="sníž. přenesená",J784,0)</f>
        <v>0</v>
      </c>
      <c r="BI784" s="231">
        <f>IF(N784="nulová",J784,0)</f>
        <v>0</v>
      </c>
      <c r="BJ784" s="23" t="s">
        <v>79</v>
      </c>
      <c r="BK784" s="231">
        <f>ROUND(I784*H784,2)</f>
        <v>0</v>
      </c>
      <c r="BL784" s="23" t="s">
        <v>122</v>
      </c>
      <c r="BM784" s="23" t="s">
        <v>935</v>
      </c>
    </row>
    <row r="785" s="11" customFormat="1">
      <c r="B785" s="232"/>
      <c r="C785" s="233"/>
      <c r="D785" s="234" t="s">
        <v>132</v>
      </c>
      <c r="E785" s="235" t="s">
        <v>21</v>
      </c>
      <c r="F785" s="236" t="s">
        <v>936</v>
      </c>
      <c r="G785" s="233"/>
      <c r="H785" s="235" t="s">
        <v>21</v>
      </c>
      <c r="I785" s="237"/>
      <c r="J785" s="233"/>
      <c r="K785" s="233"/>
      <c r="L785" s="238"/>
      <c r="M785" s="239"/>
      <c r="N785" s="240"/>
      <c r="O785" s="240"/>
      <c r="P785" s="240"/>
      <c r="Q785" s="240"/>
      <c r="R785" s="240"/>
      <c r="S785" s="240"/>
      <c r="T785" s="241"/>
      <c r="AT785" s="242" t="s">
        <v>132</v>
      </c>
      <c r="AU785" s="242" t="s">
        <v>140</v>
      </c>
      <c r="AV785" s="11" t="s">
        <v>79</v>
      </c>
      <c r="AW785" s="11" t="s">
        <v>35</v>
      </c>
      <c r="AX785" s="11" t="s">
        <v>71</v>
      </c>
      <c r="AY785" s="242" t="s">
        <v>123</v>
      </c>
    </row>
    <row r="786" s="11" customFormat="1">
      <c r="B786" s="232"/>
      <c r="C786" s="233"/>
      <c r="D786" s="234" t="s">
        <v>132</v>
      </c>
      <c r="E786" s="235" t="s">
        <v>21</v>
      </c>
      <c r="F786" s="236" t="s">
        <v>937</v>
      </c>
      <c r="G786" s="233"/>
      <c r="H786" s="235" t="s">
        <v>21</v>
      </c>
      <c r="I786" s="237"/>
      <c r="J786" s="233"/>
      <c r="K786" s="233"/>
      <c r="L786" s="238"/>
      <c r="M786" s="239"/>
      <c r="N786" s="240"/>
      <c r="O786" s="240"/>
      <c r="P786" s="240"/>
      <c r="Q786" s="240"/>
      <c r="R786" s="240"/>
      <c r="S786" s="240"/>
      <c r="T786" s="241"/>
      <c r="AT786" s="242" t="s">
        <v>132</v>
      </c>
      <c r="AU786" s="242" t="s">
        <v>140</v>
      </c>
      <c r="AV786" s="11" t="s">
        <v>79</v>
      </c>
      <c r="AW786" s="11" t="s">
        <v>35</v>
      </c>
      <c r="AX786" s="11" t="s">
        <v>71</v>
      </c>
      <c r="AY786" s="242" t="s">
        <v>123</v>
      </c>
    </row>
    <row r="787" s="11" customFormat="1">
      <c r="B787" s="232"/>
      <c r="C787" s="233"/>
      <c r="D787" s="234" t="s">
        <v>132</v>
      </c>
      <c r="E787" s="235" t="s">
        <v>21</v>
      </c>
      <c r="F787" s="236" t="s">
        <v>479</v>
      </c>
      <c r="G787" s="233"/>
      <c r="H787" s="235" t="s">
        <v>21</v>
      </c>
      <c r="I787" s="237"/>
      <c r="J787" s="233"/>
      <c r="K787" s="233"/>
      <c r="L787" s="238"/>
      <c r="M787" s="239"/>
      <c r="N787" s="240"/>
      <c r="O787" s="240"/>
      <c r="P787" s="240"/>
      <c r="Q787" s="240"/>
      <c r="R787" s="240"/>
      <c r="S787" s="240"/>
      <c r="T787" s="241"/>
      <c r="AT787" s="242" t="s">
        <v>132</v>
      </c>
      <c r="AU787" s="242" t="s">
        <v>140</v>
      </c>
      <c r="AV787" s="11" t="s">
        <v>79</v>
      </c>
      <c r="AW787" s="11" t="s">
        <v>35</v>
      </c>
      <c r="AX787" s="11" t="s">
        <v>71</v>
      </c>
      <c r="AY787" s="242" t="s">
        <v>123</v>
      </c>
    </row>
    <row r="788" s="12" customFormat="1">
      <c r="B788" s="243"/>
      <c r="C788" s="244"/>
      <c r="D788" s="234" t="s">
        <v>132</v>
      </c>
      <c r="E788" s="245" t="s">
        <v>21</v>
      </c>
      <c r="F788" s="246" t="s">
        <v>938</v>
      </c>
      <c r="G788" s="244"/>
      <c r="H788" s="247">
        <v>36.310000000000002</v>
      </c>
      <c r="I788" s="248"/>
      <c r="J788" s="244"/>
      <c r="K788" s="244"/>
      <c r="L788" s="249"/>
      <c r="M788" s="250"/>
      <c r="N788" s="251"/>
      <c r="O788" s="251"/>
      <c r="P788" s="251"/>
      <c r="Q788" s="251"/>
      <c r="R788" s="251"/>
      <c r="S788" s="251"/>
      <c r="T788" s="252"/>
      <c r="AT788" s="253" t="s">
        <v>132</v>
      </c>
      <c r="AU788" s="253" t="s">
        <v>140</v>
      </c>
      <c r="AV788" s="12" t="s">
        <v>81</v>
      </c>
      <c r="AW788" s="12" t="s">
        <v>35</v>
      </c>
      <c r="AX788" s="12" t="s">
        <v>71</v>
      </c>
      <c r="AY788" s="253" t="s">
        <v>123</v>
      </c>
    </row>
    <row r="789" s="13" customFormat="1">
      <c r="B789" s="254"/>
      <c r="C789" s="255"/>
      <c r="D789" s="234" t="s">
        <v>132</v>
      </c>
      <c r="E789" s="256" t="s">
        <v>21</v>
      </c>
      <c r="F789" s="257" t="s">
        <v>135</v>
      </c>
      <c r="G789" s="255"/>
      <c r="H789" s="258">
        <v>36.310000000000002</v>
      </c>
      <c r="I789" s="259"/>
      <c r="J789" s="255"/>
      <c r="K789" s="255"/>
      <c r="L789" s="260"/>
      <c r="M789" s="261"/>
      <c r="N789" s="262"/>
      <c r="O789" s="262"/>
      <c r="P789" s="262"/>
      <c r="Q789" s="262"/>
      <c r="R789" s="262"/>
      <c r="S789" s="262"/>
      <c r="T789" s="263"/>
      <c r="AT789" s="264" t="s">
        <v>132</v>
      </c>
      <c r="AU789" s="264" t="s">
        <v>140</v>
      </c>
      <c r="AV789" s="13" t="s">
        <v>122</v>
      </c>
      <c r="AW789" s="13" t="s">
        <v>35</v>
      </c>
      <c r="AX789" s="13" t="s">
        <v>79</v>
      </c>
      <c r="AY789" s="264" t="s">
        <v>123</v>
      </c>
    </row>
    <row r="790" s="1" customFormat="1" ht="16.5" customHeight="1">
      <c r="B790" s="45"/>
      <c r="C790" s="268" t="s">
        <v>939</v>
      </c>
      <c r="D790" s="268" t="s">
        <v>311</v>
      </c>
      <c r="E790" s="269" t="s">
        <v>940</v>
      </c>
      <c r="F790" s="270" t="s">
        <v>941</v>
      </c>
      <c r="G790" s="271" t="s">
        <v>174</v>
      </c>
      <c r="H790" s="272">
        <v>376.93299999999999</v>
      </c>
      <c r="I790" s="273"/>
      <c r="J790" s="274">
        <f>ROUND(I790*H790,2)</f>
        <v>0</v>
      </c>
      <c r="K790" s="270" t="s">
        <v>197</v>
      </c>
      <c r="L790" s="275"/>
      <c r="M790" s="276" t="s">
        <v>21</v>
      </c>
      <c r="N790" s="277" t="s">
        <v>42</v>
      </c>
      <c r="O790" s="46"/>
      <c r="P790" s="229">
        <f>O790*H790</f>
        <v>0</v>
      </c>
      <c r="Q790" s="229">
        <v>0.00792</v>
      </c>
      <c r="R790" s="229">
        <f>Q790*H790</f>
        <v>2.98530936</v>
      </c>
      <c r="S790" s="229">
        <v>0</v>
      </c>
      <c r="T790" s="230">
        <f>S790*H790</f>
        <v>0</v>
      </c>
      <c r="AR790" s="23" t="s">
        <v>227</v>
      </c>
      <c r="AT790" s="23" t="s">
        <v>311</v>
      </c>
      <c r="AU790" s="23" t="s">
        <v>140</v>
      </c>
      <c r="AY790" s="23" t="s">
        <v>123</v>
      </c>
      <c r="BE790" s="231">
        <f>IF(N790="základní",J790,0)</f>
        <v>0</v>
      </c>
      <c r="BF790" s="231">
        <f>IF(N790="snížená",J790,0)</f>
        <v>0</v>
      </c>
      <c r="BG790" s="231">
        <f>IF(N790="zákl. přenesená",J790,0)</f>
        <v>0</v>
      </c>
      <c r="BH790" s="231">
        <f>IF(N790="sníž. přenesená",J790,0)</f>
        <v>0</v>
      </c>
      <c r="BI790" s="231">
        <f>IF(N790="nulová",J790,0)</f>
        <v>0</v>
      </c>
      <c r="BJ790" s="23" t="s">
        <v>79</v>
      </c>
      <c r="BK790" s="231">
        <f>ROUND(I790*H790,2)</f>
        <v>0</v>
      </c>
      <c r="BL790" s="23" t="s">
        <v>122</v>
      </c>
      <c r="BM790" s="23" t="s">
        <v>942</v>
      </c>
    </row>
    <row r="791" s="11" customFormat="1">
      <c r="B791" s="232"/>
      <c r="C791" s="233"/>
      <c r="D791" s="234" t="s">
        <v>132</v>
      </c>
      <c r="E791" s="235" t="s">
        <v>21</v>
      </c>
      <c r="F791" s="236" t="s">
        <v>943</v>
      </c>
      <c r="G791" s="233"/>
      <c r="H791" s="235" t="s">
        <v>21</v>
      </c>
      <c r="I791" s="237"/>
      <c r="J791" s="233"/>
      <c r="K791" s="233"/>
      <c r="L791" s="238"/>
      <c r="M791" s="239"/>
      <c r="N791" s="240"/>
      <c r="O791" s="240"/>
      <c r="P791" s="240"/>
      <c r="Q791" s="240"/>
      <c r="R791" s="240"/>
      <c r="S791" s="240"/>
      <c r="T791" s="241"/>
      <c r="AT791" s="242" t="s">
        <v>132</v>
      </c>
      <c r="AU791" s="242" t="s">
        <v>140</v>
      </c>
      <c r="AV791" s="11" t="s">
        <v>79</v>
      </c>
      <c r="AW791" s="11" t="s">
        <v>35</v>
      </c>
      <c r="AX791" s="11" t="s">
        <v>71</v>
      </c>
      <c r="AY791" s="242" t="s">
        <v>123</v>
      </c>
    </row>
    <row r="792" s="11" customFormat="1">
      <c r="B792" s="232"/>
      <c r="C792" s="233"/>
      <c r="D792" s="234" t="s">
        <v>132</v>
      </c>
      <c r="E792" s="235" t="s">
        <v>21</v>
      </c>
      <c r="F792" s="236" t="s">
        <v>944</v>
      </c>
      <c r="G792" s="233"/>
      <c r="H792" s="235" t="s">
        <v>21</v>
      </c>
      <c r="I792" s="237"/>
      <c r="J792" s="233"/>
      <c r="K792" s="233"/>
      <c r="L792" s="238"/>
      <c r="M792" s="239"/>
      <c r="N792" s="240"/>
      <c r="O792" s="240"/>
      <c r="P792" s="240"/>
      <c r="Q792" s="240"/>
      <c r="R792" s="240"/>
      <c r="S792" s="240"/>
      <c r="T792" s="241"/>
      <c r="AT792" s="242" t="s">
        <v>132</v>
      </c>
      <c r="AU792" s="242" t="s">
        <v>140</v>
      </c>
      <c r="AV792" s="11" t="s">
        <v>79</v>
      </c>
      <c r="AW792" s="11" t="s">
        <v>35</v>
      </c>
      <c r="AX792" s="11" t="s">
        <v>71</v>
      </c>
      <c r="AY792" s="242" t="s">
        <v>123</v>
      </c>
    </row>
    <row r="793" s="11" customFormat="1">
      <c r="B793" s="232"/>
      <c r="C793" s="233"/>
      <c r="D793" s="234" t="s">
        <v>132</v>
      </c>
      <c r="E793" s="235" t="s">
        <v>21</v>
      </c>
      <c r="F793" s="236" t="s">
        <v>945</v>
      </c>
      <c r="G793" s="233"/>
      <c r="H793" s="235" t="s">
        <v>21</v>
      </c>
      <c r="I793" s="237"/>
      <c r="J793" s="233"/>
      <c r="K793" s="233"/>
      <c r="L793" s="238"/>
      <c r="M793" s="239"/>
      <c r="N793" s="240"/>
      <c r="O793" s="240"/>
      <c r="P793" s="240"/>
      <c r="Q793" s="240"/>
      <c r="R793" s="240"/>
      <c r="S793" s="240"/>
      <c r="T793" s="241"/>
      <c r="AT793" s="242" t="s">
        <v>132</v>
      </c>
      <c r="AU793" s="242" t="s">
        <v>140</v>
      </c>
      <c r="AV793" s="11" t="s">
        <v>79</v>
      </c>
      <c r="AW793" s="11" t="s">
        <v>35</v>
      </c>
      <c r="AX793" s="11" t="s">
        <v>71</v>
      </c>
      <c r="AY793" s="242" t="s">
        <v>123</v>
      </c>
    </row>
    <row r="794" s="11" customFormat="1">
      <c r="B794" s="232"/>
      <c r="C794" s="233"/>
      <c r="D794" s="234" t="s">
        <v>132</v>
      </c>
      <c r="E794" s="235" t="s">
        <v>21</v>
      </c>
      <c r="F794" s="236" t="s">
        <v>194</v>
      </c>
      <c r="G794" s="233"/>
      <c r="H794" s="235" t="s">
        <v>21</v>
      </c>
      <c r="I794" s="237"/>
      <c r="J794" s="233"/>
      <c r="K794" s="233"/>
      <c r="L794" s="238"/>
      <c r="M794" s="239"/>
      <c r="N794" s="240"/>
      <c r="O794" s="240"/>
      <c r="P794" s="240"/>
      <c r="Q794" s="240"/>
      <c r="R794" s="240"/>
      <c r="S794" s="240"/>
      <c r="T794" s="241"/>
      <c r="AT794" s="242" t="s">
        <v>132</v>
      </c>
      <c r="AU794" s="242" t="s">
        <v>140</v>
      </c>
      <c r="AV794" s="11" t="s">
        <v>79</v>
      </c>
      <c r="AW794" s="11" t="s">
        <v>35</v>
      </c>
      <c r="AX794" s="11" t="s">
        <v>71</v>
      </c>
      <c r="AY794" s="242" t="s">
        <v>123</v>
      </c>
    </row>
    <row r="795" s="11" customFormat="1">
      <c r="B795" s="232"/>
      <c r="C795" s="233"/>
      <c r="D795" s="234" t="s">
        <v>132</v>
      </c>
      <c r="E795" s="235" t="s">
        <v>21</v>
      </c>
      <c r="F795" s="236" t="s">
        <v>946</v>
      </c>
      <c r="G795" s="233"/>
      <c r="H795" s="235" t="s">
        <v>21</v>
      </c>
      <c r="I795" s="237"/>
      <c r="J795" s="233"/>
      <c r="K795" s="233"/>
      <c r="L795" s="238"/>
      <c r="M795" s="239"/>
      <c r="N795" s="240"/>
      <c r="O795" s="240"/>
      <c r="P795" s="240"/>
      <c r="Q795" s="240"/>
      <c r="R795" s="240"/>
      <c r="S795" s="240"/>
      <c r="T795" s="241"/>
      <c r="AT795" s="242" t="s">
        <v>132</v>
      </c>
      <c r="AU795" s="242" t="s">
        <v>140</v>
      </c>
      <c r="AV795" s="11" t="s">
        <v>79</v>
      </c>
      <c r="AW795" s="11" t="s">
        <v>35</v>
      </c>
      <c r="AX795" s="11" t="s">
        <v>71</v>
      </c>
      <c r="AY795" s="242" t="s">
        <v>123</v>
      </c>
    </row>
    <row r="796" s="12" customFormat="1">
      <c r="B796" s="243"/>
      <c r="C796" s="244"/>
      <c r="D796" s="234" t="s">
        <v>132</v>
      </c>
      <c r="E796" s="245" t="s">
        <v>21</v>
      </c>
      <c r="F796" s="246" t="s">
        <v>947</v>
      </c>
      <c r="G796" s="244"/>
      <c r="H796" s="247">
        <v>376.93299999999999</v>
      </c>
      <c r="I796" s="248"/>
      <c r="J796" s="244"/>
      <c r="K796" s="244"/>
      <c r="L796" s="249"/>
      <c r="M796" s="250"/>
      <c r="N796" s="251"/>
      <c r="O796" s="251"/>
      <c r="P796" s="251"/>
      <c r="Q796" s="251"/>
      <c r="R796" s="251"/>
      <c r="S796" s="251"/>
      <c r="T796" s="252"/>
      <c r="AT796" s="253" t="s">
        <v>132</v>
      </c>
      <c r="AU796" s="253" t="s">
        <v>140</v>
      </c>
      <c r="AV796" s="12" t="s">
        <v>81</v>
      </c>
      <c r="AW796" s="12" t="s">
        <v>35</v>
      </c>
      <c r="AX796" s="12" t="s">
        <v>79</v>
      </c>
      <c r="AY796" s="253" t="s">
        <v>123</v>
      </c>
    </row>
    <row r="797" s="1" customFormat="1" ht="25.5" customHeight="1">
      <c r="B797" s="45"/>
      <c r="C797" s="220" t="s">
        <v>948</v>
      </c>
      <c r="D797" s="220" t="s">
        <v>126</v>
      </c>
      <c r="E797" s="221" t="s">
        <v>949</v>
      </c>
      <c r="F797" s="222" t="s">
        <v>950</v>
      </c>
      <c r="G797" s="223" t="s">
        <v>219</v>
      </c>
      <c r="H797" s="224">
        <v>299</v>
      </c>
      <c r="I797" s="225"/>
      <c r="J797" s="226">
        <f>ROUND(I797*H797,2)</f>
        <v>0</v>
      </c>
      <c r="K797" s="222" t="s">
        <v>197</v>
      </c>
      <c r="L797" s="71"/>
      <c r="M797" s="227" t="s">
        <v>21</v>
      </c>
      <c r="N797" s="228" t="s">
        <v>42</v>
      </c>
      <c r="O797" s="46"/>
      <c r="P797" s="229">
        <f>O797*H797</f>
        <v>0</v>
      </c>
      <c r="Q797" s="229">
        <v>0.57799999999999996</v>
      </c>
      <c r="R797" s="229">
        <f>Q797*H797</f>
        <v>172.82199999999997</v>
      </c>
      <c r="S797" s="229">
        <v>0</v>
      </c>
      <c r="T797" s="230">
        <f>S797*H797</f>
        <v>0</v>
      </c>
      <c r="AR797" s="23" t="s">
        <v>122</v>
      </c>
      <c r="AT797" s="23" t="s">
        <v>126</v>
      </c>
      <c r="AU797" s="23" t="s">
        <v>140</v>
      </c>
      <c r="AY797" s="23" t="s">
        <v>123</v>
      </c>
      <c r="BE797" s="231">
        <f>IF(N797="základní",J797,0)</f>
        <v>0</v>
      </c>
      <c r="BF797" s="231">
        <f>IF(N797="snížená",J797,0)</f>
        <v>0</v>
      </c>
      <c r="BG797" s="231">
        <f>IF(N797="zákl. přenesená",J797,0)</f>
        <v>0</v>
      </c>
      <c r="BH797" s="231">
        <f>IF(N797="sníž. přenesená",J797,0)</f>
        <v>0</v>
      </c>
      <c r="BI797" s="231">
        <f>IF(N797="nulová",J797,0)</f>
        <v>0</v>
      </c>
      <c r="BJ797" s="23" t="s">
        <v>79</v>
      </c>
      <c r="BK797" s="231">
        <f>ROUND(I797*H797,2)</f>
        <v>0</v>
      </c>
      <c r="BL797" s="23" t="s">
        <v>122</v>
      </c>
      <c r="BM797" s="23" t="s">
        <v>951</v>
      </c>
    </row>
    <row r="798" s="11" customFormat="1">
      <c r="B798" s="232"/>
      <c r="C798" s="233"/>
      <c r="D798" s="234" t="s">
        <v>132</v>
      </c>
      <c r="E798" s="235" t="s">
        <v>21</v>
      </c>
      <c r="F798" s="236" t="s">
        <v>952</v>
      </c>
      <c r="G798" s="233"/>
      <c r="H798" s="235" t="s">
        <v>21</v>
      </c>
      <c r="I798" s="237"/>
      <c r="J798" s="233"/>
      <c r="K798" s="233"/>
      <c r="L798" s="238"/>
      <c r="M798" s="239"/>
      <c r="N798" s="240"/>
      <c r="O798" s="240"/>
      <c r="P798" s="240"/>
      <c r="Q798" s="240"/>
      <c r="R798" s="240"/>
      <c r="S798" s="240"/>
      <c r="T798" s="241"/>
      <c r="AT798" s="242" t="s">
        <v>132</v>
      </c>
      <c r="AU798" s="242" t="s">
        <v>140</v>
      </c>
      <c r="AV798" s="11" t="s">
        <v>79</v>
      </c>
      <c r="AW798" s="11" t="s">
        <v>35</v>
      </c>
      <c r="AX798" s="11" t="s">
        <v>71</v>
      </c>
      <c r="AY798" s="242" t="s">
        <v>123</v>
      </c>
    </row>
    <row r="799" s="11" customFormat="1">
      <c r="B799" s="232"/>
      <c r="C799" s="233"/>
      <c r="D799" s="234" t="s">
        <v>132</v>
      </c>
      <c r="E799" s="235" t="s">
        <v>21</v>
      </c>
      <c r="F799" s="236" t="s">
        <v>953</v>
      </c>
      <c r="G799" s="233"/>
      <c r="H799" s="235" t="s">
        <v>21</v>
      </c>
      <c r="I799" s="237"/>
      <c r="J799" s="233"/>
      <c r="K799" s="233"/>
      <c r="L799" s="238"/>
      <c r="M799" s="239"/>
      <c r="N799" s="240"/>
      <c r="O799" s="240"/>
      <c r="P799" s="240"/>
      <c r="Q799" s="240"/>
      <c r="R799" s="240"/>
      <c r="S799" s="240"/>
      <c r="T799" s="241"/>
      <c r="AT799" s="242" t="s">
        <v>132</v>
      </c>
      <c r="AU799" s="242" t="s">
        <v>140</v>
      </c>
      <c r="AV799" s="11" t="s">
        <v>79</v>
      </c>
      <c r="AW799" s="11" t="s">
        <v>35</v>
      </c>
      <c r="AX799" s="11" t="s">
        <v>71</v>
      </c>
      <c r="AY799" s="242" t="s">
        <v>123</v>
      </c>
    </row>
    <row r="800" s="11" customFormat="1">
      <c r="B800" s="232"/>
      <c r="C800" s="233"/>
      <c r="D800" s="234" t="s">
        <v>132</v>
      </c>
      <c r="E800" s="235" t="s">
        <v>21</v>
      </c>
      <c r="F800" s="236" t="s">
        <v>479</v>
      </c>
      <c r="G800" s="233"/>
      <c r="H800" s="235" t="s">
        <v>21</v>
      </c>
      <c r="I800" s="237"/>
      <c r="J800" s="233"/>
      <c r="K800" s="233"/>
      <c r="L800" s="238"/>
      <c r="M800" s="239"/>
      <c r="N800" s="240"/>
      <c r="O800" s="240"/>
      <c r="P800" s="240"/>
      <c r="Q800" s="240"/>
      <c r="R800" s="240"/>
      <c r="S800" s="240"/>
      <c r="T800" s="241"/>
      <c r="AT800" s="242" t="s">
        <v>132</v>
      </c>
      <c r="AU800" s="242" t="s">
        <v>140</v>
      </c>
      <c r="AV800" s="11" t="s">
        <v>79</v>
      </c>
      <c r="AW800" s="11" t="s">
        <v>35</v>
      </c>
      <c r="AX800" s="11" t="s">
        <v>71</v>
      </c>
      <c r="AY800" s="242" t="s">
        <v>123</v>
      </c>
    </row>
    <row r="801" s="12" customFormat="1">
      <c r="B801" s="243"/>
      <c r="C801" s="244"/>
      <c r="D801" s="234" t="s">
        <v>132</v>
      </c>
      <c r="E801" s="245" t="s">
        <v>21</v>
      </c>
      <c r="F801" s="246" t="s">
        <v>954</v>
      </c>
      <c r="G801" s="244"/>
      <c r="H801" s="247">
        <v>299</v>
      </c>
      <c r="I801" s="248"/>
      <c r="J801" s="244"/>
      <c r="K801" s="244"/>
      <c r="L801" s="249"/>
      <c r="M801" s="250"/>
      <c r="N801" s="251"/>
      <c r="O801" s="251"/>
      <c r="P801" s="251"/>
      <c r="Q801" s="251"/>
      <c r="R801" s="251"/>
      <c r="S801" s="251"/>
      <c r="T801" s="252"/>
      <c r="AT801" s="253" t="s">
        <v>132</v>
      </c>
      <c r="AU801" s="253" t="s">
        <v>140</v>
      </c>
      <c r="AV801" s="12" t="s">
        <v>81</v>
      </c>
      <c r="AW801" s="12" t="s">
        <v>35</v>
      </c>
      <c r="AX801" s="12" t="s">
        <v>71</v>
      </c>
      <c r="AY801" s="253" t="s">
        <v>123</v>
      </c>
    </row>
    <row r="802" s="13" customFormat="1">
      <c r="B802" s="254"/>
      <c r="C802" s="255"/>
      <c r="D802" s="234" t="s">
        <v>132</v>
      </c>
      <c r="E802" s="256" t="s">
        <v>21</v>
      </c>
      <c r="F802" s="257" t="s">
        <v>135</v>
      </c>
      <c r="G802" s="255"/>
      <c r="H802" s="258">
        <v>299</v>
      </c>
      <c r="I802" s="259"/>
      <c r="J802" s="255"/>
      <c r="K802" s="255"/>
      <c r="L802" s="260"/>
      <c r="M802" s="261"/>
      <c r="N802" s="262"/>
      <c r="O802" s="262"/>
      <c r="P802" s="262"/>
      <c r="Q802" s="262"/>
      <c r="R802" s="262"/>
      <c r="S802" s="262"/>
      <c r="T802" s="263"/>
      <c r="AT802" s="264" t="s">
        <v>132</v>
      </c>
      <c r="AU802" s="264" t="s">
        <v>140</v>
      </c>
      <c r="AV802" s="13" t="s">
        <v>122</v>
      </c>
      <c r="AW802" s="13" t="s">
        <v>35</v>
      </c>
      <c r="AX802" s="13" t="s">
        <v>79</v>
      </c>
      <c r="AY802" s="264" t="s">
        <v>123</v>
      </c>
    </row>
    <row r="803" s="10" customFormat="1" ht="29.88" customHeight="1">
      <c r="B803" s="204"/>
      <c r="C803" s="205"/>
      <c r="D803" s="206" t="s">
        <v>70</v>
      </c>
      <c r="E803" s="218" t="s">
        <v>955</v>
      </c>
      <c r="F803" s="218" t="s">
        <v>956</v>
      </c>
      <c r="G803" s="205"/>
      <c r="H803" s="205"/>
      <c r="I803" s="208"/>
      <c r="J803" s="219">
        <f>BK803</f>
        <v>0</v>
      </c>
      <c r="K803" s="205"/>
      <c r="L803" s="210"/>
      <c r="M803" s="211"/>
      <c r="N803" s="212"/>
      <c r="O803" s="212"/>
      <c r="P803" s="213">
        <v>0</v>
      </c>
      <c r="Q803" s="212"/>
      <c r="R803" s="213">
        <v>0</v>
      </c>
      <c r="S803" s="212"/>
      <c r="T803" s="214">
        <v>0</v>
      </c>
      <c r="AR803" s="215" t="s">
        <v>79</v>
      </c>
      <c r="AT803" s="216" t="s">
        <v>70</v>
      </c>
      <c r="AU803" s="216" t="s">
        <v>79</v>
      </c>
      <c r="AY803" s="215" t="s">
        <v>123</v>
      </c>
      <c r="BK803" s="217">
        <v>0</v>
      </c>
    </row>
    <row r="804" s="10" customFormat="1" ht="24.96" customHeight="1">
      <c r="B804" s="204"/>
      <c r="C804" s="205"/>
      <c r="D804" s="206" t="s">
        <v>70</v>
      </c>
      <c r="E804" s="207" t="s">
        <v>120</v>
      </c>
      <c r="F804" s="207" t="s">
        <v>121</v>
      </c>
      <c r="G804" s="205"/>
      <c r="H804" s="205"/>
      <c r="I804" s="208"/>
      <c r="J804" s="209">
        <f>BK804</f>
        <v>0</v>
      </c>
      <c r="K804" s="205"/>
      <c r="L804" s="210"/>
      <c r="M804" s="211"/>
      <c r="N804" s="212"/>
      <c r="O804" s="212"/>
      <c r="P804" s="213">
        <f>P805</f>
        <v>0</v>
      </c>
      <c r="Q804" s="212"/>
      <c r="R804" s="213">
        <f>R805</f>
        <v>0</v>
      </c>
      <c r="S804" s="212"/>
      <c r="T804" s="214">
        <f>T805</f>
        <v>0</v>
      </c>
      <c r="AR804" s="215" t="s">
        <v>122</v>
      </c>
      <c r="AT804" s="216" t="s">
        <v>70</v>
      </c>
      <c r="AU804" s="216" t="s">
        <v>71</v>
      </c>
      <c r="AY804" s="215" t="s">
        <v>123</v>
      </c>
      <c r="BK804" s="217">
        <f>BK805</f>
        <v>0</v>
      </c>
    </row>
    <row r="805" s="10" customFormat="1" ht="19.92" customHeight="1">
      <c r="B805" s="204"/>
      <c r="C805" s="205"/>
      <c r="D805" s="206" t="s">
        <v>70</v>
      </c>
      <c r="E805" s="218" t="s">
        <v>124</v>
      </c>
      <c r="F805" s="218" t="s">
        <v>125</v>
      </c>
      <c r="G805" s="205"/>
      <c r="H805" s="205"/>
      <c r="I805" s="208"/>
      <c r="J805" s="219">
        <f>BK805</f>
        <v>0</v>
      </c>
      <c r="K805" s="205"/>
      <c r="L805" s="210"/>
      <c r="M805" s="211"/>
      <c r="N805" s="212"/>
      <c r="O805" s="212"/>
      <c r="P805" s="213">
        <f>SUM(P806:P847)</f>
        <v>0</v>
      </c>
      <c r="Q805" s="212"/>
      <c r="R805" s="213">
        <f>SUM(R806:R847)</f>
        <v>0</v>
      </c>
      <c r="S805" s="212"/>
      <c r="T805" s="214">
        <f>SUM(T806:T847)</f>
        <v>0</v>
      </c>
      <c r="AR805" s="215" t="s">
        <v>122</v>
      </c>
      <c r="AT805" s="216" t="s">
        <v>70</v>
      </c>
      <c r="AU805" s="216" t="s">
        <v>79</v>
      </c>
      <c r="AY805" s="215" t="s">
        <v>123</v>
      </c>
      <c r="BK805" s="217">
        <f>SUM(BK806:BK847)</f>
        <v>0</v>
      </c>
    </row>
    <row r="806" s="1" customFormat="1" ht="16.5" customHeight="1">
      <c r="B806" s="45"/>
      <c r="C806" s="220" t="s">
        <v>957</v>
      </c>
      <c r="D806" s="220" t="s">
        <v>126</v>
      </c>
      <c r="E806" s="221" t="s">
        <v>958</v>
      </c>
      <c r="F806" s="222" t="s">
        <v>734</v>
      </c>
      <c r="G806" s="223" t="s">
        <v>240</v>
      </c>
      <c r="H806" s="224">
        <v>44.850000000000001</v>
      </c>
      <c r="I806" s="225"/>
      <c r="J806" s="226">
        <f>ROUND(I806*H806,2)</f>
        <v>0</v>
      </c>
      <c r="K806" s="222" t="s">
        <v>21</v>
      </c>
      <c r="L806" s="71"/>
      <c r="M806" s="227" t="s">
        <v>21</v>
      </c>
      <c r="N806" s="228" t="s">
        <v>42</v>
      </c>
      <c r="O806" s="46"/>
      <c r="P806" s="229">
        <f>O806*H806</f>
        <v>0</v>
      </c>
      <c r="Q806" s="229">
        <v>0</v>
      </c>
      <c r="R806" s="229">
        <f>Q806*H806</f>
        <v>0</v>
      </c>
      <c r="S806" s="229">
        <v>0</v>
      </c>
      <c r="T806" s="230">
        <f>S806*H806</f>
        <v>0</v>
      </c>
      <c r="AR806" s="23" t="s">
        <v>130</v>
      </c>
      <c r="AT806" s="23" t="s">
        <v>126</v>
      </c>
      <c r="AU806" s="23" t="s">
        <v>81</v>
      </c>
      <c r="AY806" s="23" t="s">
        <v>123</v>
      </c>
      <c r="BE806" s="231">
        <f>IF(N806="základní",J806,0)</f>
        <v>0</v>
      </c>
      <c r="BF806" s="231">
        <f>IF(N806="snížená",J806,0)</f>
        <v>0</v>
      </c>
      <c r="BG806" s="231">
        <f>IF(N806="zákl. přenesená",J806,0)</f>
        <v>0</v>
      </c>
      <c r="BH806" s="231">
        <f>IF(N806="sníž. přenesená",J806,0)</f>
        <v>0</v>
      </c>
      <c r="BI806" s="231">
        <f>IF(N806="nulová",J806,0)</f>
        <v>0</v>
      </c>
      <c r="BJ806" s="23" t="s">
        <v>79</v>
      </c>
      <c r="BK806" s="231">
        <f>ROUND(I806*H806,2)</f>
        <v>0</v>
      </c>
      <c r="BL806" s="23" t="s">
        <v>130</v>
      </c>
      <c r="BM806" s="23" t="s">
        <v>959</v>
      </c>
    </row>
    <row r="807" s="11" customFormat="1">
      <c r="B807" s="232"/>
      <c r="C807" s="233"/>
      <c r="D807" s="234" t="s">
        <v>132</v>
      </c>
      <c r="E807" s="235" t="s">
        <v>21</v>
      </c>
      <c r="F807" s="236" t="s">
        <v>960</v>
      </c>
      <c r="G807" s="233"/>
      <c r="H807" s="235" t="s">
        <v>21</v>
      </c>
      <c r="I807" s="237"/>
      <c r="J807" s="233"/>
      <c r="K807" s="233"/>
      <c r="L807" s="238"/>
      <c r="M807" s="239"/>
      <c r="N807" s="240"/>
      <c r="O807" s="240"/>
      <c r="P807" s="240"/>
      <c r="Q807" s="240"/>
      <c r="R807" s="240"/>
      <c r="S807" s="240"/>
      <c r="T807" s="241"/>
      <c r="AT807" s="242" t="s">
        <v>132</v>
      </c>
      <c r="AU807" s="242" t="s">
        <v>81</v>
      </c>
      <c r="AV807" s="11" t="s">
        <v>79</v>
      </c>
      <c r="AW807" s="11" t="s">
        <v>35</v>
      </c>
      <c r="AX807" s="11" t="s">
        <v>71</v>
      </c>
      <c r="AY807" s="242" t="s">
        <v>123</v>
      </c>
    </row>
    <row r="808" s="11" customFormat="1">
      <c r="B808" s="232"/>
      <c r="C808" s="233"/>
      <c r="D808" s="234" t="s">
        <v>132</v>
      </c>
      <c r="E808" s="235" t="s">
        <v>21</v>
      </c>
      <c r="F808" s="236" t="s">
        <v>323</v>
      </c>
      <c r="G808" s="233"/>
      <c r="H808" s="235" t="s">
        <v>21</v>
      </c>
      <c r="I808" s="237"/>
      <c r="J808" s="233"/>
      <c r="K808" s="233"/>
      <c r="L808" s="238"/>
      <c r="M808" s="239"/>
      <c r="N808" s="240"/>
      <c r="O808" s="240"/>
      <c r="P808" s="240"/>
      <c r="Q808" s="240"/>
      <c r="R808" s="240"/>
      <c r="S808" s="240"/>
      <c r="T808" s="241"/>
      <c r="AT808" s="242" t="s">
        <v>132</v>
      </c>
      <c r="AU808" s="242" t="s">
        <v>81</v>
      </c>
      <c r="AV808" s="11" t="s">
        <v>79</v>
      </c>
      <c r="AW808" s="11" t="s">
        <v>35</v>
      </c>
      <c r="AX808" s="11" t="s">
        <v>71</v>
      </c>
      <c r="AY808" s="242" t="s">
        <v>123</v>
      </c>
    </row>
    <row r="809" s="11" customFormat="1">
      <c r="B809" s="232"/>
      <c r="C809" s="233"/>
      <c r="D809" s="234" t="s">
        <v>132</v>
      </c>
      <c r="E809" s="235" t="s">
        <v>21</v>
      </c>
      <c r="F809" s="236" t="s">
        <v>479</v>
      </c>
      <c r="G809" s="233"/>
      <c r="H809" s="235" t="s">
        <v>21</v>
      </c>
      <c r="I809" s="237"/>
      <c r="J809" s="233"/>
      <c r="K809" s="233"/>
      <c r="L809" s="238"/>
      <c r="M809" s="239"/>
      <c r="N809" s="240"/>
      <c r="O809" s="240"/>
      <c r="P809" s="240"/>
      <c r="Q809" s="240"/>
      <c r="R809" s="240"/>
      <c r="S809" s="240"/>
      <c r="T809" s="241"/>
      <c r="AT809" s="242" t="s">
        <v>132</v>
      </c>
      <c r="AU809" s="242" t="s">
        <v>81</v>
      </c>
      <c r="AV809" s="11" t="s">
        <v>79</v>
      </c>
      <c r="AW809" s="11" t="s">
        <v>35</v>
      </c>
      <c r="AX809" s="11" t="s">
        <v>71</v>
      </c>
      <c r="AY809" s="242" t="s">
        <v>123</v>
      </c>
    </row>
    <row r="810" s="12" customFormat="1">
      <c r="B810" s="243"/>
      <c r="C810" s="244"/>
      <c r="D810" s="234" t="s">
        <v>132</v>
      </c>
      <c r="E810" s="245" t="s">
        <v>21</v>
      </c>
      <c r="F810" s="246" t="s">
        <v>961</v>
      </c>
      <c r="G810" s="244"/>
      <c r="H810" s="247">
        <v>44.850000000000001</v>
      </c>
      <c r="I810" s="248"/>
      <c r="J810" s="244"/>
      <c r="K810" s="244"/>
      <c r="L810" s="249"/>
      <c r="M810" s="250"/>
      <c r="N810" s="251"/>
      <c r="O810" s="251"/>
      <c r="P810" s="251"/>
      <c r="Q810" s="251"/>
      <c r="R810" s="251"/>
      <c r="S810" s="251"/>
      <c r="T810" s="252"/>
      <c r="AT810" s="253" t="s">
        <v>132</v>
      </c>
      <c r="AU810" s="253" t="s">
        <v>81</v>
      </c>
      <c r="AV810" s="12" t="s">
        <v>81</v>
      </c>
      <c r="AW810" s="12" t="s">
        <v>35</v>
      </c>
      <c r="AX810" s="12" t="s">
        <v>71</v>
      </c>
      <c r="AY810" s="253" t="s">
        <v>123</v>
      </c>
    </row>
    <row r="811" s="13" customFormat="1">
      <c r="B811" s="254"/>
      <c r="C811" s="255"/>
      <c r="D811" s="234" t="s">
        <v>132</v>
      </c>
      <c r="E811" s="256" t="s">
        <v>21</v>
      </c>
      <c r="F811" s="257" t="s">
        <v>135</v>
      </c>
      <c r="G811" s="255"/>
      <c r="H811" s="258">
        <v>44.850000000000001</v>
      </c>
      <c r="I811" s="259"/>
      <c r="J811" s="255"/>
      <c r="K811" s="255"/>
      <c r="L811" s="260"/>
      <c r="M811" s="261"/>
      <c r="N811" s="262"/>
      <c r="O811" s="262"/>
      <c r="P811" s="262"/>
      <c r="Q811" s="262"/>
      <c r="R811" s="262"/>
      <c r="S811" s="262"/>
      <c r="T811" s="263"/>
      <c r="AT811" s="264" t="s">
        <v>132</v>
      </c>
      <c r="AU811" s="264" t="s">
        <v>81</v>
      </c>
      <c r="AV811" s="13" t="s">
        <v>122</v>
      </c>
      <c r="AW811" s="13" t="s">
        <v>35</v>
      </c>
      <c r="AX811" s="13" t="s">
        <v>79</v>
      </c>
      <c r="AY811" s="264" t="s">
        <v>123</v>
      </c>
    </row>
    <row r="812" s="1" customFormat="1" ht="16.5" customHeight="1">
      <c r="B812" s="45"/>
      <c r="C812" s="220" t="s">
        <v>962</v>
      </c>
      <c r="D812" s="220" t="s">
        <v>126</v>
      </c>
      <c r="E812" s="221" t="s">
        <v>963</v>
      </c>
      <c r="F812" s="222" t="s">
        <v>964</v>
      </c>
      <c r="G812" s="223" t="s">
        <v>129</v>
      </c>
      <c r="H812" s="224">
        <v>1100</v>
      </c>
      <c r="I812" s="225"/>
      <c r="J812" s="226">
        <f>ROUND(I812*H812,2)</f>
        <v>0</v>
      </c>
      <c r="K812" s="222" t="s">
        <v>21</v>
      </c>
      <c r="L812" s="71"/>
      <c r="M812" s="227" t="s">
        <v>21</v>
      </c>
      <c r="N812" s="228" t="s">
        <v>42</v>
      </c>
      <c r="O812" s="46"/>
      <c r="P812" s="229">
        <f>O812*H812</f>
        <v>0</v>
      </c>
      <c r="Q812" s="229">
        <v>0</v>
      </c>
      <c r="R812" s="229">
        <f>Q812*H812</f>
        <v>0</v>
      </c>
      <c r="S812" s="229">
        <v>0</v>
      </c>
      <c r="T812" s="230">
        <f>S812*H812</f>
        <v>0</v>
      </c>
      <c r="AR812" s="23" t="s">
        <v>130</v>
      </c>
      <c r="AT812" s="23" t="s">
        <v>126</v>
      </c>
      <c r="AU812" s="23" t="s">
        <v>81</v>
      </c>
      <c r="AY812" s="23" t="s">
        <v>123</v>
      </c>
      <c r="BE812" s="231">
        <f>IF(N812="základní",J812,0)</f>
        <v>0</v>
      </c>
      <c r="BF812" s="231">
        <f>IF(N812="snížená",J812,0)</f>
        <v>0</v>
      </c>
      <c r="BG812" s="231">
        <f>IF(N812="zákl. přenesená",J812,0)</f>
        <v>0</v>
      </c>
      <c r="BH812" s="231">
        <f>IF(N812="sníž. přenesená",J812,0)</f>
        <v>0</v>
      </c>
      <c r="BI812" s="231">
        <f>IF(N812="nulová",J812,0)</f>
        <v>0</v>
      </c>
      <c r="BJ812" s="23" t="s">
        <v>79</v>
      </c>
      <c r="BK812" s="231">
        <f>ROUND(I812*H812,2)</f>
        <v>0</v>
      </c>
      <c r="BL812" s="23" t="s">
        <v>130</v>
      </c>
      <c r="BM812" s="23" t="s">
        <v>965</v>
      </c>
    </row>
    <row r="813" s="11" customFormat="1">
      <c r="B813" s="232"/>
      <c r="C813" s="233"/>
      <c r="D813" s="234" t="s">
        <v>132</v>
      </c>
      <c r="E813" s="235" t="s">
        <v>21</v>
      </c>
      <c r="F813" s="236" t="s">
        <v>966</v>
      </c>
      <c r="G813" s="233"/>
      <c r="H813" s="235" t="s">
        <v>21</v>
      </c>
      <c r="I813" s="237"/>
      <c r="J813" s="233"/>
      <c r="K813" s="233"/>
      <c r="L813" s="238"/>
      <c r="M813" s="239"/>
      <c r="N813" s="240"/>
      <c r="O813" s="240"/>
      <c r="P813" s="240"/>
      <c r="Q813" s="240"/>
      <c r="R813" s="240"/>
      <c r="S813" s="240"/>
      <c r="T813" s="241"/>
      <c r="AT813" s="242" t="s">
        <v>132</v>
      </c>
      <c r="AU813" s="242" t="s">
        <v>81</v>
      </c>
      <c r="AV813" s="11" t="s">
        <v>79</v>
      </c>
      <c r="AW813" s="11" t="s">
        <v>35</v>
      </c>
      <c r="AX813" s="11" t="s">
        <v>71</v>
      </c>
      <c r="AY813" s="242" t="s">
        <v>123</v>
      </c>
    </row>
    <row r="814" s="11" customFormat="1">
      <c r="B814" s="232"/>
      <c r="C814" s="233"/>
      <c r="D814" s="234" t="s">
        <v>132</v>
      </c>
      <c r="E814" s="235" t="s">
        <v>21</v>
      </c>
      <c r="F814" s="236" t="s">
        <v>400</v>
      </c>
      <c r="G814" s="233"/>
      <c r="H814" s="235" t="s">
        <v>21</v>
      </c>
      <c r="I814" s="237"/>
      <c r="J814" s="233"/>
      <c r="K814" s="233"/>
      <c r="L814" s="238"/>
      <c r="M814" s="239"/>
      <c r="N814" s="240"/>
      <c r="O814" s="240"/>
      <c r="P814" s="240"/>
      <c r="Q814" s="240"/>
      <c r="R814" s="240"/>
      <c r="S814" s="240"/>
      <c r="T814" s="241"/>
      <c r="AT814" s="242" t="s">
        <v>132</v>
      </c>
      <c r="AU814" s="242" t="s">
        <v>81</v>
      </c>
      <c r="AV814" s="11" t="s">
        <v>79</v>
      </c>
      <c r="AW814" s="11" t="s">
        <v>35</v>
      </c>
      <c r="AX814" s="11" t="s">
        <v>71</v>
      </c>
      <c r="AY814" s="242" t="s">
        <v>123</v>
      </c>
    </row>
    <row r="815" s="12" customFormat="1">
      <c r="B815" s="243"/>
      <c r="C815" s="244"/>
      <c r="D815" s="234" t="s">
        <v>132</v>
      </c>
      <c r="E815" s="245" t="s">
        <v>21</v>
      </c>
      <c r="F815" s="246" t="s">
        <v>967</v>
      </c>
      <c r="G815" s="244"/>
      <c r="H815" s="247">
        <v>1100</v>
      </c>
      <c r="I815" s="248"/>
      <c r="J815" s="244"/>
      <c r="K815" s="244"/>
      <c r="L815" s="249"/>
      <c r="M815" s="250"/>
      <c r="N815" s="251"/>
      <c r="O815" s="251"/>
      <c r="P815" s="251"/>
      <c r="Q815" s="251"/>
      <c r="R815" s="251"/>
      <c r="S815" s="251"/>
      <c r="T815" s="252"/>
      <c r="AT815" s="253" t="s">
        <v>132</v>
      </c>
      <c r="AU815" s="253" t="s">
        <v>81</v>
      </c>
      <c r="AV815" s="12" t="s">
        <v>81</v>
      </c>
      <c r="AW815" s="12" t="s">
        <v>35</v>
      </c>
      <c r="AX815" s="12" t="s">
        <v>71</v>
      </c>
      <c r="AY815" s="253" t="s">
        <v>123</v>
      </c>
    </row>
    <row r="816" s="13" customFormat="1">
      <c r="B816" s="254"/>
      <c r="C816" s="255"/>
      <c r="D816" s="234" t="s">
        <v>132</v>
      </c>
      <c r="E816" s="256" t="s">
        <v>21</v>
      </c>
      <c r="F816" s="257" t="s">
        <v>135</v>
      </c>
      <c r="G816" s="255"/>
      <c r="H816" s="258">
        <v>1100</v>
      </c>
      <c r="I816" s="259"/>
      <c r="J816" s="255"/>
      <c r="K816" s="255"/>
      <c r="L816" s="260"/>
      <c r="M816" s="261"/>
      <c r="N816" s="262"/>
      <c r="O816" s="262"/>
      <c r="P816" s="262"/>
      <c r="Q816" s="262"/>
      <c r="R816" s="262"/>
      <c r="S816" s="262"/>
      <c r="T816" s="263"/>
      <c r="AT816" s="264" t="s">
        <v>132</v>
      </c>
      <c r="AU816" s="264" t="s">
        <v>81</v>
      </c>
      <c r="AV816" s="13" t="s">
        <v>122</v>
      </c>
      <c r="AW816" s="13" t="s">
        <v>35</v>
      </c>
      <c r="AX816" s="13" t="s">
        <v>79</v>
      </c>
      <c r="AY816" s="264" t="s">
        <v>123</v>
      </c>
    </row>
    <row r="817" s="1" customFormat="1" ht="16.5" customHeight="1">
      <c r="B817" s="45"/>
      <c r="C817" s="220" t="s">
        <v>968</v>
      </c>
      <c r="D817" s="220" t="s">
        <v>126</v>
      </c>
      <c r="E817" s="221" t="s">
        <v>969</v>
      </c>
      <c r="F817" s="222" t="s">
        <v>964</v>
      </c>
      <c r="G817" s="223" t="s">
        <v>81</v>
      </c>
      <c r="H817" s="224">
        <v>657.54499999999996</v>
      </c>
      <c r="I817" s="225"/>
      <c r="J817" s="226">
        <f>ROUND(I817*H817,2)</f>
        <v>0</v>
      </c>
      <c r="K817" s="222" t="s">
        <v>21</v>
      </c>
      <c r="L817" s="71"/>
      <c r="M817" s="227" t="s">
        <v>21</v>
      </c>
      <c r="N817" s="228" t="s">
        <v>42</v>
      </c>
      <c r="O817" s="46"/>
      <c r="P817" s="229">
        <f>O817*H817</f>
        <v>0</v>
      </c>
      <c r="Q817" s="229">
        <v>0</v>
      </c>
      <c r="R817" s="229">
        <f>Q817*H817</f>
        <v>0</v>
      </c>
      <c r="S817" s="229">
        <v>0</v>
      </c>
      <c r="T817" s="230">
        <f>S817*H817</f>
        <v>0</v>
      </c>
      <c r="AR817" s="23" t="s">
        <v>130</v>
      </c>
      <c r="AT817" s="23" t="s">
        <v>126</v>
      </c>
      <c r="AU817" s="23" t="s">
        <v>81</v>
      </c>
      <c r="AY817" s="23" t="s">
        <v>123</v>
      </c>
      <c r="BE817" s="231">
        <f>IF(N817="základní",J817,0)</f>
        <v>0</v>
      </c>
      <c r="BF817" s="231">
        <f>IF(N817="snížená",J817,0)</f>
        <v>0</v>
      </c>
      <c r="BG817" s="231">
        <f>IF(N817="zákl. přenesená",J817,0)</f>
        <v>0</v>
      </c>
      <c r="BH817" s="231">
        <f>IF(N817="sníž. přenesená",J817,0)</f>
        <v>0</v>
      </c>
      <c r="BI817" s="231">
        <f>IF(N817="nulová",J817,0)</f>
        <v>0</v>
      </c>
      <c r="BJ817" s="23" t="s">
        <v>79</v>
      </c>
      <c r="BK817" s="231">
        <f>ROUND(I817*H817,2)</f>
        <v>0</v>
      </c>
      <c r="BL817" s="23" t="s">
        <v>130</v>
      </c>
      <c r="BM817" s="23" t="s">
        <v>970</v>
      </c>
    </row>
    <row r="818" s="11" customFormat="1">
      <c r="B818" s="232"/>
      <c r="C818" s="233"/>
      <c r="D818" s="234" t="s">
        <v>132</v>
      </c>
      <c r="E818" s="235" t="s">
        <v>21</v>
      </c>
      <c r="F818" s="236" t="s">
        <v>971</v>
      </c>
      <c r="G818" s="233"/>
      <c r="H818" s="235" t="s">
        <v>21</v>
      </c>
      <c r="I818" s="237"/>
      <c r="J818" s="233"/>
      <c r="K818" s="233"/>
      <c r="L818" s="238"/>
      <c r="M818" s="239"/>
      <c r="N818" s="240"/>
      <c r="O818" s="240"/>
      <c r="P818" s="240"/>
      <c r="Q818" s="240"/>
      <c r="R818" s="240"/>
      <c r="S818" s="240"/>
      <c r="T818" s="241"/>
      <c r="AT818" s="242" t="s">
        <v>132</v>
      </c>
      <c r="AU818" s="242" t="s">
        <v>81</v>
      </c>
      <c r="AV818" s="11" t="s">
        <v>79</v>
      </c>
      <c r="AW818" s="11" t="s">
        <v>35</v>
      </c>
      <c r="AX818" s="11" t="s">
        <v>71</v>
      </c>
      <c r="AY818" s="242" t="s">
        <v>123</v>
      </c>
    </row>
    <row r="819" s="11" customFormat="1">
      <c r="B819" s="232"/>
      <c r="C819" s="233"/>
      <c r="D819" s="234" t="s">
        <v>132</v>
      </c>
      <c r="E819" s="235" t="s">
        <v>21</v>
      </c>
      <c r="F819" s="236" t="s">
        <v>516</v>
      </c>
      <c r="G819" s="233"/>
      <c r="H819" s="235" t="s">
        <v>21</v>
      </c>
      <c r="I819" s="237"/>
      <c r="J819" s="233"/>
      <c r="K819" s="233"/>
      <c r="L819" s="238"/>
      <c r="M819" s="239"/>
      <c r="N819" s="240"/>
      <c r="O819" s="240"/>
      <c r="P819" s="240"/>
      <c r="Q819" s="240"/>
      <c r="R819" s="240"/>
      <c r="S819" s="240"/>
      <c r="T819" s="241"/>
      <c r="AT819" s="242" t="s">
        <v>132</v>
      </c>
      <c r="AU819" s="242" t="s">
        <v>81</v>
      </c>
      <c r="AV819" s="11" t="s">
        <v>79</v>
      </c>
      <c r="AW819" s="11" t="s">
        <v>35</v>
      </c>
      <c r="AX819" s="11" t="s">
        <v>71</v>
      </c>
      <c r="AY819" s="242" t="s">
        <v>123</v>
      </c>
    </row>
    <row r="820" s="12" customFormat="1">
      <c r="B820" s="243"/>
      <c r="C820" s="244"/>
      <c r="D820" s="234" t="s">
        <v>132</v>
      </c>
      <c r="E820" s="245" t="s">
        <v>21</v>
      </c>
      <c r="F820" s="246" t="s">
        <v>627</v>
      </c>
      <c r="G820" s="244"/>
      <c r="H820" s="247">
        <v>657.54499999999996</v>
      </c>
      <c r="I820" s="248"/>
      <c r="J820" s="244"/>
      <c r="K820" s="244"/>
      <c r="L820" s="249"/>
      <c r="M820" s="250"/>
      <c r="N820" s="251"/>
      <c r="O820" s="251"/>
      <c r="P820" s="251"/>
      <c r="Q820" s="251"/>
      <c r="R820" s="251"/>
      <c r="S820" s="251"/>
      <c r="T820" s="252"/>
      <c r="AT820" s="253" t="s">
        <v>132</v>
      </c>
      <c r="AU820" s="253" t="s">
        <v>81</v>
      </c>
      <c r="AV820" s="12" t="s">
        <v>81</v>
      </c>
      <c r="AW820" s="12" t="s">
        <v>35</v>
      </c>
      <c r="AX820" s="12" t="s">
        <v>71</v>
      </c>
      <c r="AY820" s="253" t="s">
        <v>123</v>
      </c>
    </row>
    <row r="821" s="13" customFormat="1">
      <c r="B821" s="254"/>
      <c r="C821" s="255"/>
      <c r="D821" s="234" t="s">
        <v>132</v>
      </c>
      <c r="E821" s="256" t="s">
        <v>21</v>
      </c>
      <c r="F821" s="257" t="s">
        <v>135</v>
      </c>
      <c r="G821" s="255"/>
      <c r="H821" s="258">
        <v>657.54499999999996</v>
      </c>
      <c r="I821" s="259"/>
      <c r="J821" s="255"/>
      <c r="K821" s="255"/>
      <c r="L821" s="260"/>
      <c r="M821" s="261"/>
      <c r="N821" s="262"/>
      <c r="O821" s="262"/>
      <c r="P821" s="262"/>
      <c r="Q821" s="262"/>
      <c r="R821" s="262"/>
      <c r="S821" s="262"/>
      <c r="T821" s="263"/>
      <c r="AT821" s="264" t="s">
        <v>132</v>
      </c>
      <c r="AU821" s="264" t="s">
        <v>81</v>
      </c>
      <c r="AV821" s="13" t="s">
        <v>122</v>
      </c>
      <c r="AW821" s="13" t="s">
        <v>35</v>
      </c>
      <c r="AX821" s="13" t="s">
        <v>79</v>
      </c>
      <c r="AY821" s="264" t="s">
        <v>123</v>
      </c>
    </row>
    <row r="822" s="1" customFormat="1" ht="16.5" customHeight="1">
      <c r="B822" s="45"/>
      <c r="C822" s="220" t="s">
        <v>972</v>
      </c>
      <c r="D822" s="220" t="s">
        <v>126</v>
      </c>
      <c r="E822" s="221" t="s">
        <v>973</v>
      </c>
      <c r="F822" s="222" t="s">
        <v>964</v>
      </c>
      <c r="G822" s="223" t="s">
        <v>81</v>
      </c>
      <c r="H822" s="224">
        <v>657.54499999999996</v>
      </c>
      <c r="I822" s="225"/>
      <c r="J822" s="226">
        <f>ROUND(I822*H822,2)</f>
        <v>0</v>
      </c>
      <c r="K822" s="222" t="s">
        <v>21</v>
      </c>
      <c r="L822" s="71"/>
      <c r="M822" s="227" t="s">
        <v>21</v>
      </c>
      <c r="N822" s="228" t="s">
        <v>42</v>
      </c>
      <c r="O822" s="46"/>
      <c r="P822" s="229">
        <f>O822*H822</f>
        <v>0</v>
      </c>
      <c r="Q822" s="229">
        <v>0</v>
      </c>
      <c r="R822" s="229">
        <f>Q822*H822</f>
        <v>0</v>
      </c>
      <c r="S822" s="229">
        <v>0</v>
      </c>
      <c r="T822" s="230">
        <f>S822*H822</f>
        <v>0</v>
      </c>
      <c r="AR822" s="23" t="s">
        <v>130</v>
      </c>
      <c r="AT822" s="23" t="s">
        <v>126</v>
      </c>
      <c r="AU822" s="23" t="s">
        <v>81</v>
      </c>
      <c r="AY822" s="23" t="s">
        <v>123</v>
      </c>
      <c r="BE822" s="231">
        <f>IF(N822="základní",J822,0)</f>
        <v>0</v>
      </c>
      <c r="BF822" s="231">
        <f>IF(N822="snížená",J822,0)</f>
        <v>0</v>
      </c>
      <c r="BG822" s="231">
        <f>IF(N822="zákl. přenesená",J822,0)</f>
        <v>0</v>
      </c>
      <c r="BH822" s="231">
        <f>IF(N822="sníž. přenesená",J822,0)</f>
        <v>0</v>
      </c>
      <c r="BI822" s="231">
        <f>IF(N822="nulová",J822,0)</f>
        <v>0</v>
      </c>
      <c r="BJ822" s="23" t="s">
        <v>79</v>
      </c>
      <c r="BK822" s="231">
        <f>ROUND(I822*H822,2)</f>
        <v>0</v>
      </c>
      <c r="BL822" s="23" t="s">
        <v>130</v>
      </c>
      <c r="BM822" s="23" t="s">
        <v>974</v>
      </c>
    </row>
    <row r="823" s="11" customFormat="1">
      <c r="B823" s="232"/>
      <c r="C823" s="233"/>
      <c r="D823" s="234" t="s">
        <v>132</v>
      </c>
      <c r="E823" s="235" t="s">
        <v>21</v>
      </c>
      <c r="F823" s="236" t="s">
        <v>975</v>
      </c>
      <c r="G823" s="233"/>
      <c r="H823" s="235" t="s">
        <v>21</v>
      </c>
      <c r="I823" s="237"/>
      <c r="J823" s="233"/>
      <c r="K823" s="233"/>
      <c r="L823" s="238"/>
      <c r="M823" s="239"/>
      <c r="N823" s="240"/>
      <c r="O823" s="240"/>
      <c r="P823" s="240"/>
      <c r="Q823" s="240"/>
      <c r="R823" s="240"/>
      <c r="S823" s="240"/>
      <c r="T823" s="241"/>
      <c r="AT823" s="242" t="s">
        <v>132</v>
      </c>
      <c r="AU823" s="242" t="s">
        <v>81</v>
      </c>
      <c r="AV823" s="11" t="s">
        <v>79</v>
      </c>
      <c r="AW823" s="11" t="s">
        <v>35</v>
      </c>
      <c r="AX823" s="11" t="s">
        <v>71</v>
      </c>
      <c r="AY823" s="242" t="s">
        <v>123</v>
      </c>
    </row>
    <row r="824" s="11" customFormat="1">
      <c r="B824" s="232"/>
      <c r="C824" s="233"/>
      <c r="D824" s="234" t="s">
        <v>132</v>
      </c>
      <c r="E824" s="235" t="s">
        <v>21</v>
      </c>
      <c r="F824" s="236" t="s">
        <v>516</v>
      </c>
      <c r="G824" s="233"/>
      <c r="H824" s="235" t="s">
        <v>21</v>
      </c>
      <c r="I824" s="237"/>
      <c r="J824" s="233"/>
      <c r="K824" s="233"/>
      <c r="L824" s="238"/>
      <c r="M824" s="239"/>
      <c r="N824" s="240"/>
      <c r="O824" s="240"/>
      <c r="P824" s="240"/>
      <c r="Q824" s="240"/>
      <c r="R824" s="240"/>
      <c r="S824" s="240"/>
      <c r="T824" s="241"/>
      <c r="AT824" s="242" t="s">
        <v>132</v>
      </c>
      <c r="AU824" s="242" t="s">
        <v>81</v>
      </c>
      <c r="AV824" s="11" t="s">
        <v>79</v>
      </c>
      <c r="AW824" s="11" t="s">
        <v>35</v>
      </c>
      <c r="AX824" s="11" t="s">
        <v>71</v>
      </c>
      <c r="AY824" s="242" t="s">
        <v>123</v>
      </c>
    </row>
    <row r="825" s="12" customFormat="1">
      <c r="B825" s="243"/>
      <c r="C825" s="244"/>
      <c r="D825" s="234" t="s">
        <v>132</v>
      </c>
      <c r="E825" s="245" t="s">
        <v>21</v>
      </c>
      <c r="F825" s="246" t="s">
        <v>627</v>
      </c>
      <c r="G825" s="244"/>
      <c r="H825" s="247">
        <v>657.54499999999996</v>
      </c>
      <c r="I825" s="248"/>
      <c r="J825" s="244"/>
      <c r="K825" s="244"/>
      <c r="L825" s="249"/>
      <c r="M825" s="250"/>
      <c r="N825" s="251"/>
      <c r="O825" s="251"/>
      <c r="P825" s="251"/>
      <c r="Q825" s="251"/>
      <c r="R825" s="251"/>
      <c r="S825" s="251"/>
      <c r="T825" s="252"/>
      <c r="AT825" s="253" t="s">
        <v>132</v>
      </c>
      <c r="AU825" s="253" t="s">
        <v>81</v>
      </c>
      <c r="AV825" s="12" t="s">
        <v>81</v>
      </c>
      <c r="AW825" s="12" t="s">
        <v>35</v>
      </c>
      <c r="AX825" s="12" t="s">
        <v>71</v>
      </c>
      <c r="AY825" s="253" t="s">
        <v>123</v>
      </c>
    </row>
    <row r="826" s="13" customFormat="1">
      <c r="B826" s="254"/>
      <c r="C826" s="255"/>
      <c r="D826" s="234" t="s">
        <v>132</v>
      </c>
      <c r="E826" s="256" t="s">
        <v>21</v>
      </c>
      <c r="F826" s="257" t="s">
        <v>135</v>
      </c>
      <c r="G826" s="255"/>
      <c r="H826" s="258">
        <v>657.54499999999996</v>
      </c>
      <c r="I826" s="259"/>
      <c r="J826" s="255"/>
      <c r="K826" s="255"/>
      <c r="L826" s="260"/>
      <c r="M826" s="261"/>
      <c r="N826" s="262"/>
      <c r="O826" s="262"/>
      <c r="P826" s="262"/>
      <c r="Q826" s="262"/>
      <c r="R826" s="262"/>
      <c r="S826" s="262"/>
      <c r="T826" s="263"/>
      <c r="AT826" s="264" t="s">
        <v>132</v>
      </c>
      <c r="AU826" s="264" t="s">
        <v>81</v>
      </c>
      <c r="AV826" s="13" t="s">
        <v>122</v>
      </c>
      <c r="AW826" s="13" t="s">
        <v>35</v>
      </c>
      <c r="AX826" s="13" t="s">
        <v>79</v>
      </c>
      <c r="AY826" s="264" t="s">
        <v>123</v>
      </c>
    </row>
    <row r="827" s="1" customFormat="1" ht="16.5" customHeight="1">
      <c r="B827" s="45"/>
      <c r="C827" s="220" t="s">
        <v>976</v>
      </c>
      <c r="D827" s="220" t="s">
        <v>126</v>
      </c>
      <c r="E827" s="221" t="s">
        <v>977</v>
      </c>
      <c r="F827" s="222" t="s">
        <v>964</v>
      </c>
      <c r="G827" s="223" t="s">
        <v>129</v>
      </c>
      <c r="H827" s="224">
        <v>552</v>
      </c>
      <c r="I827" s="225"/>
      <c r="J827" s="226">
        <f>ROUND(I827*H827,2)</f>
        <v>0</v>
      </c>
      <c r="K827" s="222" t="s">
        <v>21</v>
      </c>
      <c r="L827" s="71"/>
      <c r="M827" s="227" t="s">
        <v>21</v>
      </c>
      <c r="N827" s="228" t="s">
        <v>42</v>
      </c>
      <c r="O827" s="46"/>
      <c r="P827" s="229">
        <f>O827*H827</f>
        <v>0</v>
      </c>
      <c r="Q827" s="229">
        <v>0</v>
      </c>
      <c r="R827" s="229">
        <f>Q827*H827</f>
        <v>0</v>
      </c>
      <c r="S827" s="229">
        <v>0</v>
      </c>
      <c r="T827" s="230">
        <f>S827*H827</f>
        <v>0</v>
      </c>
      <c r="AR827" s="23" t="s">
        <v>130</v>
      </c>
      <c r="AT827" s="23" t="s">
        <v>126</v>
      </c>
      <c r="AU827" s="23" t="s">
        <v>81</v>
      </c>
      <c r="AY827" s="23" t="s">
        <v>123</v>
      </c>
      <c r="BE827" s="231">
        <f>IF(N827="základní",J827,0)</f>
        <v>0</v>
      </c>
      <c r="BF827" s="231">
        <f>IF(N827="snížená",J827,0)</f>
        <v>0</v>
      </c>
      <c r="BG827" s="231">
        <f>IF(N827="zákl. přenesená",J827,0)</f>
        <v>0</v>
      </c>
      <c r="BH827" s="231">
        <f>IF(N827="sníž. přenesená",J827,0)</f>
        <v>0</v>
      </c>
      <c r="BI827" s="231">
        <f>IF(N827="nulová",J827,0)</f>
        <v>0</v>
      </c>
      <c r="BJ827" s="23" t="s">
        <v>79</v>
      </c>
      <c r="BK827" s="231">
        <f>ROUND(I827*H827,2)</f>
        <v>0</v>
      </c>
      <c r="BL827" s="23" t="s">
        <v>130</v>
      </c>
      <c r="BM827" s="23" t="s">
        <v>978</v>
      </c>
    </row>
    <row r="828" s="11" customFormat="1">
      <c r="B828" s="232"/>
      <c r="C828" s="233"/>
      <c r="D828" s="234" t="s">
        <v>132</v>
      </c>
      <c r="E828" s="235" t="s">
        <v>21</v>
      </c>
      <c r="F828" s="236" t="s">
        <v>979</v>
      </c>
      <c r="G828" s="233"/>
      <c r="H828" s="235" t="s">
        <v>21</v>
      </c>
      <c r="I828" s="237"/>
      <c r="J828" s="233"/>
      <c r="K828" s="233"/>
      <c r="L828" s="238"/>
      <c r="M828" s="239"/>
      <c r="N828" s="240"/>
      <c r="O828" s="240"/>
      <c r="P828" s="240"/>
      <c r="Q828" s="240"/>
      <c r="R828" s="240"/>
      <c r="S828" s="240"/>
      <c r="T828" s="241"/>
      <c r="AT828" s="242" t="s">
        <v>132</v>
      </c>
      <c r="AU828" s="242" t="s">
        <v>81</v>
      </c>
      <c r="AV828" s="11" t="s">
        <v>79</v>
      </c>
      <c r="AW828" s="11" t="s">
        <v>35</v>
      </c>
      <c r="AX828" s="11" t="s">
        <v>71</v>
      </c>
      <c r="AY828" s="242" t="s">
        <v>123</v>
      </c>
    </row>
    <row r="829" s="11" customFormat="1">
      <c r="B829" s="232"/>
      <c r="C829" s="233"/>
      <c r="D829" s="234" t="s">
        <v>132</v>
      </c>
      <c r="E829" s="235" t="s">
        <v>21</v>
      </c>
      <c r="F829" s="236" t="s">
        <v>980</v>
      </c>
      <c r="G829" s="233"/>
      <c r="H829" s="235" t="s">
        <v>21</v>
      </c>
      <c r="I829" s="237"/>
      <c r="J829" s="233"/>
      <c r="K829" s="233"/>
      <c r="L829" s="238"/>
      <c r="M829" s="239"/>
      <c r="N829" s="240"/>
      <c r="O829" s="240"/>
      <c r="P829" s="240"/>
      <c r="Q829" s="240"/>
      <c r="R829" s="240"/>
      <c r="S829" s="240"/>
      <c r="T829" s="241"/>
      <c r="AT829" s="242" t="s">
        <v>132</v>
      </c>
      <c r="AU829" s="242" t="s">
        <v>81</v>
      </c>
      <c r="AV829" s="11" t="s">
        <v>79</v>
      </c>
      <c r="AW829" s="11" t="s">
        <v>35</v>
      </c>
      <c r="AX829" s="11" t="s">
        <v>71</v>
      </c>
      <c r="AY829" s="242" t="s">
        <v>123</v>
      </c>
    </row>
    <row r="830" s="11" customFormat="1">
      <c r="B830" s="232"/>
      <c r="C830" s="233"/>
      <c r="D830" s="234" t="s">
        <v>132</v>
      </c>
      <c r="E830" s="235" t="s">
        <v>21</v>
      </c>
      <c r="F830" s="236" t="s">
        <v>981</v>
      </c>
      <c r="G830" s="233"/>
      <c r="H830" s="235" t="s">
        <v>21</v>
      </c>
      <c r="I830" s="237"/>
      <c r="J830" s="233"/>
      <c r="K830" s="233"/>
      <c r="L830" s="238"/>
      <c r="M830" s="239"/>
      <c r="N830" s="240"/>
      <c r="O830" s="240"/>
      <c r="P830" s="240"/>
      <c r="Q830" s="240"/>
      <c r="R830" s="240"/>
      <c r="S830" s="240"/>
      <c r="T830" s="241"/>
      <c r="AT830" s="242" t="s">
        <v>132</v>
      </c>
      <c r="AU830" s="242" t="s">
        <v>81</v>
      </c>
      <c r="AV830" s="11" t="s">
        <v>79</v>
      </c>
      <c r="AW830" s="11" t="s">
        <v>35</v>
      </c>
      <c r="AX830" s="11" t="s">
        <v>71</v>
      </c>
      <c r="AY830" s="242" t="s">
        <v>123</v>
      </c>
    </row>
    <row r="831" s="11" customFormat="1">
      <c r="B831" s="232"/>
      <c r="C831" s="233"/>
      <c r="D831" s="234" t="s">
        <v>132</v>
      </c>
      <c r="E831" s="235" t="s">
        <v>21</v>
      </c>
      <c r="F831" s="236" t="s">
        <v>982</v>
      </c>
      <c r="G831" s="233"/>
      <c r="H831" s="235" t="s">
        <v>21</v>
      </c>
      <c r="I831" s="237"/>
      <c r="J831" s="233"/>
      <c r="K831" s="233"/>
      <c r="L831" s="238"/>
      <c r="M831" s="239"/>
      <c r="N831" s="240"/>
      <c r="O831" s="240"/>
      <c r="P831" s="240"/>
      <c r="Q831" s="240"/>
      <c r="R831" s="240"/>
      <c r="S831" s="240"/>
      <c r="T831" s="241"/>
      <c r="AT831" s="242" t="s">
        <v>132</v>
      </c>
      <c r="AU831" s="242" t="s">
        <v>81</v>
      </c>
      <c r="AV831" s="11" t="s">
        <v>79</v>
      </c>
      <c r="AW831" s="11" t="s">
        <v>35</v>
      </c>
      <c r="AX831" s="11" t="s">
        <v>71</v>
      </c>
      <c r="AY831" s="242" t="s">
        <v>123</v>
      </c>
    </row>
    <row r="832" s="11" customFormat="1">
      <c r="B832" s="232"/>
      <c r="C832" s="233"/>
      <c r="D832" s="234" t="s">
        <v>132</v>
      </c>
      <c r="E832" s="235" t="s">
        <v>21</v>
      </c>
      <c r="F832" s="236" t="s">
        <v>516</v>
      </c>
      <c r="G832" s="233"/>
      <c r="H832" s="235" t="s">
        <v>21</v>
      </c>
      <c r="I832" s="237"/>
      <c r="J832" s="233"/>
      <c r="K832" s="233"/>
      <c r="L832" s="238"/>
      <c r="M832" s="239"/>
      <c r="N832" s="240"/>
      <c r="O832" s="240"/>
      <c r="P832" s="240"/>
      <c r="Q832" s="240"/>
      <c r="R832" s="240"/>
      <c r="S832" s="240"/>
      <c r="T832" s="241"/>
      <c r="AT832" s="242" t="s">
        <v>132</v>
      </c>
      <c r="AU832" s="242" t="s">
        <v>81</v>
      </c>
      <c r="AV832" s="11" t="s">
        <v>79</v>
      </c>
      <c r="AW832" s="11" t="s">
        <v>35</v>
      </c>
      <c r="AX832" s="11" t="s">
        <v>71</v>
      </c>
      <c r="AY832" s="242" t="s">
        <v>123</v>
      </c>
    </row>
    <row r="833" s="12" customFormat="1">
      <c r="B833" s="243"/>
      <c r="C833" s="244"/>
      <c r="D833" s="234" t="s">
        <v>132</v>
      </c>
      <c r="E833" s="245" t="s">
        <v>21</v>
      </c>
      <c r="F833" s="246" t="s">
        <v>983</v>
      </c>
      <c r="G833" s="244"/>
      <c r="H833" s="247">
        <v>552</v>
      </c>
      <c r="I833" s="248"/>
      <c r="J833" s="244"/>
      <c r="K833" s="244"/>
      <c r="L833" s="249"/>
      <c r="M833" s="250"/>
      <c r="N833" s="251"/>
      <c r="O833" s="251"/>
      <c r="P833" s="251"/>
      <c r="Q833" s="251"/>
      <c r="R833" s="251"/>
      <c r="S833" s="251"/>
      <c r="T833" s="252"/>
      <c r="AT833" s="253" t="s">
        <v>132</v>
      </c>
      <c r="AU833" s="253" t="s">
        <v>81</v>
      </c>
      <c r="AV833" s="12" t="s">
        <v>81</v>
      </c>
      <c r="AW833" s="12" t="s">
        <v>35</v>
      </c>
      <c r="AX833" s="12" t="s">
        <v>71</v>
      </c>
      <c r="AY833" s="253" t="s">
        <v>123</v>
      </c>
    </row>
    <row r="834" s="13" customFormat="1">
      <c r="B834" s="254"/>
      <c r="C834" s="255"/>
      <c r="D834" s="234" t="s">
        <v>132</v>
      </c>
      <c r="E834" s="256" t="s">
        <v>21</v>
      </c>
      <c r="F834" s="257" t="s">
        <v>135</v>
      </c>
      <c r="G834" s="255"/>
      <c r="H834" s="258">
        <v>552</v>
      </c>
      <c r="I834" s="259"/>
      <c r="J834" s="255"/>
      <c r="K834" s="255"/>
      <c r="L834" s="260"/>
      <c r="M834" s="261"/>
      <c r="N834" s="262"/>
      <c r="O834" s="262"/>
      <c r="P834" s="262"/>
      <c r="Q834" s="262"/>
      <c r="R834" s="262"/>
      <c r="S834" s="262"/>
      <c r="T834" s="263"/>
      <c r="AT834" s="264" t="s">
        <v>132</v>
      </c>
      <c r="AU834" s="264" t="s">
        <v>81</v>
      </c>
      <c r="AV834" s="13" t="s">
        <v>122</v>
      </c>
      <c r="AW834" s="13" t="s">
        <v>35</v>
      </c>
      <c r="AX834" s="13" t="s">
        <v>79</v>
      </c>
      <c r="AY834" s="264" t="s">
        <v>123</v>
      </c>
    </row>
    <row r="835" s="1" customFormat="1" ht="16.5" customHeight="1">
      <c r="B835" s="45"/>
      <c r="C835" s="220" t="s">
        <v>984</v>
      </c>
      <c r="D835" s="220" t="s">
        <v>126</v>
      </c>
      <c r="E835" s="221" t="s">
        <v>985</v>
      </c>
      <c r="F835" s="222" t="s">
        <v>964</v>
      </c>
      <c r="G835" s="223" t="s">
        <v>129</v>
      </c>
      <c r="H835" s="224">
        <v>4</v>
      </c>
      <c r="I835" s="225"/>
      <c r="J835" s="226">
        <f>ROUND(I835*H835,2)</f>
        <v>0</v>
      </c>
      <c r="K835" s="222" t="s">
        <v>21</v>
      </c>
      <c r="L835" s="71"/>
      <c r="M835" s="227" t="s">
        <v>21</v>
      </c>
      <c r="N835" s="228" t="s">
        <v>42</v>
      </c>
      <c r="O835" s="46"/>
      <c r="P835" s="229">
        <f>O835*H835</f>
        <v>0</v>
      </c>
      <c r="Q835" s="229">
        <v>0</v>
      </c>
      <c r="R835" s="229">
        <f>Q835*H835</f>
        <v>0</v>
      </c>
      <c r="S835" s="229">
        <v>0</v>
      </c>
      <c r="T835" s="230">
        <f>S835*H835</f>
        <v>0</v>
      </c>
      <c r="AR835" s="23" t="s">
        <v>130</v>
      </c>
      <c r="AT835" s="23" t="s">
        <v>126</v>
      </c>
      <c r="AU835" s="23" t="s">
        <v>81</v>
      </c>
      <c r="AY835" s="23" t="s">
        <v>123</v>
      </c>
      <c r="BE835" s="231">
        <f>IF(N835="základní",J835,0)</f>
        <v>0</v>
      </c>
      <c r="BF835" s="231">
        <f>IF(N835="snížená",J835,0)</f>
        <v>0</v>
      </c>
      <c r="BG835" s="231">
        <f>IF(N835="zákl. přenesená",J835,0)</f>
        <v>0</v>
      </c>
      <c r="BH835" s="231">
        <f>IF(N835="sníž. přenesená",J835,0)</f>
        <v>0</v>
      </c>
      <c r="BI835" s="231">
        <f>IF(N835="nulová",J835,0)</f>
        <v>0</v>
      </c>
      <c r="BJ835" s="23" t="s">
        <v>79</v>
      </c>
      <c r="BK835" s="231">
        <f>ROUND(I835*H835,2)</f>
        <v>0</v>
      </c>
      <c r="BL835" s="23" t="s">
        <v>130</v>
      </c>
      <c r="BM835" s="23" t="s">
        <v>986</v>
      </c>
    </row>
    <row r="836" s="11" customFormat="1">
      <c r="B836" s="232"/>
      <c r="C836" s="233"/>
      <c r="D836" s="234" t="s">
        <v>132</v>
      </c>
      <c r="E836" s="235" t="s">
        <v>21</v>
      </c>
      <c r="F836" s="236" t="s">
        <v>987</v>
      </c>
      <c r="G836" s="233"/>
      <c r="H836" s="235" t="s">
        <v>21</v>
      </c>
      <c r="I836" s="237"/>
      <c r="J836" s="233"/>
      <c r="K836" s="233"/>
      <c r="L836" s="238"/>
      <c r="M836" s="239"/>
      <c r="N836" s="240"/>
      <c r="O836" s="240"/>
      <c r="P836" s="240"/>
      <c r="Q836" s="240"/>
      <c r="R836" s="240"/>
      <c r="S836" s="240"/>
      <c r="T836" s="241"/>
      <c r="AT836" s="242" t="s">
        <v>132</v>
      </c>
      <c r="AU836" s="242" t="s">
        <v>81</v>
      </c>
      <c r="AV836" s="11" t="s">
        <v>79</v>
      </c>
      <c r="AW836" s="11" t="s">
        <v>35</v>
      </c>
      <c r="AX836" s="11" t="s">
        <v>71</v>
      </c>
      <c r="AY836" s="242" t="s">
        <v>123</v>
      </c>
    </row>
    <row r="837" s="11" customFormat="1">
      <c r="B837" s="232"/>
      <c r="C837" s="233"/>
      <c r="D837" s="234" t="s">
        <v>132</v>
      </c>
      <c r="E837" s="235" t="s">
        <v>21</v>
      </c>
      <c r="F837" s="236" t="s">
        <v>988</v>
      </c>
      <c r="G837" s="233"/>
      <c r="H837" s="235" t="s">
        <v>21</v>
      </c>
      <c r="I837" s="237"/>
      <c r="J837" s="233"/>
      <c r="K837" s="233"/>
      <c r="L837" s="238"/>
      <c r="M837" s="239"/>
      <c r="N837" s="240"/>
      <c r="O837" s="240"/>
      <c r="P837" s="240"/>
      <c r="Q837" s="240"/>
      <c r="R837" s="240"/>
      <c r="S837" s="240"/>
      <c r="T837" s="241"/>
      <c r="AT837" s="242" t="s">
        <v>132</v>
      </c>
      <c r="AU837" s="242" t="s">
        <v>81</v>
      </c>
      <c r="AV837" s="11" t="s">
        <v>79</v>
      </c>
      <c r="AW837" s="11" t="s">
        <v>35</v>
      </c>
      <c r="AX837" s="11" t="s">
        <v>71</v>
      </c>
      <c r="AY837" s="242" t="s">
        <v>123</v>
      </c>
    </row>
    <row r="838" s="11" customFormat="1">
      <c r="B838" s="232"/>
      <c r="C838" s="233"/>
      <c r="D838" s="234" t="s">
        <v>132</v>
      </c>
      <c r="E838" s="235" t="s">
        <v>21</v>
      </c>
      <c r="F838" s="236" t="s">
        <v>400</v>
      </c>
      <c r="G838" s="233"/>
      <c r="H838" s="235" t="s">
        <v>21</v>
      </c>
      <c r="I838" s="237"/>
      <c r="J838" s="233"/>
      <c r="K838" s="233"/>
      <c r="L838" s="238"/>
      <c r="M838" s="239"/>
      <c r="N838" s="240"/>
      <c r="O838" s="240"/>
      <c r="P838" s="240"/>
      <c r="Q838" s="240"/>
      <c r="R838" s="240"/>
      <c r="S838" s="240"/>
      <c r="T838" s="241"/>
      <c r="AT838" s="242" t="s">
        <v>132</v>
      </c>
      <c r="AU838" s="242" t="s">
        <v>81</v>
      </c>
      <c r="AV838" s="11" t="s">
        <v>79</v>
      </c>
      <c r="AW838" s="11" t="s">
        <v>35</v>
      </c>
      <c r="AX838" s="11" t="s">
        <v>71</v>
      </c>
      <c r="AY838" s="242" t="s">
        <v>123</v>
      </c>
    </row>
    <row r="839" s="12" customFormat="1">
      <c r="B839" s="243"/>
      <c r="C839" s="244"/>
      <c r="D839" s="234" t="s">
        <v>132</v>
      </c>
      <c r="E839" s="245" t="s">
        <v>21</v>
      </c>
      <c r="F839" s="246" t="s">
        <v>122</v>
      </c>
      <c r="G839" s="244"/>
      <c r="H839" s="247">
        <v>4</v>
      </c>
      <c r="I839" s="248"/>
      <c r="J839" s="244"/>
      <c r="K839" s="244"/>
      <c r="L839" s="249"/>
      <c r="M839" s="250"/>
      <c r="N839" s="251"/>
      <c r="O839" s="251"/>
      <c r="P839" s="251"/>
      <c r="Q839" s="251"/>
      <c r="R839" s="251"/>
      <c r="S839" s="251"/>
      <c r="T839" s="252"/>
      <c r="AT839" s="253" t="s">
        <v>132</v>
      </c>
      <c r="AU839" s="253" t="s">
        <v>81</v>
      </c>
      <c r="AV839" s="12" t="s">
        <v>81</v>
      </c>
      <c r="AW839" s="12" t="s">
        <v>35</v>
      </c>
      <c r="AX839" s="12" t="s">
        <v>71</v>
      </c>
      <c r="AY839" s="253" t="s">
        <v>123</v>
      </c>
    </row>
    <row r="840" s="13" customFormat="1">
      <c r="B840" s="254"/>
      <c r="C840" s="255"/>
      <c r="D840" s="234" t="s">
        <v>132</v>
      </c>
      <c r="E840" s="256" t="s">
        <v>21</v>
      </c>
      <c r="F840" s="257" t="s">
        <v>135</v>
      </c>
      <c r="G840" s="255"/>
      <c r="H840" s="258">
        <v>4</v>
      </c>
      <c r="I840" s="259"/>
      <c r="J840" s="255"/>
      <c r="K840" s="255"/>
      <c r="L840" s="260"/>
      <c r="M840" s="261"/>
      <c r="N840" s="262"/>
      <c r="O840" s="262"/>
      <c r="P840" s="262"/>
      <c r="Q840" s="262"/>
      <c r="R840" s="262"/>
      <c r="S840" s="262"/>
      <c r="T840" s="263"/>
      <c r="AT840" s="264" t="s">
        <v>132</v>
      </c>
      <c r="AU840" s="264" t="s">
        <v>81</v>
      </c>
      <c r="AV840" s="13" t="s">
        <v>122</v>
      </c>
      <c r="AW840" s="13" t="s">
        <v>35</v>
      </c>
      <c r="AX840" s="13" t="s">
        <v>79</v>
      </c>
      <c r="AY840" s="264" t="s">
        <v>123</v>
      </c>
    </row>
    <row r="841" s="1" customFormat="1" ht="16.5" customHeight="1">
      <c r="B841" s="45"/>
      <c r="C841" s="220" t="s">
        <v>989</v>
      </c>
      <c r="D841" s="220" t="s">
        <v>126</v>
      </c>
      <c r="E841" s="221" t="s">
        <v>990</v>
      </c>
      <c r="F841" s="222" t="s">
        <v>964</v>
      </c>
      <c r="G841" s="223" t="s">
        <v>219</v>
      </c>
      <c r="H841" s="224">
        <v>26.199999999999999</v>
      </c>
      <c r="I841" s="225"/>
      <c r="J841" s="226">
        <f>ROUND(I841*H841,2)</f>
        <v>0</v>
      </c>
      <c r="K841" s="222" t="s">
        <v>21</v>
      </c>
      <c r="L841" s="71"/>
      <c r="M841" s="227" t="s">
        <v>21</v>
      </c>
      <c r="N841" s="228" t="s">
        <v>42</v>
      </c>
      <c r="O841" s="46"/>
      <c r="P841" s="229">
        <f>O841*H841</f>
        <v>0</v>
      </c>
      <c r="Q841" s="229">
        <v>0</v>
      </c>
      <c r="R841" s="229">
        <f>Q841*H841</f>
        <v>0</v>
      </c>
      <c r="S841" s="229">
        <v>0</v>
      </c>
      <c r="T841" s="230">
        <f>S841*H841</f>
        <v>0</v>
      </c>
      <c r="AR841" s="23" t="s">
        <v>130</v>
      </c>
      <c r="AT841" s="23" t="s">
        <v>126</v>
      </c>
      <c r="AU841" s="23" t="s">
        <v>81</v>
      </c>
      <c r="AY841" s="23" t="s">
        <v>123</v>
      </c>
      <c r="BE841" s="231">
        <f>IF(N841="základní",J841,0)</f>
        <v>0</v>
      </c>
      <c r="BF841" s="231">
        <f>IF(N841="snížená",J841,0)</f>
        <v>0</v>
      </c>
      <c r="BG841" s="231">
        <f>IF(N841="zákl. přenesená",J841,0)</f>
        <v>0</v>
      </c>
      <c r="BH841" s="231">
        <f>IF(N841="sníž. přenesená",J841,0)</f>
        <v>0</v>
      </c>
      <c r="BI841" s="231">
        <f>IF(N841="nulová",J841,0)</f>
        <v>0</v>
      </c>
      <c r="BJ841" s="23" t="s">
        <v>79</v>
      </c>
      <c r="BK841" s="231">
        <f>ROUND(I841*H841,2)</f>
        <v>0</v>
      </c>
      <c r="BL841" s="23" t="s">
        <v>130</v>
      </c>
      <c r="BM841" s="23" t="s">
        <v>991</v>
      </c>
    </row>
    <row r="842" s="11" customFormat="1">
      <c r="B842" s="232"/>
      <c r="C842" s="233"/>
      <c r="D842" s="234" t="s">
        <v>132</v>
      </c>
      <c r="E842" s="235" t="s">
        <v>21</v>
      </c>
      <c r="F842" s="236" t="s">
        <v>992</v>
      </c>
      <c r="G842" s="233"/>
      <c r="H842" s="235" t="s">
        <v>21</v>
      </c>
      <c r="I842" s="237"/>
      <c r="J842" s="233"/>
      <c r="K842" s="233"/>
      <c r="L842" s="238"/>
      <c r="M842" s="239"/>
      <c r="N842" s="240"/>
      <c r="O842" s="240"/>
      <c r="P842" s="240"/>
      <c r="Q842" s="240"/>
      <c r="R842" s="240"/>
      <c r="S842" s="240"/>
      <c r="T842" s="241"/>
      <c r="AT842" s="242" t="s">
        <v>132</v>
      </c>
      <c r="AU842" s="242" t="s">
        <v>81</v>
      </c>
      <c r="AV842" s="11" t="s">
        <v>79</v>
      </c>
      <c r="AW842" s="11" t="s">
        <v>35</v>
      </c>
      <c r="AX842" s="11" t="s">
        <v>71</v>
      </c>
      <c r="AY842" s="242" t="s">
        <v>123</v>
      </c>
    </row>
    <row r="843" s="11" customFormat="1">
      <c r="B843" s="232"/>
      <c r="C843" s="233"/>
      <c r="D843" s="234" t="s">
        <v>132</v>
      </c>
      <c r="E843" s="235" t="s">
        <v>21</v>
      </c>
      <c r="F843" s="236" t="s">
        <v>993</v>
      </c>
      <c r="G843" s="233"/>
      <c r="H843" s="235" t="s">
        <v>21</v>
      </c>
      <c r="I843" s="237"/>
      <c r="J843" s="233"/>
      <c r="K843" s="233"/>
      <c r="L843" s="238"/>
      <c r="M843" s="239"/>
      <c r="N843" s="240"/>
      <c r="O843" s="240"/>
      <c r="P843" s="240"/>
      <c r="Q843" s="240"/>
      <c r="R843" s="240"/>
      <c r="S843" s="240"/>
      <c r="T843" s="241"/>
      <c r="AT843" s="242" t="s">
        <v>132</v>
      </c>
      <c r="AU843" s="242" t="s">
        <v>81</v>
      </c>
      <c r="AV843" s="11" t="s">
        <v>79</v>
      </c>
      <c r="AW843" s="11" t="s">
        <v>35</v>
      </c>
      <c r="AX843" s="11" t="s">
        <v>71</v>
      </c>
      <c r="AY843" s="242" t="s">
        <v>123</v>
      </c>
    </row>
    <row r="844" s="11" customFormat="1">
      <c r="B844" s="232"/>
      <c r="C844" s="233"/>
      <c r="D844" s="234" t="s">
        <v>132</v>
      </c>
      <c r="E844" s="235" t="s">
        <v>21</v>
      </c>
      <c r="F844" s="236" t="s">
        <v>994</v>
      </c>
      <c r="G844" s="233"/>
      <c r="H844" s="235" t="s">
        <v>21</v>
      </c>
      <c r="I844" s="237"/>
      <c r="J844" s="233"/>
      <c r="K844" s="233"/>
      <c r="L844" s="238"/>
      <c r="M844" s="239"/>
      <c r="N844" s="240"/>
      <c r="O844" s="240"/>
      <c r="P844" s="240"/>
      <c r="Q844" s="240"/>
      <c r="R844" s="240"/>
      <c r="S844" s="240"/>
      <c r="T844" s="241"/>
      <c r="AT844" s="242" t="s">
        <v>132</v>
      </c>
      <c r="AU844" s="242" t="s">
        <v>81</v>
      </c>
      <c r="AV844" s="11" t="s">
        <v>79</v>
      </c>
      <c r="AW844" s="11" t="s">
        <v>35</v>
      </c>
      <c r="AX844" s="11" t="s">
        <v>71</v>
      </c>
      <c r="AY844" s="242" t="s">
        <v>123</v>
      </c>
    </row>
    <row r="845" s="11" customFormat="1">
      <c r="B845" s="232"/>
      <c r="C845" s="233"/>
      <c r="D845" s="234" t="s">
        <v>132</v>
      </c>
      <c r="E845" s="235" t="s">
        <v>21</v>
      </c>
      <c r="F845" s="236" t="s">
        <v>995</v>
      </c>
      <c r="G845" s="233"/>
      <c r="H845" s="235" t="s">
        <v>21</v>
      </c>
      <c r="I845" s="237"/>
      <c r="J845" s="233"/>
      <c r="K845" s="233"/>
      <c r="L845" s="238"/>
      <c r="M845" s="239"/>
      <c r="N845" s="240"/>
      <c r="O845" s="240"/>
      <c r="P845" s="240"/>
      <c r="Q845" s="240"/>
      <c r="R845" s="240"/>
      <c r="S845" s="240"/>
      <c r="T845" s="241"/>
      <c r="AT845" s="242" t="s">
        <v>132</v>
      </c>
      <c r="AU845" s="242" t="s">
        <v>81</v>
      </c>
      <c r="AV845" s="11" t="s">
        <v>79</v>
      </c>
      <c r="AW845" s="11" t="s">
        <v>35</v>
      </c>
      <c r="AX845" s="11" t="s">
        <v>71</v>
      </c>
      <c r="AY845" s="242" t="s">
        <v>123</v>
      </c>
    </row>
    <row r="846" s="12" customFormat="1">
      <c r="B846" s="243"/>
      <c r="C846" s="244"/>
      <c r="D846" s="234" t="s">
        <v>132</v>
      </c>
      <c r="E846" s="245" t="s">
        <v>21</v>
      </c>
      <c r="F846" s="246" t="s">
        <v>450</v>
      </c>
      <c r="G846" s="244"/>
      <c r="H846" s="247">
        <v>26.199999999999999</v>
      </c>
      <c r="I846" s="248"/>
      <c r="J846" s="244"/>
      <c r="K846" s="244"/>
      <c r="L846" s="249"/>
      <c r="M846" s="250"/>
      <c r="N846" s="251"/>
      <c r="O846" s="251"/>
      <c r="P846" s="251"/>
      <c r="Q846" s="251"/>
      <c r="R846" s="251"/>
      <c r="S846" s="251"/>
      <c r="T846" s="252"/>
      <c r="AT846" s="253" t="s">
        <v>132</v>
      </c>
      <c r="AU846" s="253" t="s">
        <v>81</v>
      </c>
      <c r="AV846" s="12" t="s">
        <v>81</v>
      </c>
      <c r="AW846" s="12" t="s">
        <v>35</v>
      </c>
      <c r="AX846" s="12" t="s">
        <v>71</v>
      </c>
      <c r="AY846" s="253" t="s">
        <v>123</v>
      </c>
    </row>
    <row r="847" s="13" customFormat="1">
      <c r="B847" s="254"/>
      <c r="C847" s="255"/>
      <c r="D847" s="234" t="s">
        <v>132</v>
      </c>
      <c r="E847" s="256" t="s">
        <v>21</v>
      </c>
      <c r="F847" s="257" t="s">
        <v>135</v>
      </c>
      <c r="G847" s="255"/>
      <c r="H847" s="258">
        <v>26.199999999999999</v>
      </c>
      <c r="I847" s="259"/>
      <c r="J847" s="255"/>
      <c r="K847" s="255"/>
      <c r="L847" s="260"/>
      <c r="M847" s="261"/>
      <c r="N847" s="262"/>
      <c r="O847" s="262"/>
      <c r="P847" s="262"/>
      <c r="Q847" s="262"/>
      <c r="R847" s="262"/>
      <c r="S847" s="262"/>
      <c r="T847" s="263"/>
      <c r="AT847" s="264" t="s">
        <v>132</v>
      </c>
      <c r="AU847" s="264" t="s">
        <v>81</v>
      </c>
      <c r="AV847" s="13" t="s">
        <v>122</v>
      </c>
      <c r="AW847" s="13" t="s">
        <v>35</v>
      </c>
      <c r="AX847" s="13" t="s">
        <v>79</v>
      </c>
      <c r="AY847" s="264" t="s">
        <v>123</v>
      </c>
    </row>
    <row r="848" s="10" customFormat="1" ht="37.44001" customHeight="1">
      <c r="B848" s="204"/>
      <c r="C848" s="205"/>
      <c r="D848" s="206" t="s">
        <v>70</v>
      </c>
      <c r="E848" s="207" t="s">
        <v>88</v>
      </c>
      <c r="F848" s="207" t="s">
        <v>89</v>
      </c>
      <c r="G848" s="205"/>
      <c r="H848" s="205"/>
      <c r="I848" s="208"/>
      <c r="J848" s="209">
        <f>BK848</f>
        <v>0</v>
      </c>
      <c r="K848" s="205"/>
      <c r="L848" s="210"/>
      <c r="M848" s="211"/>
      <c r="N848" s="212"/>
      <c r="O848" s="212"/>
      <c r="P848" s="213">
        <f>SUM(P849:P900)</f>
        <v>0</v>
      </c>
      <c r="Q848" s="212"/>
      <c r="R848" s="213">
        <f>SUM(R849:R900)</f>
        <v>0.11506000000000001</v>
      </c>
      <c r="S848" s="212"/>
      <c r="T848" s="214">
        <f>SUM(T849:T900)</f>
        <v>0</v>
      </c>
      <c r="AR848" s="215" t="s">
        <v>151</v>
      </c>
      <c r="AT848" s="216" t="s">
        <v>70</v>
      </c>
      <c r="AU848" s="216" t="s">
        <v>71</v>
      </c>
      <c r="AY848" s="215" t="s">
        <v>123</v>
      </c>
      <c r="BK848" s="217">
        <f>SUM(BK849:BK900)</f>
        <v>0</v>
      </c>
    </row>
    <row r="849" s="1" customFormat="1" ht="16.5" customHeight="1">
      <c r="B849" s="45"/>
      <c r="C849" s="220" t="s">
        <v>996</v>
      </c>
      <c r="D849" s="220" t="s">
        <v>126</v>
      </c>
      <c r="E849" s="221" t="s">
        <v>997</v>
      </c>
      <c r="F849" s="222" t="s">
        <v>998</v>
      </c>
      <c r="G849" s="223" t="s">
        <v>735</v>
      </c>
      <c r="H849" s="224">
        <v>2</v>
      </c>
      <c r="I849" s="225"/>
      <c r="J849" s="226">
        <f>ROUND(I849*H849,2)</f>
        <v>0</v>
      </c>
      <c r="K849" s="222" t="s">
        <v>21</v>
      </c>
      <c r="L849" s="71"/>
      <c r="M849" s="227" t="s">
        <v>21</v>
      </c>
      <c r="N849" s="228" t="s">
        <v>42</v>
      </c>
      <c r="O849" s="46"/>
      <c r="P849" s="229">
        <f>O849*H849</f>
        <v>0</v>
      </c>
      <c r="Q849" s="229">
        <v>0</v>
      </c>
      <c r="R849" s="229">
        <f>Q849*H849</f>
        <v>0</v>
      </c>
      <c r="S849" s="229">
        <v>0</v>
      </c>
      <c r="T849" s="230">
        <f>S849*H849</f>
        <v>0</v>
      </c>
      <c r="AR849" s="23" t="s">
        <v>122</v>
      </c>
      <c r="AT849" s="23" t="s">
        <v>126</v>
      </c>
      <c r="AU849" s="23" t="s">
        <v>79</v>
      </c>
      <c r="AY849" s="23" t="s">
        <v>123</v>
      </c>
      <c r="BE849" s="231">
        <f>IF(N849="základní",J849,0)</f>
        <v>0</v>
      </c>
      <c r="BF849" s="231">
        <f>IF(N849="snížená",J849,0)</f>
        <v>0</v>
      </c>
      <c r="BG849" s="231">
        <f>IF(N849="zákl. přenesená",J849,0)</f>
        <v>0</v>
      </c>
      <c r="BH849" s="231">
        <f>IF(N849="sníž. přenesená",J849,0)</f>
        <v>0</v>
      </c>
      <c r="BI849" s="231">
        <f>IF(N849="nulová",J849,0)</f>
        <v>0</v>
      </c>
      <c r="BJ849" s="23" t="s">
        <v>79</v>
      </c>
      <c r="BK849" s="231">
        <f>ROUND(I849*H849,2)</f>
        <v>0</v>
      </c>
      <c r="BL849" s="23" t="s">
        <v>122</v>
      </c>
      <c r="BM849" s="23" t="s">
        <v>999</v>
      </c>
    </row>
    <row r="850" s="1" customFormat="1">
      <c r="B850" s="45"/>
      <c r="C850" s="73"/>
      <c r="D850" s="234" t="s">
        <v>335</v>
      </c>
      <c r="E850" s="73"/>
      <c r="F850" s="278" t="s">
        <v>1000</v>
      </c>
      <c r="G850" s="73"/>
      <c r="H850" s="73"/>
      <c r="I850" s="190"/>
      <c r="J850" s="73"/>
      <c r="K850" s="73"/>
      <c r="L850" s="71"/>
      <c r="M850" s="279"/>
      <c r="N850" s="46"/>
      <c r="O850" s="46"/>
      <c r="P850" s="46"/>
      <c r="Q850" s="46"/>
      <c r="R850" s="46"/>
      <c r="S850" s="46"/>
      <c r="T850" s="94"/>
      <c r="AT850" s="23" t="s">
        <v>335</v>
      </c>
      <c r="AU850" s="23" t="s">
        <v>79</v>
      </c>
    </row>
    <row r="851" s="11" customFormat="1">
      <c r="B851" s="232"/>
      <c r="C851" s="233"/>
      <c r="D851" s="234" t="s">
        <v>132</v>
      </c>
      <c r="E851" s="235" t="s">
        <v>21</v>
      </c>
      <c r="F851" s="236" t="s">
        <v>1001</v>
      </c>
      <c r="G851" s="233"/>
      <c r="H851" s="235" t="s">
        <v>21</v>
      </c>
      <c r="I851" s="237"/>
      <c r="J851" s="233"/>
      <c r="K851" s="233"/>
      <c r="L851" s="238"/>
      <c r="M851" s="239"/>
      <c r="N851" s="240"/>
      <c r="O851" s="240"/>
      <c r="P851" s="240"/>
      <c r="Q851" s="240"/>
      <c r="R851" s="240"/>
      <c r="S851" s="240"/>
      <c r="T851" s="241"/>
      <c r="AT851" s="242" t="s">
        <v>132</v>
      </c>
      <c r="AU851" s="242" t="s">
        <v>79</v>
      </c>
      <c r="AV851" s="11" t="s">
        <v>79</v>
      </c>
      <c r="AW851" s="11" t="s">
        <v>35</v>
      </c>
      <c r="AX851" s="11" t="s">
        <v>71</v>
      </c>
      <c r="AY851" s="242" t="s">
        <v>123</v>
      </c>
    </row>
    <row r="852" s="12" customFormat="1">
      <c r="B852" s="243"/>
      <c r="C852" s="244"/>
      <c r="D852" s="234" t="s">
        <v>132</v>
      </c>
      <c r="E852" s="245" t="s">
        <v>21</v>
      </c>
      <c r="F852" s="246" t="s">
        <v>828</v>
      </c>
      <c r="G852" s="244"/>
      <c r="H852" s="247">
        <v>2</v>
      </c>
      <c r="I852" s="248"/>
      <c r="J852" s="244"/>
      <c r="K852" s="244"/>
      <c r="L852" s="249"/>
      <c r="M852" s="250"/>
      <c r="N852" s="251"/>
      <c r="O852" s="251"/>
      <c r="P852" s="251"/>
      <c r="Q852" s="251"/>
      <c r="R852" s="251"/>
      <c r="S852" s="251"/>
      <c r="T852" s="252"/>
      <c r="AT852" s="253" t="s">
        <v>132</v>
      </c>
      <c r="AU852" s="253" t="s">
        <v>79</v>
      </c>
      <c r="AV852" s="12" t="s">
        <v>81</v>
      </c>
      <c r="AW852" s="12" t="s">
        <v>35</v>
      </c>
      <c r="AX852" s="12" t="s">
        <v>71</v>
      </c>
      <c r="AY852" s="253" t="s">
        <v>123</v>
      </c>
    </row>
    <row r="853" s="13" customFormat="1">
      <c r="B853" s="254"/>
      <c r="C853" s="255"/>
      <c r="D853" s="234" t="s">
        <v>132</v>
      </c>
      <c r="E853" s="256" t="s">
        <v>21</v>
      </c>
      <c r="F853" s="257" t="s">
        <v>135</v>
      </c>
      <c r="G853" s="255"/>
      <c r="H853" s="258">
        <v>2</v>
      </c>
      <c r="I853" s="259"/>
      <c r="J853" s="255"/>
      <c r="K853" s="255"/>
      <c r="L853" s="260"/>
      <c r="M853" s="261"/>
      <c r="N853" s="262"/>
      <c r="O853" s="262"/>
      <c r="P853" s="262"/>
      <c r="Q853" s="262"/>
      <c r="R853" s="262"/>
      <c r="S853" s="262"/>
      <c r="T853" s="263"/>
      <c r="AT853" s="264" t="s">
        <v>132</v>
      </c>
      <c r="AU853" s="264" t="s">
        <v>79</v>
      </c>
      <c r="AV853" s="13" t="s">
        <v>122</v>
      </c>
      <c r="AW853" s="13" t="s">
        <v>35</v>
      </c>
      <c r="AX853" s="13" t="s">
        <v>79</v>
      </c>
      <c r="AY853" s="264" t="s">
        <v>123</v>
      </c>
    </row>
    <row r="854" s="1" customFormat="1" ht="16.5" customHeight="1">
      <c r="B854" s="45"/>
      <c r="C854" s="220" t="s">
        <v>1002</v>
      </c>
      <c r="D854" s="220" t="s">
        <v>126</v>
      </c>
      <c r="E854" s="221" t="s">
        <v>1003</v>
      </c>
      <c r="F854" s="222" t="s">
        <v>1004</v>
      </c>
      <c r="G854" s="223" t="s">
        <v>735</v>
      </c>
      <c r="H854" s="224">
        <v>1</v>
      </c>
      <c r="I854" s="225"/>
      <c r="J854" s="226">
        <f>ROUND(I854*H854,2)</f>
        <v>0</v>
      </c>
      <c r="K854" s="222" t="s">
        <v>21</v>
      </c>
      <c r="L854" s="71"/>
      <c r="M854" s="227" t="s">
        <v>21</v>
      </c>
      <c r="N854" s="228" t="s">
        <v>42</v>
      </c>
      <c r="O854" s="46"/>
      <c r="P854" s="229">
        <f>O854*H854</f>
        <v>0</v>
      </c>
      <c r="Q854" s="229">
        <v>0</v>
      </c>
      <c r="R854" s="229">
        <f>Q854*H854</f>
        <v>0</v>
      </c>
      <c r="S854" s="229">
        <v>0</v>
      </c>
      <c r="T854" s="230">
        <f>S854*H854</f>
        <v>0</v>
      </c>
      <c r="AR854" s="23" t="s">
        <v>122</v>
      </c>
      <c r="AT854" s="23" t="s">
        <v>126</v>
      </c>
      <c r="AU854" s="23" t="s">
        <v>79</v>
      </c>
      <c r="AY854" s="23" t="s">
        <v>123</v>
      </c>
      <c r="BE854" s="231">
        <f>IF(N854="základní",J854,0)</f>
        <v>0</v>
      </c>
      <c r="BF854" s="231">
        <f>IF(N854="snížená",J854,0)</f>
        <v>0</v>
      </c>
      <c r="BG854" s="231">
        <f>IF(N854="zákl. přenesená",J854,0)</f>
        <v>0</v>
      </c>
      <c r="BH854" s="231">
        <f>IF(N854="sníž. přenesená",J854,0)</f>
        <v>0</v>
      </c>
      <c r="BI854" s="231">
        <f>IF(N854="nulová",J854,0)</f>
        <v>0</v>
      </c>
      <c r="BJ854" s="23" t="s">
        <v>79</v>
      </c>
      <c r="BK854" s="231">
        <f>ROUND(I854*H854,2)</f>
        <v>0</v>
      </c>
      <c r="BL854" s="23" t="s">
        <v>122</v>
      </c>
      <c r="BM854" s="23" t="s">
        <v>1005</v>
      </c>
    </row>
    <row r="855" s="1" customFormat="1">
      <c r="B855" s="45"/>
      <c r="C855" s="73"/>
      <c r="D855" s="234" t="s">
        <v>335</v>
      </c>
      <c r="E855" s="73"/>
      <c r="F855" s="278" t="s">
        <v>1006</v>
      </c>
      <c r="G855" s="73"/>
      <c r="H855" s="73"/>
      <c r="I855" s="190"/>
      <c r="J855" s="73"/>
      <c r="K855" s="73"/>
      <c r="L855" s="71"/>
      <c r="M855" s="279"/>
      <c r="N855" s="46"/>
      <c r="O855" s="46"/>
      <c r="P855" s="46"/>
      <c r="Q855" s="46"/>
      <c r="R855" s="46"/>
      <c r="S855" s="46"/>
      <c r="T855" s="94"/>
      <c r="AT855" s="23" t="s">
        <v>335</v>
      </c>
      <c r="AU855" s="23" t="s">
        <v>79</v>
      </c>
    </row>
    <row r="856" s="11" customFormat="1">
      <c r="B856" s="232"/>
      <c r="C856" s="233"/>
      <c r="D856" s="234" t="s">
        <v>132</v>
      </c>
      <c r="E856" s="235" t="s">
        <v>21</v>
      </c>
      <c r="F856" s="236" t="s">
        <v>1007</v>
      </c>
      <c r="G856" s="233"/>
      <c r="H856" s="235" t="s">
        <v>21</v>
      </c>
      <c r="I856" s="237"/>
      <c r="J856" s="233"/>
      <c r="K856" s="233"/>
      <c r="L856" s="238"/>
      <c r="M856" s="239"/>
      <c r="N856" s="240"/>
      <c r="O856" s="240"/>
      <c r="P856" s="240"/>
      <c r="Q856" s="240"/>
      <c r="R856" s="240"/>
      <c r="S856" s="240"/>
      <c r="T856" s="241"/>
      <c r="AT856" s="242" t="s">
        <v>132</v>
      </c>
      <c r="AU856" s="242" t="s">
        <v>79</v>
      </c>
      <c r="AV856" s="11" t="s">
        <v>79</v>
      </c>
      <c r="AW856" s="11" t="s">
        <v>35</v>
      </c>
      <c r="AX856" s="11" t="s">
        <v>71</v>
      </c>
      <c r="AY856" s="242" t="s">
        <v>123</v>
      </c>
    </row>
    <row r="857" s="12" customFormat="1">
      <c r="B857" s="243"/>
      <c r="C857" s="244"/>
      <c r="D857" s="234" t="s">
        <v>132</v>
      </c>
      <c r="E857" s="245" t="s">
        <v>21</v>
      </c>
      <c r="F857" s="246" t="s">
        <v>79</v>
      </c>
      <c r="G857" s="244"/>
      <c r="H857" s="247">
        <v>1</v>
      </c>
      <c r="I857" s="248"/>
      <c r="J857" s="244"/>
      <c r="K857" s="244"/>
      <c r="L857" s="249"/>
      <c r="M857" s="250"/>
      <c r="N857" s="251"/>
      <c r="O857" s="251"/>
      <c r="P857" s="251"/>
      <c r="Q857" s="251"/>
      <c r="R857" s="251"/>
      <c r="S857" s="251"/>
      <c r="T857" s="252"/>
      <c r="AT857" s="253" t="s">
        <v>132</v>
      </c>
      <c r="AU857" s="253" t="s">
        <v>79</v>
      </c>
      <c r="AV857" s="12" t="s">
        <v>81</v>
      </c>
      <c r="AW857" s="12" t="s">
        <v>35</v>
      </c>
      <c r="AX857" s="12" t="s">
        <v>71</v>
      </c>
      <c r="AY857" s="253" t="s">
        <v>123</v>
      </c>
    </row>
    <row r="858" s="13" customFormat="1">
      <c r="B858" s="254"/>
      <c r="C858" s="255"/>
      <c r="D858" s="234" t="s">
        <v>132</v>
      </c>
      <c r="E858" s="256" t="s">
        <v>21</v>
      </c>
      <c r="F858" s="257" t="s">
        <v>135</v>
      </c>
      <c r="G858" s="255"/>
      <c r="H858" s="258">
        <v>1</v>
      </c>
      <c r="I858" s="259"/>
      <c r="J858" s="255"/>
      <c r="K858" s="255"/>
      <c r="L858" s="260"/>
      <c r="M858" s="261"/>
      <c r="N858" s="262"/>
      <c r="O858" s="262"/>
      <c r="P858" s="262"/>
      <c r="Q858" s="262"/>
      <c r="R858" s="262"/>
      <c r="S858" s="262"/>
      <c r="T858" s="263"/>
      <c r="AT858" s="264" t="s">
        <v>132</v>
      </c>
      <c r="AU858" s="264" t="s">
        <v>79</v>
      </c>
      <c r="AV858" s="13" t="s">
        <v>122</v>
      </c>
      <c r="AW858" s="13" t="s">
        <v>35</v>
      </c>
      <c r="AX858" s="13" t="s">
        <v>79</v>
      </c>
      <c r="AY858" s="264" t="s">
        <v>123</v>
      </c>
    </row>
    <row r="859" s="1" customFormat="1" ht="51" customHeight="1">
      <c r="B859" s="45"/>
      <c r="C859" s="220" t="s">
        <v>1008</v>
      </c>
      <c r="D859" s="220" t="s">
        <v>126</v>
      </c>
      <c r="E859" s="221" t="s">
        <v>1009</v>
      </c>
      <c r="F859" s="222" t="s">
        <v>1010</v>
      </c>
      <c r="G859" s="223" t="s">
        <v>735</v>
      </c>
      <c r="H859" s="224">
        <v>2</v>
      </c>
      <c r="I859" s="225"/>
      <c r="J859" s="226">
        <f>ROUND(I859*H859,2)</f>
        <v>0</v>
      </c>
      <c r="K859" s="222" t="s">
        <v>21</v>
      </c>
      <c r="L859" s="71"/>
      <c r="M859" s="227" t="s">
        <v>21</v>
      </c>
      <c r="N859" s="228" t="s">
        <v>42</v>
      </c>
      <c r="O859" s="46"/>
      <c r="P859" s="229">
        <f>O859*H859</f>
        <v>0</v>
      </c>
      <c r="Q859" s="229">
        <v>0</v>
      </c>
      <c r="R859" s="229">
        <f>Q859*H859</f>
        <v>0</v>
      </c>
      <c r="S859" s="229">
        <v>0</v>
      </c>
      <c r="T859" s="230">
        <f>S859*H859</f>
        <v>0</v>
      </c>
      <c r="AR859" s="23" t="s">
        <v>122</v>
      </c>
      <c r="AT859" s="23" t="s">
        <v>126</v>
      </c>
      <c r="AU859" s="23" t="s">
        <v>79</v>
      </c>
      <c r="AY859" s="23" t="s">
        <v>123</v>
      </c>
      <c r="BE859" s="231">
        <f>IF(N859="základní",J859,0)</f>
        <v>0</v>
      </c>
      <c r="BF859" s="231">
        <f>IF(N859="snížená",J859,0)</f>
        <v>0</v>
      </c>
      <c r="BG859" s="231">
        <f>IF(N859="zákl. přenesená",J859,0)</f>
        <v>0</v>
      </c>
      <c r="BH859" s="231">
        <f>IF(N859="sníž. přenesená",J859,0)</f>
        <v>0</v>
      </c>
      <c r="BI859" s="231">
        <f>IF(N859="nulová",J859,0)</f>
        <v>0</v>
      </c>
      <c r="BJ859" s="23" t="s">
        <v>79</v>
      </c>
      <c r="BK859" s="231">
        <f>ROUND(I859*H859,2)</f>
        <v>0</v>
      </c>
      <c r="BL859" s="23" t="s">
        <v>122</v>
      </c>
      <c r="BM859" s="23" t="s">
        <v>1011</v>
      </c>
    </row>
    <row r="860" s="1" customFormat="1">
      <c r="B860" s="45"/>
      <c r="C860" s="73"/>
      <c r="D860" s="234" t="s">
        <v>335</v>
      </c>
      <c r="E860" s="73"/>
      <c r="F860" s="278" t="s">
        <v>1012</v>
      </c>
      <c r="G860" s="73"/>
      <c r="H860" s="73"/>
      <c r="I860" s="190"/>
      <c r="J860" s="73"/>
      <c r="K860" s="73"/>
      <c r="L860" s="71"/>
      <c r="M860" s="279"/>
      <c r="N860" s="46"/>
      <c r="O860" s="46"/>
      <c r="P860" s="46"/>
      <c r="Q860" s="46"/>
      <c r="R860" s="46"/>
      <c r="S860" s="46"/>
      <c r="T860" s="94"/>
      <c r="AT860" s="23" t="s">
        <v>335</v>
      </c>
      <c r="AU860" s="23" t="s">
        <v>79</v>
      </c>
    </row>
    <row r="861" s="11" customFormat="1">
      <c r="B861" s="232"/>
      <c r="C861" s="233"/>
      <c r="D861" s="234" t="s">
        <v>132</v>
      </c>
      <c r="E861" s="235" t="s">
        <v>21</v>
      </c>
      <c r="F861" s="236" t="s">
        <v>1013</v>
      </c>
      <c r="G861" s="233"/>
      <c r="H861" s="235" t="s">
        <v>21</v>
      </c>
      <c r="I861" s="237"/>
      <c r="J861" s="233"/>
      <c r="K861" s="233"/>
      <c r="L861" s="238"/>
      <c r="M861" s="239"/>
      <c r="N861" s="240"/>
      <c r="O861" s="240"/>
      <c r="P861" s="240"/>
      <c r="Q861" s="240"/>
      <c r="R861" s="240"/>
      <c r="S861" s="240"/>
      <c r="T861" s="241"/>
      <c r="AT861" s="242" t="s">
        <v>132</v>
      </c>
      <c r="AU861" s="242" t="s">
        <v>79</v>
      </c>
      <c r="AV861" s="11" t="s">
        <v>79</v>
      </c>
      <c r="AW861" s="11" t="s">
        <v>35</v>
      </c>
      <c r="AX861" s="11" t="s">
        <v>71</v>
      </c>
      <c r="AY861" s="242" t="s">
        <v>123</v>
      </c>
    </row>
    <row r="862" s="11" customFormat="1">
      <c r="B862" s="232"/>
      <c r="C862" s="233"/>
      <c r="D862" s="234" t="s">
        <v>132</v>
      </c>
      <c r="E862" s="235" t="s">
        <v>21</v>
      </c>
      <c r="F862" s="236" t="s">
        <v>1014</v>
      </c>
      <c r="G862" s="233"/>
      <c r="H862" s="235" t="s">
        <v>21</v>
      </c>
      <c r="I862" s="237"/>
      <c r="J862" s="233"/>
      <c r="K862" s="233"/>
      <c r="L862" s="238"/>
      <c r="M862" s="239"/>
      <c r="N862" s="240"/>
      <c r="O862" s="240"/>
      <c r="P862" s="240"/>
      <c r="Q862" s="240"/>
      <c r="R862" s="240"/>
      <c r="S862" s="240"/>
      <c r="T862" s="241"/>
      <c r="AT862" s="242" t="s">
        <v>132</v>
      </c>
      <c r="AU862" s="242" t="s">
        <v>79</v>
      </c>
      <c r="AV862" s="11" t="s">
        <v>79</v>
      </c>
      <c r="AW862" s="11" t="s">
        <v>35</v>
      </c>
      <c r="AX862" s="11" t="s">
        <v>71</v>
      </c>
      <c r="AY862" s="242" t="s">
        <v>123</v>
      </c>
    </row>
    <row r="863" s="11" customFormat="1">
      <c r="B863" s="232"/>
      <c r="C863" s="233"/>
      <c r="D863" s="234" t="s">
        <v>132</v>
      </c>
      <c r="E863" s="235" t="s">
        <v>21</v>
      </c>
      <c r="F863" s="236" t="s">
        <v>1015</v>
      </c>
      <c r="G863" s="233"/>
      <c r="H863" s="235" t="s">
        <v>21</v>
      </c>
      <c r="I863" s="237"/>
      <c r="J863" s="233"/>
      <c r="K863" s="233"/>
      <c r="L863" s="238"/>
      <c r="M863" s="239"/>
      <c r="N863" s="240"/>
      <c r="O863" s="240"/>
      <c r="P863" s="240"/>
      <c r="Q863" s="240"/>
      <c r="R863" s="240"/>
      <c r="S863" s="240"/>
      <c r="T863" s="241"/>
      <c r="AT863" s="242" t="s">
        <v>132</v>
      </c>
      <c r="AU863" s="242" t="s">
        <v>79</v>
      </c>
      <c r="AV863" s="11" t="s">
        <v>79</v>
      </c>
      <c r="AW863" s="11" t="s">
        <v>35</v>
      </c>
      <c r="AX863" s="11" t="s">
        <v>71</v>
      </c>
      <c r="AY863" s="242" t="s">
        <v>123</v>
      </c>
    </row>
    <row r="864" s="12" customFormat="1">
      <c r="B864" s="243"/>
      <c r="C864" s="244"/>
      <c r="D864" s="234" t="s">
        <v>132</v>
      </c>
      <c r="E864" s="245" t="s">
        <v>21</v>
      </c>
      <c r="F864" s="246" t="s">
        <v>828</v>
      </c>
      <c r="G864" s="244"/>
      <c r="H864" s="247">
        <v>2</v>
      </c>
      <c r="I864" s="248"/>
      <c r="J864" s="244"/>
      <c r="K864" s="244"/>
      <c r="L864" s="249"/>
      <c r="M864" s="250"/>
      <c r="N864" s="251"/>
      <c r="O864" s="251"/>
      <c r="P864" s="251"/>
      <c r="Q864" s="251"/>
      <c r="R864" s="251"/>
      <c r="S864" s="251"/>
      <c r="T864" s="252"/>
      <c r="AT864" s="253" t="s">
        <v>132</v>
      </c>
      <c r="AU864" s="253" t="s">
        <v>79</v>
      </c>
      <c r="AV864" s="12" t="s">
        <v>81</v>
      </c>
      <c r="AW864" s="12" t="s">
        <v>35</v>
      </c>
      <c r="AX864" s="12" t="s">
        <v>71</v>
      </c>
      <c r="AY864" s="253" t="s">
        <v>123</v>
      </c>
    </row>
    <row r="865" s="13" customFormat="1">
      <c r="B865" s="254"/>
      <c r="C865" s="255"/>
      <c r="D865" s="234" t="s">
        <v>132</v>
      </c>
      <c r="E865" s="256" t="s">
        <v>21</v>
      </c>
      <c r="F865" s="257" t="s">
        <v>135</v>
      </c>
      <c r="G865" s="255"/>
      <c r="H865" s="258">
        <v>2</v>
      </c>
      <c r="I865" s="259"/>
      <c r="J865" s="255"/>
      <c r="K865" s="255"/>
      <c r="L865" s="260"/>
      <c r="M865" s="261"/>
      <c r="N865" s="262"/>
      <c r="O865" s="262"/>
      <c r="P865" s="262"/>
      <c r="Q865" s="262"/>
      <c r="R865" s="262"/>
      <c r="S865" s="262"/>
      <c r="T865" s="263"/>
      <c r="AT865" s="264" t="s">
        <v>132</v>
      </c>
      <c r="AU865" s="264" t="s">
        <v>79</v>
      </c>
      <c r="AV865" s="13" t="s">
        <v>122</v>
      </c>
      <c r="AW865" s="13" t="s">
        <v>35</v>
      </c>
      <c r="AX865" s="13" t="s">
        <v>79</v>
      </c>
      <c r="AY865" s="264" t="s">
        <v>123</v>
      </c>
    </row>
    <row r="866" s="1" customFormat="1" ht="63.75" customHeight="1">
      <c r="B866" s="45"/>
      <c r="C866" s="220" t="s">
        <v>1016</v>
      </c>
      <c r="D866" s="220" t="s">
        <v>126</v>
      </c>
      <c r="E866" s="221" t="s">
        <v>1017</v>
      </c>
      <c r="F866" s="222" t="s">
        <v>1018</v>
      </c>
      <c r="G866" s="223" t="s">
        <v>735</v>
      </c>
      <c r="H866" s="224">
        <v>2</v>
      </c>
      <c r="I866" s="225"/>
      <c r="J866" s="226">
        <f>ROUND(I866*H866,2)</f>
        <v>0</v>
      </c>
      <c r="K866" s="222" t="s">
        <v>21</v>
      </c>
      <c r="L866" s="71"/>
      <c r="M866" s="227" t="s">
        <v>21</v>
      </c>
      <c r="N866" s="228" t="s">
        <v>42</v>
      </c>
      <c r="O866" s="46"/>
      <c r="P866" s="229">
        <f>O866*H866</f>
        <v>0</v>
      </c>
      <c r="Q866" s="229">
        <v>0</v>
      </c>
      <c r="R866" s="229">
        <f>Q866*H866</f>
        <v>0</v>
      </c>
      <c r="S866" s="229">
        <v>0</v>
      </c>
      <c r="T866" s="230">
        <f>S866*H866</f>
        <v>0</v>
      </c>
      <c r="AR866" s="23" t="s">
        <v>122</v>
      </c>
      <c r="AT866" s="23" t="s">
        <v>126</v>
      </c>
      <c r="AU866" s="23" t="s">
        <v>79</v>
      </c>
      <c r="AY866" s="23" t="s">
        <v>123</v>
      </c>
      <c r="BE866" s="231">
        <f>IF(N866="základní",J866,0)</f>
        <v>0</v>
      </c>
      <c r="BF866" s="231">
        <f>IF(N866="snížená",J866,0)</f>
        <v>0</v>
      </c>
      <c r="BG866" s="231">
        <f>IF(N866="zákl. přenesená",J866,0)</f>
        <v>0</v>
      </c>
      <c r="BH866" s="231">
        <f>IF(N866="sníž. přenesená",J866,0)</f>
        <v>0</v>
      </c>
      <c r="BI866" s="231">
        <f>IF(N866="nulová",J866,0)</f>
        <v>0</v>
      </c>
      <c r="BJ866" s="23" t="s">
        <v>79</v>
      </c>
      <c r="BK866" s="231">
        <f>ROUND(I866*H866,2)</f>
        <v>0</v>
      </c>
      <c r="BL866" s="23" t="s">
        <v>122</v>
      </c>
      <c r="BM866" s="23" t="s">
        <v>1019</v>
      </c>
    </row>
    <row r="867" s="1" customFormat="1">
      <c r="B867" s="45"/>
      <c r="C867" s="73"/>
      <c r="D867" s="234" t="s">
        <v>335</v>
      </c>
      <c r="E867" s="73"/>
      <c r="F867" s="278" t="s">
        <v>1020</v>
      </c>
      <c r="G867" s="73"/>
      <c r="H867" s="73"/>
      <c r="I867" s="190"/>
      <c r="J867" s="73"/>
      <c r="K867" s="73"/>
      <c r="L867" s="71"/>
      <c r="M867" s="279"/>
      <c r="N867" s="46"/>
      <c r="O867" s="46"/>
      <c r="P867" s="46"/>
      <c r="Q867" s="46"/>
      <c r="R867" s="46"/>
      <c r="S867" s="46"/>
      <c r="T867" s="94"/>
      <c r="AT867" s="23" t="s">
        <v>335</v>
      </c>
      <c r="AU867" s="23" t="s">
        <v>79</v>
      </c>
    </row>
    <row r="868" s="11" customFormat="1">
      <c r="B868" s="232"/>
      <c r="C868" s="233"/>
      <c r="D868" s="234" t="s">
        <v>132</v>
      </c>
      <c r="E868" s="235" t="s">
        <v>21</v>
      </c>
      <c r="F868" s="236" t="s">
        <v>1021</v>
      </c>
      <c r="G868" s="233"/>
      <c r="H868" s="235" t="s">
        <v>21</v>
      </c>
      <c r="I868" s="237"/>
      <c r="J868" s="233"/>
      <c r="K868" s="233"/>
      <c r="L868" s="238"/>
      <c r="M868" s="239"/>
      <c r="N868" s="240"/>
      <c r="O868" s="240"/>
      <c r="P868" s="240"/>
      <c r="Q868" s="240"/>
      <c r="R868" s="240"/>
      <c r="S868" s="240"/>
      <c r="T868" s="241"/>
      <c r="AT868" s="242" t="s">
        <v>132</v>
      </c>
      <c r="AU868" s="242" t="s">
        <v>79</v>
      </c>
      <c r="AV868" s="11" t="s">
        <v>79</v>
      </c>
      <c r="AW868" s="11" t="s">
        <v>35</v>
      </c>
      <c r="AX868" s="11" t="s">
        <v>71</v>
      </c>
      <c r="AY868" s="242" t="s">
        <v>123</v>
      </c>
    </row>
    <row r="869" s="11" customFormat="1">
      <c r="B869" s="232"/>
      <c r="C869" s="233"/>
      <c r="D869" s="234" t="s">
        <v>132</v>
      </c>
      <c r="E869" s="235" t="s">
        <v>21</v>
      </c>
      <c r="F869" s="236" t="s">
        <v>1014</v>
      </c>
      <c r="G869" s="233"/>
      <c r="H869" s="235" t="s">
        <v>21</v>
      </c>
      <c r="I869" s="237"/>
      <c r="J869" s="233"/>
      <c r="K869" s="233"/>
      <c r="L869" s="238"/>
      <c r="M869" s="239"/>
      <c r="N869" s="240"/>
      <c r="O869" s="240"/>
      <c r="P869" s="240"/>
      <c r="Q869" s="240"/>
      <c r="R869" s="240"/>
      <c r="S869" s="240"/>
      <c r="T869" s="241"/>
      <c r="AT869" s="242" t="s">
        <v>132</v>
      </c>
      <c r="AU869" s="242" t="s">
        <v>79</v>
      </c>
      <c r="AV869" s="11" t="s">
        <v>79</v>
      </c>
      <c r="AW869" s="11" t="s">
        <v>35</v>
      </c>
      <c r="AX869" s="11" t="s">
        <v>71</v>
      </c>
      <c r="AY869" s="242" t="s">
        <v>123</v>
      </c>
    </row>
    <row r="870" s="11" customFormat="1">
      <c r="B870" s="232"/>
      <c r="C870" s="233"/>
      <c r="D870" s="234" t="s">
        <v>132</v>
      </c>
      <c r="E870" s="235" t="s">
        <v>21</v>
      </c>
      <c r="F870" s="236" t="s">
        <v>1015</v>
      </c>
      <c r="G870" s="233"/>
      <c r="H870" s="235" t="s">
        <v>21</v>
      </c>
      <c r="I870" s="237"/>
      <c r="J870" s="233"/>
      <c r="K870" s="233"/>
      <c r="L870" s="238"/>
      <c r="M870" s="239"/>
      <c r="N870" s="240"/>
      <c r="O870" s="240"/>
      <c r="P870" s="240"/>
      <c r="Q870" s="240"/>
      <c r="R870" s="240"/>
      <c r="S870" s="240"/>
      <c r="T870" s="241"/>
      <c r="AT870" s="242" t="s">
        <v>132</v>
      </c>
      <c r="AU870" s="242" t="s">
        <v>79</v>
      </c>
      <c r="AV870" s="11" t="s">
        <v>79</v>
      </c>
      <c r="AW870" s="11" t="s">
        <v>35</v>
      </c>
      <c r="AX870" s="11" t="s">
        <v>71</v>
      </c>
      <c r="AY870" s="242" t="s">
        <v>123</v>
      </c>
    </row>
    <row r="871" s="12" customFormat="1">
      <c r="B871" s="243"/>
      <c r="C871" s="244"/>
      <c r="D871" s="234" t="s">
        <v>132</v>
      </c>
      <c r="E871" s="245" t="s">
        <v>21</v>
      </c>
      <c r="F871" s="246" t="s">
        <v>828</v>
      </c>
      <c r="G871" s="244"/>
      <c r="H871" s="247">
        <v>2</v>
      </c>
      <c r="I871" s="248"/>
      <c r="J871" s="244"/>
      <c r="K871" s="244"/>
      <c r="L871" s="249"/>
      <c r="M871" s="250"/>
      <c r="N871" s="251"/>
      <c r="O871" s="251"/>
      <c r="P871" s="251"/>
      <c r="Q871" s="251"/>
      <c r="R871" s="251"/>
      <c r="S871" s="251"/>
      <c r="T871" s="252"/>
      <c r="AT871" s="253" t="s">
        <v>132</v>
      </c>
      <c r="AU871" s="253" t="s">
        <v>79</v>
      </c>
      <c r="AV871" s="12" t="s">
        <v>81</v>
      </c>
      <c r="AW871" s="12" t="s">
        <v>35</v>
      </c>
      <c r="AX871" s="12" t="s">
        <v>79</v>
      </c>
      <c r="AY871" s="253" t="s">
        <v>123</v>
      </c>
    </row>
    <row r="872" s="13" customFormat="1">
      <c r="B872" s="254"/>
      <c r="C872" s="255"/>
      <c r="D872" s="234" t="s">
        <v>132</v>
      </c>
      <c r="E872" s="256" t="s">
        <v>21</v>
      </c>
      <c r="F872" s="257" t="s">
        <v>135</v>
      </c>
      <c r="G872" s="255"/>
      <c r="H872" s="258">
        <v>2</v>
      </c>
      <c r="I872" s="259"/>
      <c r="J872" s="255"/>
      <c r="K872" s="255"/>
      <c r="L872" s="260"/>
      <c r="M872" s="261"/>
      <c r="N872" s="262"/>
      <c r="O872" s="262"/>
      <c r="P872" s="262"/>
      <c r="Q872" s="262"/>
      <c r="R872" s="262"/>
      <c r="S872" s="262"/>
      <c r="T872" s="263"/>
      <c r="AT872" s="264" t="s">
        <v>132</v>
      </c>
      <c r="AU872" s="264" t="s">
        <v>79</v>
      </c>
      <c r="AV872" s="13" t="s">
        <v>122</v>
      </c>
      <c r="AW872" s="13" t="s">
        <v>35</v>
      </c>
      <c r="AX872" s="13" t="s">
        <v>71</v>
      </c>
      <c r="AY872" s="264" t="s">
        <v>123</v>
      </c>
    </row>
    <row r="873" s="1" customFormat="1" ht="25.5" customHeight="1">
      <c r="B873" s="45"/>
      <c r="C873" s="220" t="s">
        <v>491</v>
      </c>
      <c r="D873" s="220" t="s">
        <v>126</v>
      </c>
      <c r="E873" s="221" t="s">
        <v>1022</v>
      </c>
      <c r="F873" s="222" t="s">
        <v>1023</v>
      </c>
      <c r="G873" s="223" t="s">
        <v>219</v>
      </c>
      <c r="H873" s="224">
        <v>130</v>
      </c>
      <c r="I873" s="225"/>
      <c r="J873" s="226">
        <f>ROUND(I873*H873,2)</f>
        <v>0</v>
      </c>
      <c r="K873" s="222" t="s">
        <v>241</v>
      </c>
      <c r="L873" s="71"/>
      <c r="M873" s="227" t="s">
        <v>21</v>
      </c>
      <c r="N873" s="228" t="s">
        <v>42</v>
      </c>
      <c r="O873" s="46"/>
      <c r="P873" s="229">
        <f>O873*H873</f>
        <v>0</v>
      </c>
      <c r="Q873" s="229">
        <v>0.00014999999999999999</v>
      </c>
      <c r="R873" s="229">
        <f>Q873*H873</f>
        <v>0.0195</v>
      </c>
      <c r="S873" s="229">
        <v>0</v>
      </c>
      <c r="T873" s="230">
        <f>S873*H873</f>
        <v>0</v>
      </c>
      <c r="AR873" s="23" t="s">
        <v>122</v>
      </c>
      <c r="AT873" s="23" t="s">
        <v>126</v>
      </c>
      <c r="AU873" s="23" t="s">
        <v>79</v>
      </c>
      <c r="AY873" s="23" t="s">
        <v>123</v>
      </c>
      <c r="BE873" s="231">
        <f>IF(N873="základní",J873,0)</f>
        <v>0</v>
      </c>
      <c r="BF873" s="231">
        <f>IF(N873="snížená",J873,0)</f>
        <v>0</v>
      </c>
      <c r="BG873" s="231">
        <f>IF(N873="zákl. přenesená",J873,0)</f>
        <v>0</v>
      </c>
      <c r="BH873" s="231">
        <f>IF(N873="sníž. přenesená",J873,0)</f>
        <v>0</v>
      </c>
      <c r="BI873" s="231">
        <f>IF(N873="nulová",J873,0)</f>
        <v>0</v>
      </c>
      <c r="BJ873" s="23" t="s">
        <v>79</v>
      </c>
      <c r="BK873" s="231">
        <f>ROUND(I873*H873,2)</f>
        <v>0</v>
      </c>
      <c r="BL873" s="23" t="s">
        <v>122</v>
      </c>
      <c r="BM873" s="23" t="s">
        <v>1024</v>
      </c>
    </row>
    <row r="874" s="11" customFormat="1">
      <c r="B874" s="232"/>
      <c r="C874" s="233"/>
      <c r="D874" s="234" t="s">
        <v>132</v>
      </c>
      <c r="E874" s="235" t="s">
        <v>21</v>
      </c>
      <c r="F874" s="236" t="s">
        <v>1025</v>
      </c>
      <c r="G874" s="233"/>
      <c r="H874" s="235" t="s">
        <v>21</v>
      </c>
      <c r="I874" s="237"/>
      <c r="J874" s="233"/>
      <c r="K874" s="233"/>
      <c r="L874" s="238"/>
      <c r="M874" s="239"/>
      <c r="N874" s="240"/>
      <c r="O874" s="240"/>
      <c r="P874" s="240"/>
      <c r="Q874" s="240"/>
      <c r="R874" s="240"/>
      <c r="S874" s="240"/>
      <c r="T874" s="241"/>
      <c r="AT874" s="242" t="s">
        <v>132</v>
      </c>
      <c r="AU874" s="242" t="s">
        <v>79</v>
      </c>
      <c r="AV874" s="11" t="s">
        <v>79</v>
      </c>
      <c r="AW874" s="11" t="s">
        <v>35</v>
      </c>
      <c r="AX874" s="11" t="s">
        <v>71</v>
      </c>
      <c r="AY874" s="242" t="s">
        <v>123</v>
      </c>
    </row>
    <row r="875" s="11" customFormat="1">
      <c r="B875" s="232"/>
      <c r="C875" s="233"/>
      <c r="D875" s="234" t="s">
        <v>132</v>
      </c>
      <c r="E875" s="235" t="s">
        <v>21</v>
      </c>
      <c r="F875" s="236" t="s">
        <v>1026</v>
      </c>
      <c r="G875" s="233"/>
      <c r="H875" s="235" t="s">
        <v>21</v>
      </c>
      <c r="I875" s="237"/>
      <c r="J875" s="233"/>
      <c r="K875" s="233"/>
      <c r="L875" s="238"/>
      <c r="M875" s="239"/>
      <c r="N875" s="240"/>
      <c r="O875" s="240"/>
      <c r="P875" s="240"/>
      <c r="Q875" s="240"/>
      <c r="R875" s="240"/>
      <c r="S875" s="240"/>
      <c r="T875" s="241"/>
      <c r="AT875" s="242" t="s">
        <v>132</v>
      </c>
      <c r="AU875" s="242" t="s">
        <v>79</v>
      </c>
      <c r="AV875" s="11" t="s">
        <v>79</v>
      </c>
      <c r="AW875" s="11" t="s">
        <v>35</v>
      </c>
      <c r="AX875" s="11" t="s">
        <v>71</v>
      </c>
      <c r="AY875" s="242" t="s">
        <v>123</v>
      </c>
    </row>
    <row r="876" s="11" customFormat="1">
      <c r="B876" s="232"/>
      <c r="C876" s="233"/>
      <c r="D876" s="234" t="s">
        <v>132</v>
      </c>
      <c r="E876" s="235" t="s">
        <v>21</v>
      </c>
      <c r="F876" s="236" t="s">
        <v>1027</v>
      </c>
      <c r="G876" s="233"/>
      <c r="H876" s="235" t="s">
        <v>21</v>
      </c>
      <c r="I876" s="237"/>
      <c r="J876" s="233"/>
      <c r="K876" s="233"/>
      <c r="L876" s="238"/>
      <c r="M876" s="239"/>
      <c r="N876" s="240"/>
      <c r="O876" s="240"/>
      <c r="P876" s="240"/>
      <c r="Q876" s="240"/>
      <c r="R876" s="240"/>
      <c r="S876" s="240"/>
      <c r="T876" s="241"/>
      <c r="AT876" s="242" t="s">
        <v>132</v>
      </c>
      <c r="AU876" s="242" t="s">
        <v>79</v>
      </c>
      <c r="AV876" s="11" t="s">
        <v>79</v>
      </c>
      <c r="AW876" s="11" t="s">
        <v>35</v>
      </c>
      <c r="AX876" s="11" t="s">
        <v>71</v>
      </c>
      <c r="AY876" s="242" t="s">
        <v>123</v>
      </c>
    </row>
    <row r="877" s="12" customFormat="1">
      <c r="B877" s="243"/>
      <c r="C877" s="244"/>
      <c r="D877" s="234" t="s">
        <v>132</v>
      </c>
      <c r="E877" s="245" t="s">
        <v>21</v>
      </c>
      <c r="F877" s="246" t="s">
        <v>1028</v>
      </c>
      <c r="G877" s="244"/>
      <c r="H877" s="247">
        <v>130</v>
      </c>
      <c r="I877" s="248"/>
      <c r="J877" s="244"/>
      <c r="K877" s="244"/>
      <c r="L877" s="249"/>
      <c r="M877" s="250"/>
      <c r="N877" s="251"/>
      <c r="O877" s="251"/>
      <c r="P877" s="251"/>
      <c r="Q877" s="251"/>
      <c r="R877" s="251"/>
      <c r="S877" s="251"/>
      <c r="T877" s="252"/>
      <c r="AT877" s="253" t="s">
        <v>132</v>
      </c>
      <c r="AU877" s="253" t="s">
        <v>79</v>
      </c>
      <c r="AV877" s="12" t="s">
        <v>81</v>
      </c>
      <c r="AW877" s="12" t="s">
        <v>35</v>
      </c>
      <c r="AX877" s="12" t="s">
        <v>71</v>
      </c>
      <c r="AY877" s="253" t="s">
        <v>123</v>
      </c>
    </row>
    <row r="878" s="13" customFormat="1">
      <c r="B878" s="254"/>
      <c r="C878" s="255"/>
      <c r="D878" s="234" t="s">
        <v>132</v>
      </c>
      <c r="E878" s="256" t="s">
        <v>21</v>
      </c>
      <c r="F878" s="257" t="s">
        <v>135</v>
      </c>
      <c r="G878" s="255"/>
      <c r="H878" s="258">
        <v>130</v>
      </c>
      <c r="I878" s="259"/>
      <c r="J878" s="255"/>
      <c r="K878" s="255"/>
      <c r="L878" s="260"/>
      <c r="M878" s="261"/>
      <c r="N878" s="262"/>
      <c r="O878" s="262"/>
      <c r="P878" s="262"/>
      <c r="Q878" s="262"/>
      <c r="R878" s="262"/>
      <c r="S878" s="262"/>
      <c r="T878" s="263"/>
      <c r="AT878" s="264" t="s">
        <v>132</v>
      </c>
      <c r="AU878" s="264" t="s">
        <v>79</v>
      </c>
      <c r="AV878" s="13" t="s">
        <v>122</v>
      </c>
      <c r="AW878" s="13" t="s">
        <v>35</v>
      </c>
      <c r="AX878" s="13" t="s">
        <v>79</v>
      </c>
      <c r="AY878" s="264" t="s">
        <v>123</v>
      </c>
    </row>
    <row r="879" s="1" customFormat="1" ht="25.5" customHeight="1">
      <c r="B879" s="45"/>
      <c r="C879" s="220" t="s">
        <v>1029</v>
      </c>
      <c r="D879" s="220" t="s">
        <v>126</v>
      </c>
      <c r="E879" s="221" t="s">
        <v>1030</v>
      </c>
      <c r="F879" s="222" t="s">
        <v>1031</v>
      </c>
      <c r="G879" s="223" t="s">
        <v>174</v>
      </c>
      <c r="H879" s="224">
        <v>19.800000000000001</v>
      </c>
      <c r="I879" s="225"/>
      <c r="J879" s="226">
        <f>ROUND(I879*H879,2)</f>
        <v>0</v>
      </c>
      <c r="K879" s="222" t="s">
        <v>241</v>
      </c>
      <c r="L879" s="71"/>
      <c r="M879" s="227" t="s">
        <v>21</v>
      </c>
      <c r="N879" s="228" t="s">
        <v>42</v>
      </c>
      <c r="O879" s="46"/>
      <c r="P879" s="229">
        <f>O879*H879</f>
        <v>0</v>
      </c>
      <c r="Q879" s="229">
        <v>0.00059999999999999995</v>
      </c>
      <c r="R879" s="229">
        <f>Q879*H879</f>
        <v>0.01188</v>
      </c>
      <c r="S879" s="229">
        <v>0</v>
      </c>
      <c r="T879" s="230">
        <f>S879*H879</f>
        <v>0</v>
      </c>
      <c r="AR879" s="23" t="s">
        <v>122</v>
      </c>
      <c r="AT879" s="23" t="s">
        <v>126</v>
      </c>
      <c r="AU879" s="23" t="s">
        <v>79</v>
      </c>
      <c r="AY879" s="23" t="s">
        <v>123</v>
      </c>
      <c r="BE879" s="231">
        <f>IF(N879="základní",J879,0)</f>
        <v>0</v>
      </c>
      <c r="BF879" s="231">
        <f>IF(N879="snížená",J879,0)</f>
        <v>0</v>
      </c>
      <c r="BG879" s="231">
        <f>IF(N879="zákl. přenesená",J879,0)</f>
        <v>0</v>
      </c>
      <c r="BH879" s="231">
        <f>IF(N879="sníž. přenesená",J879,0)</f>
        <v>0</v>
      </c>
      <c r="BI879" s="231">
        <f>IF(N879="nulová",J879,0)</f>
        <v>0</v>
      </c>
      <c r="BJ879" s="23" t="s">
        <v>79</v>
      </c>
      <c r="BK879" s="231">
        <f>ROUND(I879*H879,2)</f>
        <v>0</v>
      </c>
      <c r="BL879" s="23" t="s">
        <v>122</v>
      </c>
      <c r="BM879" s="23" t="s">
        <v>1032</v>
      </c>
    </row>
    <row r="880" s="11" customFormat="1">
      <c r="B880" s="232"/>
      <c r="C880" s="233"/>
      <c r="D880" s="234" t="s">
        <v>132</v>
      </c>
      <c r="E880" s="235" t="s">
        <v>21</v>
      </c>
      <c r="F880" s="236" t="s">
        <v>1025</v>
      </c>
      <c r="G880" s="233"/>
      <c r="H880" s="235" t="s">
        <v>21</v>
      </c>
      <c r="I880" s="237"/>
      <c r="J880" s="233"/>
      <c r="K880" s="233"/>
      <c r="L880" s="238"/>
      <c r="M880" s="239"/>
      <c r="N880" s="240"/>
      <c r="O880" s="240"/>
      <c r="P880" s="240"/>
      <c r="Q880" s="240"/>
      <c r="R880" s="240"/>
      <c r="S880" s="240"/>
      <c r="T880" s="241"/>
      <c r="AT880" s="242" t="s">
        <v>132</v>
      </c>
      <c r="AU880" s="242" t="s">
        <v>79</v>
      </c>
      <c r="AV880" s="11" t="s">
        <v>79</v>
      </c>
      <c r="AW880" s="11" t="s">
        <v>35</v>
      </c>
      <c r="AX880" s="11" t="s">
        <v>71</v>
      </c>
      <c r="AY880" s="242" t="s">
        <v>123</v>
      </c>
    </row>
    <row r="881" s="11" customFormat="1">
      <c r="B881" s="232"/>
      <c r="C881" s="233"/>
      <c r="D881" s="234" t="s">
        <v>132</v>
      </c>
      <c r="E881" s="235" t="s">
        <v>21</v>
      </c>
      <c r="F881" s="236" t="s">
        <v>661</v>
      </c>
      <c r="G881" s="233"/>
      <c r="H881" s="235" t="s">
        <v>21</v>
      </c>
      <c r="I881" s="237"/>
      <c r="J881" s="233"/>
      <c r="K881" s="233"/>
      <c r="L881" s="238"/>
      <c r="M881" s="239"/>
      <c r="N881" s="240"/>
      <c r="O881" s="240"/>
      <c r="P881" s="240"/>
      <c r="Q881" s="240"/>
      <c r="R881" s="240"/>
      <c r="S881" s="240"/>
      <c r="T881" s="241"/>
      <c r="AT881" s="242" t="s">
        <v>132</v>
      </c>
      <c r="AU881" s="242" t="s">
        <v>79</v>
      </c>
      <c r="AV881" s="11" t="s">
        <v>79</v>
      </c>
      <c r="AW881" s="11" t="s">
        <v>35</v>
      </c>
      <c r="AX881" s="11" t="s">
        <v>71</v>
      </c>
      <c r="AY881" s="242" t="s">
        <v>123</v>
      </c>
    </row>
    <row r="882" s="11" customFormat="1">
      <c r="B882" s="232"/>
      <c r="C882" s="233"/>
      <c r="D882" s="234" t="s">
        <v>132</v>
      </c>
      <c r="E882" s="235" t="s">
        <v>21</v>
      </c>
      <c r="F882" s="236" t="s">
        <v>1033</v>
      </c>
      <c r="G882" s="233"/>
      <c r="H882" s="235" t="s">
        <v>21</v>
      </c>
      <c r="I882" s="237"/>
      <c r="J882" s="233"/>
      <c r="K882" s="233"/>
      <c r="L882" s="238"/>
      <c r="M882" s="239"/>
      <c r="N882" s="240"/>
      <c r="O882" s="240"/>
      <c r="P882" s="240"/>
      <c r="Q882" s="240"/>
      <c r="R882" s="240"/>
      <c r="S882" s="240"/>
      <c r="T882" s="241"/>
      <c r="AT882" s="242" t="s">
        <v>132</v>
      </c>
      <c r="AU882" s="242" t="s">
        <v>79</v>
      </c>
      <c r="AV882" s="11" t="s">
        <v>79</v>
      </c>
      <c r="AW882" s="11" t="s">
        <v>35</v>
      </c>
      <c r="AX882" s="11" t="s">
        <v>71</v>
      </c>
      <c r="AY882" s="242" t="s">
        <v>123</v>
      </c>
    </row>
    <row r="883" s="12" customFormat="1">
      <c r="B883" s="243"/>
      <c r="C883" s="244"/>
      <c r="D883" s="234" t="s">
        <v>132</v>
      </c>
      <c r="E883" s="245" t="s">
        <v>21</v>
      </c>
      <c r="F883" s="246" t="s">
        <v>1034</v>
      </c>
      <c r="G883" s="244"/>
      <c r="H883" s="247">
        <v>10.800000000000001</v>
      </c>
      <c r="I883" s="248"/>
      <c r="J883" s="244"/>
      <c r="K883" s="244"/>
      <c r="L883" s="249"/>
      <c r="M883" s="250"/>
      <c r="N883" s="251"/>
      <c r="O883" s="251"/>
      <c r="P883" s="251"/>
      <c r="Q883" s="251"/>
      <c r="R883" s="251"/>
      <c r="S883" s="251"/>
      <c r="T883" s="252"/>
      <c r="AT883" s="253" t="s">
        <v>132</v>
      </c>
      <c r="AU883" s="253" t="s">
        <v>79</v>
      </c>
      <c r="AV883" s="12" t="s">
        <v>81</v>
      </c>
      <c r="AW883" s="12" t="s">
        <v>35</v>
      </c>
      <c r="AX883" s="12" t="s">
        <v>71</v>
      </c>
      <c r="AY883" s="253" t="s">
        <v>123</v>
      </c>
    </row>
    <row r="884" s="11" customFormat="1">
      <c r="B884" s="232"/>
      <c r="C884" s="233"/>
      <c r="D884" s="234" t="s">
        <v>132</v>
      </c>
      <c r="E884" s="235" t="s">
        <v>21</v>
      </c>
      <c r="F884" s="236" t="s">
        <v>1035</v>
      </c>
      <c r="G884" s="233"/>
      <c r="H884" s="235" t="s">
        <v>21</v>
      </c>
      <c r="I884" s="237"/>
      <c r="J884" s="233"/>
      <c r="K884" s="233"/>
      <c r="L884" s="238"/>
      <c r="M884" s="239"/>
      <c r="N884" s="240"/>
      <c r="O884" s="240"/>
      <c r="P884" s="240"/>
      <c r="Q884" s="240"/>
      <c r="R884" s="240"/>
      <c r="S884" s="240"/>
      <c r="T884" s="241"/>
      <c r="AT884" s="242" t="s">
        <v>132</v>
      </c>
      <c r="AU884" s="242" t="s">
        <v>79</v>
      </c>
      <c r="AV884" s="11" t="s">
        <v>79</v>
      </c>
      <c r="AW884" s="11" t="s">
        <v>35</v>
      </c>
      <c r="AX884" s="11" t="s">
        <v>71</v>
      </c>
      <c r="AY884" s="242" t="s">
        <v>123</v>
      </c>
    </row>
    <row r="885" s="12" customFormat="1">
      <c r="B885" s="243"/>
      <c r="C885" s="244"/>
      <c r="D885" s="234" t="s">
        <v>132</v>
      </c>
      <c r="E885" s="245" t="s">
        <v>21</v>
      </c>
      <c r="F885" s="246" t="s">
        <v>1036</v>
      </c>
      <c r="G885" s="244"/>
      <c r="H885" s="247">
        <v>9</v>
      </c>
      <c r="I885" s="248"/>
      <c r="J885" s="244"/>
      <c r="K885" s="244"/>
      <c r="L885" s="249"/>
      <c r="M885" s="250"/>
      <c r="N885" s="251"/>
      <c r="O885" s="251"/>
      <c r="P885" s="251"/>
      <c r="Q885" s="251"/>
      <c r="R885" s="251"/>
      <c r="S885" s="251"/>
      <c r="T885" s="252"/>
      <c r="AT885" s="253" t="s">
        <v>132</v>
      </c>
      <c r="AU885" s="253" t="s">
        <v>79</v>
      </c>
      <c r="AV885" s="12" t="s">
        <v>81</v>
      </c>
      <c r="AW885" s="12" t="s">
        <v>35</v>
      </c>
      <c r="AX885" s="12" t="s">
        <v>71</v>
      </c>
      <c r="AY885" s="253" t="s">
        <v>123</v>
      </c>
    </row>
    <row r="886" s="13" customFormat="1">
      <c r="B886" s="254"/>
      <c r="C886" s="255"/>
      <c r="D886" s="234" t="s">
        <v>132</v>
      </c>
      <c r="E886" s="256" t="s">
        <v>21</v>
      </c>
      <c r="F886" s="257" t="s">
        <v>135</v>
      </c>
      <c r="G886" s="255"/>
      <c r="H886" s="258">
        <v>19.800000000000001</v>
      </c>
      <c r="I886" s="259"/>
      <c r="J886" s="255"/>
      <c r="K886" s="255"/>
      <c r="L886" s="260"/>
      <c r="M886" s="261"/>
      <c r="N886" s="262"/>
      <c r="O886" s="262"/>
      <c r="P886" s="262"/>
      <c r="Q886" s="262"/>
      <c r="R886" s="262"/>
      <c r="S886" s="262"/>
      <c r="T886" s="263"/>
      <c r="AT886" s="264" t="s">
        <v>132</v>
      </c>
      <c r="AU886" s="264" t="s">
        <v>79</v>
      </c>
      <c r="AV886" s="13" t="s">
        <v>122</v>
      </c>
      <c r="AW886" s="13" t="s">
        <v>35</v>
      </c>
      <c r="AX886" s="13" t="s">
        <v>79</v>
      </c>
      <c r="AY886" s="264" t="s">
        <v>123</v>
      </c>
    </row>
    <row r="887" s="1" customFormat="1" ht="25.5" customHeight="1">
      <c r="B887" s="45"/>
      <c r="C887" s="220" t="s">
        <v>1037</v>
      </c>
      <c r="D887" s="220" t="s">
        <v>126</v>
      </c>
      <c r="E887" s="221" t="s">
        <v>1038</v>
      </c>
      <c r="F887" s="222" t="s">
        <v>1039</v>
      </c>
      <c r="G887" s="223" t="s">
        <v>219</v>
      </c>
      <c r="H887" s="224">
        <v>130</v>
      </c>
      <c r="I887" s="225"/>
      <c r="J887" s="226">
        <f>ROUND(I887*H887,2)</f>
        <v>0</v>
      </c>
      <c r="K887" s="222" t="s">
        <v>241</v>
      </c>
      <c r="L887" s="71"/>
      <c r="M887" s="227" t="s">
        <v>21</v>
      </c>
      <c r="N887" s="228" t="s">
        <v>42</v>
      </c>
      <c r="O887" s="46"/>
      <c r="P887" s="229">
        <f>O887*H887</f>
        <v>0</v>
      </c>
      <c r="Q887" s="229">
        <v>0.00040000000000000002</v>
      </c>
      <c r="R887" s="229">
        <f>Q887*H887</f>
        <v>0.052000000000000005</v>
      </c>
      <c r="S887" s="229">
        <v>0</v>
      </c>
      <c r="T887" s="230">
        <f>S887*H887</f>
        <v>0</v>
      </c>
      <c r="AR887" s="23" t="s">
        <v>122</v>
      </c>
      <c r="AT887" s="23" t="s">
        <v>126</v>
      </c>
      <c r="AU887" s="23" t="s">
        <v>79</v>
      </c>
      <c r="AY887" s="23" t="s">
        <v>123</v>
      </c>
      <c r="BE887" s="231">
        <f>IF(N887="základní",J887,0)</f>
        <v>0</v>
      </c>
      <c r="BF887" s="231">
        <f>IF(N887="snížená",J887,0)</f>
        <v>0</v>
      </c>
      <c r="BG887" s="231">
        <f>IF(N887="zákl. přenesená",J887,0)</f>
        <v>0</v>
      </c>
      <c r="BH887" s="231">
        <f>IF(N887="sníž. přenesená",J887,0)</f>
        <v>0</v>
      </c>
      <c r="BI887" s="231">
        <f>IF(N887="nulová",J887,0)</f>
        <v>0</v>
      </c>
      <c r="BJ887" s="23" t="s">
        <v>79</v>
      </c>
      <c r="BK887" s="231">
        <f>ROUND(I887*H887,2)</f>
        <v>0</v>
      </c>
      <c r="BL887" s="23" t="s">
        <v>122</v>
      </c>
      <c r="BM887" s="23" t="s">
        <v>1040</v>
      </c>
    </row>
    <row r="888" s="11" customFormat="1">
      <c r="B888" s="232"/>
      <c r="C888" s="233"/>
      <c r="D888" s="234" t="s">
        <v>132</v>
      </c>
      <c r="E888" s="235" t="s">
        <v>21</v>
      </c>
      <c r="F888" s="236" t="s">
        <v>1041</v>
      </c>
      <c r="G888" s="233"/>
      <c r="H888" s="235" t="s">
        <v>21</v>
      </c>
      <c r="I888" s="237"/>
      <c r="J888" s="233"/>
      <c r="K888" s="233"/>
      <c r="L888" s="238"/>
      <c r="M888" s="239"/>
      <c r="N888" s="240"/>
      <c r="O888" s="240"/>
      <c r="P888" s="240"/>
      <c r="Q888" s="240"/>
      <c r="R888" s="240"/>
      <c r="S888" s="240"/>
      <c r="T888" s="241"/>
      <c r="AT888" s="242" t="s">
        <v>132</v>
      </c>
      <c r="AU888" s="242" t="s">
        <v>79</v>
      </c>
      <c r="AV888" s="11" t="s">
        <v>79</v>
      </c>
      <c r="AW888" s="11" t="s">
        <v>35</v>
      </c>
      <c r="AX888" s="11" t="s">
        <v>71</v>
      </c>
      <c r="AY888" s="242" t="s">
        <v>123</v>
      </c>
    </row>
    <row r="889" s="11" customFormat="1">
      <c r="B889" s="232"/>
      <c r="C889" s="233"/>
      <c r="D889" s="234" t="s">
        <v>132</v>
      </c>
      <c r="E889" s="235" t="s">
        <v>21</v>
      </c>
      <c r="F889" s="236" t="s">
        <v>661</v>
      </c>
      <c r="G889" s="233"/>
      <c r="H889" s="235" t="s">
        <v>21</v>
      </c>
      <c r="I889" s="237"/>
      <c r="J889" s="233"/>
      <c r="K889" s="233"/>
      <c r="L889" s="238"/>
      <c r="M889" s="239"/>
      <c r="N889" s="240"/>
      <c r="O889" s="240"/>
      <c r="P889" s="240"/>
      <c r="Q889" s="240"/>
      <c r="R889" s="240"/>
      <c r="S889" s="240"/>
      <c r="T889" s="241"/>
      <c r="AT889" s="242" t="s">
        <v>132</v>
      </c>
      <c r="AU889" s="242" t="s">
        <v>79</v>
      </c>
      <c r="AV889" s="11" t="s">
        <v>79</v>
      </c>
      <c r="AW889" s="11" t="s">
        <v>35</v>
      </c>
      <c r="AX889" s="11" t="s">
        <v>71</v>
      </c>
      <c r="AY889" s="242" t="s">
        <v>123</v>
      </c>
    </row>
    <row r="890" s="11" customFormat="1">
      <c r="B890" s="232"/>
      <c r="C890" s="233"/>
      <c r="D890" s="234" t="s">
        <v>132</v>
      </c>
      <c r="E890" s="235" t="s">
        <v>21</v>
      </c>
      <c r="F890" s="236" t="s">
        <v>1027</v>
      </c>
      <c r="G890" s="233"/>
      <c r="H890" s="235" t="s">
        <v>21</v>
      </c>
      <c r="I890" s="237"/>
      <c r="J890" s="233"/>
      <c r="K890" s="233"/>
      <c r="L890" s="238"/>
      <c r="M890" s="239"/>
      <c r="N890" s="240"/>
      <c r="O890" s="240"/>
      <c r="P890" s="240"/>
      <c r="Q890" s="240"/>
      <c r="R890" s="240"/>
      <c r="S890" s="240"/>
      <c r="T890" s="241"/>
      <c r="AT890" s="242" t="s">
        <v>132</v>
      </c>
      <c r="AU890" s="242" t="s">
        <v>79</v>
      </c>
      <c r="AV890" s="11" t="s">
        <v>79</v>
      </c>
      <c r="AW890" s="11" t="s">
        <v>35</v>
      </c>
      <c r="AX890" s="11" t="s">
        <v>71</v>
      </c>
      <c r="AY890" s="242" t="s">
        <v>123</v>
      </c>
    </row>
    <row r="891" s="12" customFormat="1">
      <c r="B891" s="243"/>
      <c r="C891" s="244"/>
      <c r="D891" s="234" t="s">
        <v>132</v>
      </c>
      <c r="E891" s="245" t="s">
        <v>21</v>
      </c>
      <c r="F891" s="246" t="s">
        <v>1042</v>
      </c>
      <c r="G891" s="244"/>
      <c r="H891" s="247">
        <v>130</v>
      </c>
      <c r="I891" s="248"/>
      <c r="J891" s="244"/>
      <c r="K891" s="244"/>
      <c r="L891" s="249"/>
      <c r="M891" s="250"/>
      <c r="N891" s="251"/>
      <c r="O891" s="251"/>
      <c r="P891" s="251"/>
      <c r="Q891" s="251"/>
      <c r="R891" s="251"/>
      <c r="S891" s="251"/>
      <c r="T891" s="252"/>
      <c r="AT891" s="253" t="s">
        <v>132</v>
      </c>
      <c r="AU891" s="253" t="s">
        <v>79</v>
      </c>
      <c r="AV891" s="12" t="s">
        <v>81</v>
      </c>
      <c r="AW891" s="12" t="s">
        <v>35</v>
      </c>
      <c r="AX891" s="12" t="s">
        <v>71</v>
      </c>
      <c r="AY891" s="253" t="s">
        <v>123</v>
      </c>
    </row>
    <row r="892" s="13" customFormat="1">
      <c r="B892" s="254"/>
      <c r="C892" s="255"/>
      <c r="D892" s="234" t="s">
        <v>132</v>
      </c>
      <c r="E892" s="256" t="s">
        <v>21</v>
      </c>
      <c r="F892" s="257" t="s">
        <v>135</v>
      </c>
      <c r="G892" s="255"/>
      <c r="H892" s="258">
        <v>130</v>
      </c>
      <c r="I892" s="259"/>
      <c r="J892" s="255"/>
      <c r="K892" s="255"/>
      <c r="L892" s="260"/>
      <c r="M892" s="261"/>
      <c r="N892" s="262"/>
      <c r="O892" s="262"/>
      <c r="P892" s="262"/>
      <c r="Q892" s="262"/>
      <c r="R892" s="262"/>
      <c r="S892" s="262"/>
      <c r="T892" s="263"/>
      <c r="AT892" s="264" t="s">
        <v>132</v>
      </c>
      <c r="AU892" s="264" t="s">
        <v>79</v>
      </c>
      <c r="AV892" s="13" t="s">
        <v>122</v>
      </c>
      <c r="AW892" s="13" t="s">
        <v>35</v>
      </c>
      <c r="AX892" s="13" t="s">
        <v>79</v>
      </c>
      <c r="AY892" s="264" t="s">
        <v>123</v>
      </c>
    </row>
    <row r="893" s="1" customFormat="1" ht="25.5" customHeight="1">
      <c r="B893" s="45"/>
      <c r="C893" s="220" t="s">
        <v>1043</v>
      </c>
      <c r="D893" s="220" t="s">
        <v>126</v>
      </c>
      <c r="E893" s="221" t="s">
        <v>1044</v>
      </c>
      <c r="F893" s="222" t="s">
        <v>1045</v>
      </c>
      <c r="G893" s="223" t="s">
        <v>174</v>
      </c>
      <c r="H893" s="224">
        <v>19.800000000000001</v>
      </c>
      <c r="I893" s="225"/>
      <c r="J893" s="226">
        <f>ROUND(I893*H893,2)</f>
        <v>0</v>
      </c>
      <c r="K893" s="222" t="s">
        <v>241</v>
      </c>
      <c r="L893" s="71"/>
      <c r="M893" s="227" t="s">
        <v>21</v>
      </c>
      <c r="N893" s="228" t="s">
        <v>42</v>
      </c>
      <c r="O893" s="46"/>
      <c r="P893" s="229">
        <f>O893*H893</f>
        <v>0</v>
      </c>
      <c r="Q893" s="229">
        <v>0.0016000000000000001</v>
      </c>
      <c r="R893" s="229">
        <f>Q893*H893</f>
        <v>0.03168</v>
      </c>
      <c r="S893" s="229">
        <v>0</v>
      </c>
      <c r="T893" s="230">
        <f>S893*H893</f>
        <v>0</v>
      </c>
      <c r="AR893" s="23" t="s">
        <v>122</v>
      </c>
      <c r="AT893" s="23" t="s">
        <v>126</v>
      </c>
      <c r="AU893" s="23" t="s">
        <v>79</v>
      </c>
      <c r="AY893" s="23" t="s">
        <v>123</v>
      </c>
      <c r="BE893" s="231">
        <f>IF(N893="základní",J893,0)</f>
        <v>0</v>
      </c>
      <c r="BF893" s="231">
        <f>IF(N893="snížená",J893,0)</f>
        <v>0</v>
      </c>
      <c r="BG893" s="231">
        <f>IF(N893="zákl. přenesená",J893,0)</f>
        <v>0</v>
      </c>
      <c r="BH893" s="231">
        <f>IF(N893="sníž. přenesená",J893,0)</f>
        <v>0</v>
      </c>
      <c r="BI893" s="231">
        <f>IF(N893="nulová",J893,0)</f>
        <v>0</v>
      </c>
      <c r="BJ893" s="23" t="s">
        <v>79</v>
      </c>
      <c r="BK893" s="231">
        <f>ROUND(I893*H893,2)</f>
        <v>0</v>
      </c>
      <c r="BL893" s="23" t="s">
        <v>122</v>
      </c>
      <c r="BM893" s="23" t="s">
        <v>1046</v>
      </c>
    </row>
    <row r="894" s="11" customFormat="1">
      <c r="B894" s="232"/>
      <c r="C894" s="233"/>
      <c r="D894" s="234" t="s">
        <v>132</v>
      </c>
      <c r="E894" s="235" t="s">
        <v>21</v>
      </c>
      <c r="F894" s="236" t="s">
        <v>1041</v>
      </c>
      <c r="G894" s="233"/>
      <c r="H894" s="235" t="s">
        <v>21</v>
      </c>
      <c r="I894" s="237"/>
      <c r="J894" s="233"/>
      <c r="K894" s="233"/>
      <c r="L894" s="238"/>
      <c r="M894" s="239"/>
      <c r="N894" s="240"/>
      <c r="O894" s="240"/>
      <c r="P894" s="240"/>
      <c r="Q894" s="240"/>
      <c r="R894" s="240"/>
      <c r="S894" s="240"/>
      <c r="T894" s="241"/>
      <c r="AT894" s="242" t="s">
        <v>132</v>
      </c>
      <c r="AU894" s="242" t="s">
        <v>79</v>
      </c>
      <c r="AV894" s="11" t="s">
        <v>79</v>
      </c>
      <c r="AW894" s="11" t="s">
        <v>35</v>
      </c>
      <c r="AX894" s="11" t="s">
        <v>71</v>
      </c>
      <c r="AY894" s="242" t="s">
        <v>123</v>
      </c>
    </row>
    <row r="895" s="11" customFormat="1">
      <c r="B895" s="232"/>
      <c r="C895" s="233"/>
      <c r="D895" s="234" t="s">
        <v>132</v>
      </c>
      <c r="E895" s="235" t="s">
        <v>21</v>
      </c>
      <c r="F895" s="236" t="s">
        <v>661</v>
      </c>
      <c r="G895" s="233"/>
      <c r="H895" s="235" t="s">
        <v>21</v>
      </c>
      <c r="I895" s="237"/>
      <c r="J895" s="233"/>
      <c r="K895" s="233"/>
      <c r="L895" s="238"/>
      <c r="M895" s="239"/>
      <c r="N895" s="240"/>
      <c r="O895" s="240"/>
      <c r="P895" s="240"/>
      <c r="Q895" s="240"/>
      <c r="R895" s="240"/>
      <c r="S895" s="240"/>
      <c r="T895" s="241"/>
      <c r="AT895" s="242" t="s">
        <v>132</v>
      </c>
      <c r="AU895" s="242" t="s">
        <v>79</v>
      </c>
      <c r="AV895" s="11" t="s">
        <v>79</v>
      </c>
      <c r="AW895" s="11" t="s">
        <v>35</v>
      </c>
      <c r="AX895" s="11" t="s">
        <v>71</v>
      </c>
      <c r="AY895" s="242" t="s">
        <v>123</v>
      </c>
    </row>
    <row r="896" s="11" customFormat="1">
      <c r="B896" s="232"/>
      <c r="C896" s="233"/>
      <c r="D896" s="234" t="s">
        <v>132</v>
      </c>
      <c r="E896" s="235" t="s">
        <v>21</v>
      </c>
      <c r="F896" s="236" t="s">
        <v>1033</v>
      </c>
      <c r="G896" s="233"/>
      <c r="H896" s="235" t="s">
        <v>21</v>
      </c>
      <c r="I896" s="237"/>
      <c r="J896" s="233"/>
      <c r="K896" s="233"/>
      <c r="L896" s="238"/>
      <c r="M896" s="239"/>
      <c r="N896" s="240"/>
      <c r="O896" s="240"/>
      <c r="P896" s="240"/>
      <c r="Q896" s="240"/>
      <c r="R896" s="240"/>
      <c r="S896" s="240"/>
      <c r="T896" s="241"/>
      <c r="AT896" s="242" t="s">
        <v>132</v>
      </c>
      <c r="AU896" s="242" t="s">
        <v>79</v>
      </c>
      <c r="AV896" s="11" t="s">
        <v>79</v>
      </c>
      <c r="AW896" s="11" t="s">
        <v>35</v>
      </c>
      <c r="AX896" s="11" t="s">
        <v>71</v>
      </c>
      <c r="AY896" s="242" t="s">
        <v>123</v>
      </c>
    </row>
    <row r="897" s="12" customFormat="1">
      <c r="B897" s="243"/>
      <c r="C897" s="244"/>
      <c r="D897" s="234" t="s">
        <v>132</v>
      </c>
      <c r="E897" s="245" t="s">
        <v>21</v>
      </c>
      <c r="F897" s="246" t="s">
        <v>1034</v>
      </c>
      <c r="G897" s="244"/>
      <c r="H897" s="247">
        <v>10.800000000000001</v>
      </c>
      <c r="I897" s="248"/>
      <c r="J897" s="244"/>
      <c r="K897" s="244"/>
      <c r="L897" s="249"/>
      <c r="M897" s="250"/>
      <c r="N897" s="251"/>
      <c r="O897" s="251"/>
      <c r="P897" s="251"/>
      <c r="Q897" s="251"/>
      <c r="R897" s="251"/>
      <c r="S897" s="251"/>
      <c r="T897" s="252"/>
      <c r="AT897" s="253" t="s">
        <v>132</v>
      </c>
      <c r="AU897" s="253" t="s">
        <v>79</v>
      </c>
      <c r="AV897" s="12" t="s">
        <v>81</v>
      </c>
      <c r="AW897" s="12" t="s">
        <v>35</v>
      </c>
      <c r="AX897" s="12" t="s">
        <v>71</v>
      </c>
      <c r="AY897" s="253" t="s">
        <v>123</v>
      </c>
    </row>
    <row r="898" s="11" customFormat="1">
      <c r="B898" s="232"/>
      <c r="C898" s="233"/>
      <c r="D898" s="234" t="s">
        <v>132</v>
      </c>
      <c r="E898" s="235" t="s">
        <v>21</v>
      </c>
      <c r="F898" s="236" t="s">
        <v>1035</v>
      </c>
      <c r="G898" s="233"/>
      <c r="H898" s="235" t="s">
        <v>21</v>
      </c>
      <c r="I898" s="237"/>
      <c r="J898" s="233"/>
      <c r="K898" s="233"/>
      <c r="L898" s="238"/>
      <c r="M898" s="239"/>
      <c r="N898" s="240"/>
      <c r="O898" s="240"/>
      <c r="P898" s="240"/>
      <c r="Q898" s="240"/>
      <c r="R898" s="240"/>
      <c r="S898" s="240"/>
      <c r="T898" s="241"/>
      <c r="AT898" s="242" t="s">
        <v>132</v>
      </c>
      <c r="AU898" s="242" t="s">
        <v>79</v>
      </c>
      <c r="AV898" s="11" t="s">
        <v>79</v>
      </c>
      <c r="AW898" s="11" t="s">
        <v>35</v>
      </c>
      <c r="AX898" s="11" t="s">
        <v>71</v>
      </c>
      <c r="AY898" s="242" t="s">
        <v>123</v>
      </c>
    </row>
    <row r="899" s="12" customFormat="1">
      <c r="B899" s="243"/>
      <c r="C899" s="244"/>
      <c r="D899" s="234" t="s">
        <v>132</v>
      </c>
      <c r="E899" s="245" t="s">
        <v>21</v>
      </c>
      <c r="F899" s="246" t="s">
        <v>1036</v>
      </c>
      <c r="G899" s="244"/>
      <c r="H899" s="247">
        <v>9</v>
      </c>
      <c r="I899" s="248"/>
      <c r="J899" s="244"/>
      <c r="K899" s="244"/>
      <c r="L899" s="249"/>
      <c r="M899" s="250"/>
      <c r="N899" s="251"/>
      <c r="O899" s="251"/>
      <c r="P899" s="251"/>
      <c r="Q899" s="251"/>
      <c r="R899" s="251"/>
      <c r="S899" s="251"/>
      <c r="T899" s="252"/>
      <c r="AT899" s="253" t="s">
        <v>132</v>
      </c>
      <c r="AU899" s="253" t="s">
        <v>79</v>
      </c>
      <c r="AV899" s="12" t="s">
        <v>81</v>
      </c>
      <c r="AW899" s="12" t="s">
        <v>35</v>
      </c>
      <c r="AX899" s="12" t="s">
        <v>71</v>
      </c>
      <c r="AY899" s="253" t="s">
        <v>123</v>
      </c>
    </row>
    <row r="900" s="13" customFormat="1">
      <c r="B900" s="254"/>
      <c r="C900" s="255"/>
      <c r="D900" s="234" t="s">
        <v>132</v>
      </c>
      <c r="E900" s="256" t="s">
        <v>21</v>
      </c>
      <c r="F900" s="257" t="s">
        <v>135</v>
      </c>
      <c r="G900" s="255"/>
      <c r="H900" s="258">
        <v>19.800000000000001</v>
      </c>
      <c r="I900" s="259"/>
      <c r="J900" s="255"/>
      <c r="K900" s="255"/>
      <c r="L900" s="260"/>
      <c r="M900" s="265"/>
      <c r="N900" s="266"/>
      <c r="O900" s="266"/>
      <c r="P900" s="266"/>
      <c r="Q900" s="266"/>
      <c r="R900" s="266"/>
      <c r="S900" s="266"/>
      <c r="T900" s="267"/>
      <c r="AT900" s="264" t="s">
        <v>132</v>
      </c>
      <c r="AU900" s="264" t="s">
        <v>79</v>
      </c>
      <c r="AV900" s="13" t="s">
        <v>122</v>
      </c>
      <c r="AW900" s="13" t="s">
        <v>35</v>
      </c>
      <c r="AX900" s="13" t="s">
        <v>79</v>
      </c>
      <c r="AY900" s="264" t="s">
        <v>123</v>
      </c>
    </row>
    <row r="901" s="1" customFormat="1" ht="6.96" customHeight="1">
      <c r="B901" s="66"/>
      <c r="C901" s="67"/>
      <c r="D901" s="67"/>
      <c r="E901" s="67"/>
      <c r="F901" s="67"/>
      <c r="G901" s="67"/>
      <c r="H901" s="67"/>
      <c r="I901" s="165"/>
      <c r="J901" s="67"/>
      <c r="K901" s="67"/>
      <c r="L901" s="71"/>
    </row>
  </sheetData>
  <sheetProtection sheet="1" autoFilter="0" formatColumns="0" formatRows="0" objects="1" scenarios="1" spinCount="100000" saltValue="gFnH907ca31D+jj0az0zUoY/SfxEQd8+u6Myd7DFq/ZrlCpRqTDXTi8oYVWhMsYyXD2jdHypCsEfpeFSgo29FA==" hashValue="Kzyv6+HwXLVdrpanKFILXExUlozVyfFmNqWpuMrd4z4S0Ui6L+jagftkTC8pJdzrbfOSqa7V0Al7ut1ZXxaGSg==" algorithmName="SHA-512" password="CC35"/>
  <autoFilter ref="C88:K900"/>
  <mergeCells count="10">
    <mergeCell ref="E7:H7"/>
    <mergeCell ref="E9:H9"/>
    <mergeCell ref="E24:H24"/>
    <mergeCell ref="E45:H45"/>
    <mergeCell ref="E47:H47"/>
    <mergeCell ref="J51:J52"/>
    <mergeCell ref="E79:H79"/>
    <mergeCell ref="E81:H81"/>
    <mergeCell ref="G1:H1"/>
    <mergeCell ref="L2:V2"/>
  </mergeCells>
  <hyperlinks>
    <hyperlink ref="F1:G1" location="C2" display="1) Krycí list soupisu"/>
    <hyperlink ref="G1:H1" location="C54" display="2) Rekapitulace"/>
    <hyperlink ref="J1" location="C88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5" customWidth="1"/>
    <col min="10" max="10" width="23.5" customWidth="1"/>
    <col min="11" max="11" width="15.5" customWidth="1"/>
    <col min="19" max="19" width="8.17" customWidth="1"/>
    <col min="20" max="20" width="29.67" customWidth="1"/>
    <col min="21" max="21" width="16.33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0"/>
      <c r="B1" s="136"/>
      <c r="C1" s="136"/>
      <c r="D1" s="137" t="s">
        <v>1</v>
      </c>
      <c r="E1" s="136"/>
      <c r="F1" s="138" t="s">
        <v>91</v>
      </c>
      <c r="G1" s="138" t="s">
        <v>92</v>
      </c>
      <c r="H1" s="138"/>
      <c r="I1" s="139"/>
      <c r="J1" s="138" t="s">
        <v>93</v>
      </c>
      <c r="K1" s="137" t="s">
        <v>94</v>
      </c>
      <c r="L1" s="138" t="s">
        <v>95</v>
      </c>
      <c r="M1" s="138"/>
      <c r="N1" s="138"/>
      <c r="O1" s="138"/>
      <c r="P1" s="138"/>
      <c r="Q1" s="138"/>
      <c r="R1" s="138"/>
      <c r="S1" s="138"/>
      <c r="T1" s="138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ht="36.96" customHeight="1">
      <c r="L2"/>
      <c r="AT2" s="23" t="s">
        <v>87</v>
      </c>
    </row>
    <row r="3" ht="6.96" customHeight="1">
      <c r="B3" s="24"/>
      <c r="C3" s="25"/>
      <c r="D3" s="25"/>
      <c r="E3" s="25"/>
      <c r="F3" s="25"/>
      <c r="G3" s="25"/>
      <c r="H3" s="25"/>
      <c r="I3" s="140"/>
      <c r="J3" s="25"/>
      <c r="K3" s="26"/>
      <c r="AT3" s="23" t="s">
        <v>81</v>
      </c>
    </row>
    <row r="4" ht="36.96" customHeight="1">
      <c r="B4" s="27"/>
      <c r="C4" s="28"/>
      <c r="D4" s="29" t="s">
        <v>96</v>
      </c>
      <c r="E4" s="28"/>
      <c r="F4" s="28"/>
      <c r="G4" s="28"/>
      <c r="H4" s="28"/>
      <c r="I4" s="141"/>
      <c r="J4" s="28"/>
      <c r="K4" s="30"/>
      <c r="M4" s="31" t="s">
        <v>12</v>
      </c>
      <c r="AT4" s="23" t="s">
        <v>6</v>
      </c>
    </row>
    <row r="5" ht="6.96" customHeight="1">
      <c r="B5" s="27"/>
      <c r="C5" s="28"/>
      <c r="D5" s="28"/>
      <c r="E5" s="28"/>
      <c r="F5" s="28"/>
      <c r="G5" s="28"/>
      <c r="H5" s="28"/>
      <c r="I5" s="141"/>
      <c r="J5" s="28"/>
      <c r="K5" s="30"/>
    </row>
    <row r="6">
      <c r="B6" s="27"/>
      <c r="C6" s="28"/>
      <c r="D6" s="39" t="s">
        <v>18</v>
      </c>
      <c r="E6" s="28"/>
      <c r="F6" s="28"/>
      <c r="G6" s="28"/>
      <c r="H6" s="28"/>
      <c r="I6" s="141"/>
      <c r="J6" s="28"/>
      <c r="K6" s="30"/>
    </row>
    <row r="7" ht="16.5" customHeight="1">
      <c r="B7" s="27"/>
      <c r="C7" s="28"/>
      <c r="D7" s="28"/>
      <c r="E7" s="142" t="str">
        <f>'Rekapitulace stavby'!K6</f>
        <v>Rekonstrukce tramvajové tratě v sadu Boženy Němcové</v>
      </c>
      <c r="F7" s="39"/>
      <c r="G7" s="39"/>
      <c r="H7" s="39"/>
      <c r="I7" s="141"/>
      <c r="J7" s="28"/>
      <c r="K7" s="30"/>
    </row>
    <row r="8" s="1" customFormat="1">
      <c r="B8" s="45"/>
      <c r="C8" s="46"/>
      <c r="D8" s="39" t="s">
        <v>97</v>
      </c>
      <c r="E8" s="46"/>
      <c r="F8" s="46"/>
      <c r="G8" s="46"/>
      <c r="H8" s="46"/>
      <c r="I8" s="143"/>
      <c r="J8" s="46"/>
      <c r="K8" s="50"/>
    </row>
    <row r="9" s="1" customFormat="1" ht="36.96" customHeight="1">
      <c r="B9" s="45"/>
      <c r="C9" s="46"/>
      <c r="D9" s="46"/>
      <c r="E9" s="144" t="s">
        <v>1047</v>
      </c>
      <c r="F9" s="46"/>
      <c r="G9" s="46"/>
      <c r="H9" s="46"/>
      <c r="I9" s="143"/>
      <c r="J9" s="46"/>
      <c r="K9" s="50"/>
    </row>
    <row r="10" s="1" customFormat="1">
      <c r="B10" s="45"/>
      <c r="C10" s="46"/>
      <c r="D10" s="46"/>
      <c r="E10" s="46"/>
      <c r="F10" s="46"/>
      <c r="G10" s="46"/>
      <c r="H10" s="46"/>
      <c r="I10" s="143"/>
      <c r="J10" s="46"/>
      <c r="K10" s="50"/>
    </row>
    <row r="11" s="1" customFormat="1" ht="14.4" customHeight="1">
      <c r="B11" s="45"/>
      <c r="C11" s="46"/>
      <c r="D11" s="39" t="s">
        <v>20</v>
      </c>
      <c r="E11" s="46"/>
      <c r="F11" s="34" t="s">
        <v>21</v>
      </c>
      <c r="G11" s="46"/>
      <c r="H11" s="46"/>
      <c r="I11" s="145" t="s">
        <v>22</v>
      </c>
      <c r="J11" s="34" t="s">
        <v>21</v>
      </c>
      <c r="K11" s="50"/>
    </row>
    <row r="12" s="1" customFormat="1" ht="14.4" customHeight="1">
      <c r="B12" s="45"/>
      <c r="C12" s="46"/>
      <c r="D12" s="39" t="s">
        <v>23</v>
      </c>
      <c r="E12" s="46"/>
      <c r="F12" s="34" t="s">
        <v>29</v>
      </c>
      <c r="G12" s="46"/>
      <c r="H12" s="46"/>
      <c r="I12" s="145" t="s">
        <v>25</v>
      </c>
      <c r="J12" s="146" t="str">
        <f>'Rekapitulace stavby'!AN8</f>
        <v>3. 6. 2018</v>
      </c>
      <c r="K12" s="50"/>
    </row>
    <row r="13" s="1" customFormat="1" ht="10.8" customHeight="1">
      <c r="B13" s="45"/>
      <c r="C13" s="46"/>
      <c r="D13" s="46"/>
      <c r="E13" s="46"/>
      <c r="F13" s="46"/>
      <c r="G13" s="46"/>
      <c r="H13" s="46"/>
      <c r="I13" s="143"/>
      <c r="J13" s="46"/>
      <c r="K13" s="50"/>
    </row>
    <row r="14" s="1" customFormat="1" ht="14.4" customHeight="1">
      <c r="B14" s="45"/>
      <c r="C14" s="46"/>
      <c r="D14" s="39" t="s">
        <v>27</v>
      </c>
      <c r="E14" s="46"/>
      <c r="F14" s="46"/>
      <c r="G14" s="46"/>
      <c r="H14" s="46"/>
      <c r="I14" s="145" t="s">
        <v>28</v>
      </c>
      <c r="J14" s="34" t="str">
        <f>IF('Rekapitulace stavby'!AN10="","",'Rekapitulace stavby'!AN10)</f>
        <v/>
      </c>
      <c r="K14" s="50"/>
    </row>
    <row r="15" s="1" customFormat="1" ht="18" customHeight="1">
      <c r="B15" s="45"/>
      <c r="C15" s="46"/>
      <c r="D15" s="46"/>
      <c r="E15" s="34" t="str">
        <f>IF('Rekapitulace stavby'!E11="","",'Rekapitulace stavby'!E11)</f>
        <v xml:space="preserve"> </v>
      </c>
      <c r="F15" s="46"/>
      <c r="G15" s="46"/>
      <c r="H15" s="46"/>
      <c r="I15" s="145" t="s">
        <v>30</v>
      </c>
      <c r="J15" s="34" t="str">
        <f>IF('Rekapitulace stavby'!AN11="","",'Rekapitulace stavby'!AN11)</f>
        <v/>
      </c>
      <c r="K15" s="50"/>
    </row>
    <row r="16" s="1" customFormat="1" ht="6.96" customHeight="1">
      <c r="B16" s="45"/>
      <c r="C16" s="46"/>
      <c r="D16" s="46"/>
      <c r="E16" s="46"/>
      <c r="F16" s="46"/>
      <c r="G16" s="46"/>
      <c r="H16" s="46"/>
      <c r="I16" s="143"/>
      <c r="J16" s="46"/>
      <c r="K16" s="50"/>
    </row>
    <row r="17" s="1" customFormat="1" ht="14.4" customHeight="1">
      <c r="B17" s="45"/>
      <c r="C17" s="46"/>
      <c r="D17" s="39" t="s">
        <v>31</v>
      </c>
      <c r="E17" s="46"/>
      <c r="F17" s="46"/>
      <c r="G17" s="46"/>
      <c r="H17" s="46"/>
      <c r="I17" s="145" t="s">
        <v>28</v>
      </c>
      <c r="J17" s="34" t="str">
        <f>IF('Rekapitulace stavby'!AN13="Vyplň údaj","",IF('Rekapitulace stavby'!AN13="","",'Rekapitulace stavby'!AN13))</f>
        <v/>
      </c>
      <c r="K17" s="50"/>
    </row>
    <row r="18" s="1" customFormat="1" ht="18" customHeight="1">
      <c r="B18" s="45"/>
      <c r="C18" s="46"/>
      <c r="D18" s="46"/>
      <c r="E18" s="34" t="str">
        <f>IF('Rekapitulace stavby'!E14="Vyplň údaj","",IF('Rekapitulace stavby'!E14="","",'Rekapitulace stavby'!E14))</f>
        <v/>
      </c>
      <c r="F18" s="46"/>
      <c r="G18" s="46"/>
      <c r="H18" s="46"/>
      <c r="I18" s="145" t="s">
        <v>30</v>
      </c>
      <c r="J18" s="34" t="str">
        <f>IF('Rekapitulace stavby'!AN14="Vyplň údaj","",IF('Rekapitulace stavby'!AN14="","",'Rekapitulace stavby'!AN14))</f>
        <v/>
      </c>
      <c r="K18" s="50"/>
    </row>
    <row r="19" s="1" customFormat="1" ht="6.96" customHeight="1">
      <c r="B19" s="45"/>
      <c r="C19" s="46"/>
      <c r="D19" s="46"/>
      <c r="E19" s="46"/>
      <c r="F19" s="46"/>
      <c r="G19" s="46"/>
      <c r="H19" s="46"/>
      <c r="I19" s="143"/>
      <c r="J19" s="46"/>
      <c r="K19" s="50"/>
    </row>
    <row r="20" s="1" customFormat="1" ht="14.4" customHeight="1">
      <c r="B20" s="45"/>
      <c r="C20" s="46"/>
      <c r="D20" s="39" t="s">
        <v>33</v>
      </c>
      <c r="E20" s="46"/>
      <c r="F20" s="46"/>
      <c r="G20" s="46"/>
      <c r="H20" s="46"/>
      <c r="I20" s="145" t="s">
        <v>28</v>
      </c>
      <c r="J20" s="34" t="str">
        <f>IF('Rekapitulace stavby'!AN16="","",'Rekapitulace stavby'!AN16)</f>
        <v/>
      </c>
      <c r="K20" s="50"/>
    </row>
    <row r="21" s="1" customFormat="1" ht="18" customHeight="1">
      <c r="B21" s="45"/>
      <c r="C21" s="46"/>
      <c r="D21" s="46"/>
      <c r="E21" s="34" t="str">
        <f>IF('Rekapitulace stavby'!E17="","",'Rekapitulace stavby'!E17)</f>
        <v>IM-PROEJKT, inženýrské a mostní konstrukce, s.r.o.</v>
      </c>
      <c r="F21" s="46"/>
      <c r="G21" s="46"/>
      <c r="H21" s="46"/>
      <c r="I21" s="145" t="s">
        <v>30</v>
      </c>
      <c r="J21" s="34" t="str">
        <f>IF('Rekapitulace stavby'!AN17="","",'Rekapitulace stavby'!AN17)</f>
        <v/>
      </c>
      <c r="K21" s="50"/>
    </row>
    <row r="22" s="1" customFormat="1" ht="6.96" customHeight="1">
      <c r="B22" s="45"/>
      <c r="C22" s="46"/>
      <c r="D22" s="46"/>
      <c r="E22" s="46"/>
      <c r="F22" s="46"/>
      <c r="G22" s="46"/>
      <c r="H22" s="46"/>
      <c r="I22" s="143"/>
      <c r="J22" s="46"/>
      <c r="K22" s="50"/>
    </row>
    <row r="23" s="1" customFormat="1" ht="14.4" customHeight="1">
      <c r="B23" s="45"/>
      <c r="C23" s="46"/>
      <c r="D23" s="39" t="s">
        <v>36</v>
      </c>
      <c r="E23" s="46"/>
      <c r="F23" s="46"/>
      <c r="G23" s="46"/>
      <c r="H23" s="46"/>
      <c r="I23" s="143"/>
      <c r="J23" s="46"/>
      <c r="K23" s="50"/>
    </row>
    <row r="24" s="6" customFormat="1" ht="16.5" customHeight="1">
      <c r="B24" s="147"/>
      <c r="C24" s="148"/>
      <c r="D24" s="148"/>
      <c r="E24" s="43" t="s">
        <v>21</v>
      </c>
      <c r="F24" s="43"/>
      <c r="G24" s="43"/>
      <c r="H24" s="43"/>
      <c r="I24" s="149"/>
      <c r="J24" s="148"/>
      <c r="K24" s="150"/>
    </row>
    <row r="25" s="1" customFormat="1" ht="6.96" customHeight="1">
      <c r="B25" s="45"/>
      <c r="C25" s="46"/>
      <c r="D25" s="46"/>
      <c r="E25" s="46"/>
      <c r="F25" s="46"/>
      <c r="G25" s="46"/>
      <c r="H25" s="46"/>
      <c r="I25" s="143"/>
      <c r="J25" s="46"/>
      <c r="K25" s="50"/>
    </row>
    <row r="26" s="1" customFormat="1" ht="6.96" customHeight="1">
      <c r="B26" s="45"/>
      <c r="C26" s="46"/>
      <c r="D26" s="105"/>
      <c r="E26" s="105"/>
      <c r="F26" s="105"/>
      <c r="G26" s="105"/>
      <c r="H26" s="105"/>
      <c r="I26" s="151"/>
      <c r="J26" s="105"/>
      <c r="K26" s="152"/>
    </row>
    <row r="27" s="1" customFormat="1" ht="25.44" customHeight="1">
      <c r="B27" s="45"/>
      <c r="C27" s="46"/>
      <c r="D27" s="153" t="s">
        <v>37</v>
      </c>
      <c r="E27" s="46"/>
      <c r="F27" s="46"/>
      <c r="G27" s="46"/>
      <c r="H27" s="46"/>
      <c r="I27" s="143"/>
      <c r="J27" s="154">
        <f>ROUND(J84,2)</f>
        <v>0</v>
      </c>
      <c r="K27" s="50"/>
    </row>
    <row r="28" s="1" customFormat="1" ht="6.96" customHeight="1">
      <c r="B28" s="45"/>
      <c r="C28" s="46"/>
      <c r="D28" s="105"/>
      <c r="E28" s="105"/>
      <c r="F28" s="105"/>
      <c r="G28" s="105"/>
      <c r="H28" s="105"/>
      <c r="I28" s="151"/>
      <c r="J28" s="105"/>
      <c r="K28" s="152"/>
    </row>
    <row r="29" s="1" customFormat="1" ht="14.4" customHeight="1">
      <c r="B29" s="45"/>
      <c r="C29" s="46"/>
      <c r="D29" s="46"/>
      <c r="E29" s="46"/>
      <c r="F29" s="51" t="s">
        <v>39</v>
      </c>
      <c r="G29" s="46"/>
      <c r="H29" s="46"/>
      <c r="I29" s="155" t="s">
        <v>38</v>
      </c>
      <c r="J29" s="51" t="s">
        <v>40</v>
      </c>
      <c r="K29" s="50"/>
    </row>
    <row r="30" s="1" customFormat="1" ht="14.4" customHeight="1">
      <c r="B30" s="45"/>
      <c r="C30" s="46"/>
      <c r="D30" s="54" t="s">
        <v>41</v>
      </c>
      <c r="E30" s="54" t="s">
        <v>42</v>
      </c>
      <c r="F30" s="156">
        <f>ROUND(SUM(BE84:BE218), 2)</f>
        <v>0</v>
      </c>
      <c r="G30" s="46"/>
      <c r="H30" s="46"/>
      <c r="I30" s="157">
        <v>0.20999999999999999</v>
      </c>
      <c r="J30" s="156">
        <f>ROUND(ROUND((SUM(BE84:BE218)), 2)*I30, 2)</f>
        <v>0</v>
      </c>
      <c r="K30" s="50"/>
    </row>
    <row r="31" s="1" customFormat="1" ht="14.4" customHeight="1">
      <c r="B31" s="45"/>
      <c r="C31" s="46"/>
      <c r="D31" s="46"/>
      <c r="E31" s="54" t="s">
        <v>43</v>
      </c>
      <c r="F31" s="156">
        <f>ROUND(SUM(BF84:BF218), 2)</f>
        <v>0</v>
      </c>
      <c r="G31" s="46"/>
      <c r="H31" s="46"/>
      <c r="I31" s="157">
        <v>0.14999999999999999</v>
      </c>
      <c r="J31" s="156">
        <f>ROUND(ROUND((SUM(BF84:BF218)), 2)*I31, 2)</f>
        <v>0</v>
      </c>
      <c r="K31" s="50"/>
    </row>
    <row r="32" hidden="1" s="1" customFormat="1" ht="14.4" customHeight="1">
      <c r="B32" s="45"/>
      <c r="C32" s="46"/>
      <c r="D32" s="46"/>
      <c r="E32" s="54" t="s">
        <v>44</v>
      </c>
      <c r="F32" s="156">
        <f>ROUND(SUM(BG84:BG218), 2)</f>
        <v>0</v>
      </c>
      <c r="G32" s="46"/>
      <c r="H32" s="46"/>
      <c r="I32" s="157">
        <v>0.20999999999999999</v>
      </c>
      <c r="J32" s="156">
        <v>0</v>
      </c>
      <c r="K32" s="50"/>
    </row>
    <row r="33" hidden="1" s="1" customFormat="1" ht="14.4" customHeight="1">
      <c r="B33" s="45"/>
      <c r="C33" s="46"/>
      <c r="D33" s="46"/>
      <c r="E33" s="54" t="s">
        <v>45</v>
      </c>
      <c r="F33" s="156">
        <f>ROUND(SUM(BH84:BH218), 2)</f>
        <v>0</v>
      </c>
      <c r="G33" s="46"/>
      <c r="H33" s="46"/>
      <c r="I33" s="157">
        <v>0.14999999999999999</v>
      </c>
      <c r="J33" s="156">
        <v>0</v>
      </c>
      <c r="K33" s="50"/>
    </row>
    <row r="34" hidden="1" s="1" customFormat="1" ht="14.4" customHeight="1">
      <c r="B34" s="45"/>
      <c r="C34" s="46"/>
      <c r="D34" s="46"/>
      <c r="E34" s="54" t="s">
        <v>46</v>
      </c>
      <c r="F34" s="156">
        <f>ROUND(SUM(BI84:BI218), 2)</f>
        <v>0</v>
      </c>
      <c r="G34" s="46"/>
      <c r="H34" s="46"/>
      <c r="I34" s="157">
        <v>0</v>
      </c>
      <c r="J34" s="156">
        <v>0</v>
      </c>
      <c r="K34" s="50"/>
    </row>
    <row r="35" s="1" customFormat="1" ht="6.96" customHeight="1">
      <c r="B35" s="45"/>
      <c r="C35" s="46"/>
      <c r="D35" s="46"/>
      <c r="E35" s="46"/>
      <c r="F35" s="46"/>
      <c r="G35" s="46"/>
      <c r="H35" s="46"/>
      <c r="I35" s="143"/>
      <c r="J35" s="46"/>
      <c r="K35" s="50"/>
    </row>
    <row r="36" s="1" customFormat="1" ht="25.44" customHeight="1">
      <c r="B36" s="45"/>
      <c r="C36" s="158"/>
      <c r="D36" s="159" t="s">
        <v>47</v>
      </c>
      <c r="E36" s="97"/>
      <c r="F36" s="97"/>
      <c r="G36" s="160" t="s">
        <v>48</v>
      </c>
      <c r="H36" s="161" t="s">
        <v>49</v>
      </c>
      <c r="I36" s="162"/>
      <c r="J36" s="163">
        <f>SUM(J27:J34)</f>
        <v>0</v>
      </c>
      <c r="K36" s="164"/>
    </row>
    <row r="37" s="1" customFormat="1" ht="14.4" customHeight="1">
      <c r="B37" s="66"/>
      <c r="C37" s="67"/>
      <c r="D37" s="67"/>
      <c r="E37" s="67"/>
      <c r="F37" s="67"/>
      <c r="G37" s="67"/>
      <c r="H37" s="67"/>
      <c r="I37" s="165"/>
      <c r="J37" s="67"/>
      <c r="K37" s="68"/>
    </row>
    <row r="41" s="1" customFormat="1" ht="6.96" customHeight="1">
      <c r="B41" s="166"/>
      <c r="C41" s="167"/>
      <c r="D41" s="167"/>
      <c r="E41" s="167"/>
      <c r="F41" s="167"/>
      <c r="G41" s="167"/>
      <c r="H41" s="167"/>
      <c r="I41" s="168"/>
      <c r="J41" s="167"/>
      <c r="K41" s="169"/>
    </row>
    <row r="42" s="1" customFormat="1" ht="36.96" customHeight="1">
      <c r="B42" s="45"/>
      <c r="C42" s="29" t="s">
        <v>99</v>
      </c>
      <c r="D42" s="46"/>
      <c r="E42" s="46"/>
      <c r="F42" s="46"/>
      <c r="G42" s="46"/>
      <c r="H42" s="46"/>
      <c r="I42" s="143"/>
      <c r="J42" s="46"/>
      <c r="K42" s="50"/>
    </row>
    <row r="43" s="1" customFormat="1" ht="6.96" customHeight="1">
      <c r="B43" s="45"/>
      <c r="C43" s="46"/>
      <c r="D43" s="46"/>
      <c r="E43" s="46"/>
      <c r="F43" s="46"/>
      <c r="G43" s="46"/>
      <c r="H43" s="46"/>
      <c r="I43" s="143"/>
      <c r="J43" s="46"/>
      <c r="K43" s="50"/>
    </row>
    <row r="44" s="1" customFormat="1" ht="14.4" customHeight="1">
      <c r="B44" s="45"/>
      <c r="C44" s="39" t="s">
        <v>18</v>
      </c>
      <c r="D44" s="46"/>
      <c r="E44" s="46"/>
      <c r="F44" s="46"/>
      <c r="G44" s="46"/>
      <c r="H44" s="46"/>
      <c r="I44" s="143"/>
      <c r="J44" s="46"/>
      <c r="K44" s="50"/>
    </row>
    <row r="45" s="1" customFormat="1" ht="16.5" customHeight="1">
      <c r="B45" s="45"/>
      <c r="C45" s="46"/>
      <c r="D45" s="46"/>
      <c r="E45" s="142" t="str">
        <f>E7</f>
        <v>Rekonstrukce tramvajové tratě v sadu Boženy Němcové</v>
      </c>
      <c r="F45" s="39"/>
      <c r="G45" s="39"/>
      <c r="H45" s="39"/>
      <c r="I45" s="143"/>
      <c r="J45" s="46"/>
      <c r="K45" s="50"/>
    </row>
    <row r="46" s="1" customFormat="1" ht="14.4" customHeight="1">
      <c r="B46" s="45"/>
      <c r="C46" s="39" t="s">
        <v>97</v>
      </c>
      <c r="D46" s="46"/>
      <c r="E46" s="46"/>
      <c r="F46" s="46"/>
      <c r="G46" s="46"/>
      <c r="H46" s="46"/>
      <c r="I46" s="143"/>
      <c r="J46" s="46"/>
      <c r="K46" s="50"/>
    </row>
    <row r="47" s="1" customFormat="1" ht="17.25" customHeight="1">
      <c r="B47" s="45"/>
      <c r="C47" s="46"/>
      <c r="D47" s="46"/>
      <c r="E47" s="144" t="str">
        <f>E9</f>
        <v>SO 18.01 - Chodníky a cyklostezky</v>
      </c>
      <c r="F47" s="46"/>
      <c r="G47" s="46"/>
      <c r="H47" s="46"/>
      <c r="I47" s="143"/>
      <c r="J47" s="46"/>
      <c r="K47" s="50"/>
    </row>
    <row r="48" s="1" customFormat="1" ht="6.96" customHeight="1">
      <c r="B48" s="45"/>
      <c r="C48" s="46"/>
      <c r="D48" s="46"/>
      <c r="E48" s="46"/>
      <c r="F48" s="46"/>
      <c r="G48" s="46"/>
      <c r="H48" s="46"/>
      <c r="I48" s="143"/>
      <c r="J48" s="46"/>
      <c r="K48" s="50"/>
    </row>
    <row r="49" s="1" customFormat="1" ht="18" customHeight="1">
      <c r="B49" s="45"/>
      <c r="C49" s="39" t="s">
        <v>23</v>
      </c>
      <c r="D49" s="46"/>
      <c r="E49" s="46"/>
      <c r="F49" s="34" t="str">
        <f>F12</f>
        <v xml:space="preserve"> </v>
      </c>
      <c r="G49" s="46"/>
      <c r="H49" s="46"/>
      <c r="I49" s="145" t="s">
        <v>25</v>
      </c>
      <c r="J49" s="146" t="str">
        <f>IF(J12="","",J12)</f>
        <v>3. 6. 2018</v>
      </c>
      <c r="K49" s="50"/>
    </row>
    <row r="50" s="1" customFormat="1" ht="6.96" customHeight="1">
      <c r="B50" s="45"/>
      <c r="C50" s="46"/>
      <c r="D50" s="46"/>
      <c r="E50" s="46"/>
      <c r="F50" s="46"/>
      <c r="G50" s="46"/>
      <c r="H50" s="46"/>
      <c r="I50" s="143"/>
      <c r="J50" s="46"/>
      <c r="K50" s="50"/>
    </row>
    <row r="51" s="1" customFormat="1">
      <c r="B51" s="45"/>
      <c r="C51" s="39" t="s">
        <v>27</v>
      </c>
      <c r="D51" s="46"/>
      <c r="E51" s="46"/>
      <c r="F51" s="34" t="str">
        <f>E15</f>
        <v xml:space="preserve"> </v>
      </c>
      <c r="G51" s="46"/>
      <c r="H51" s="46"/>
      <c r="I51" s="145" t="s">
        <v>33</v>
      </c>
      <c r="J51" s="43" t="str">
        <f>E21</f>
        <v>IM-PROEJKT, inženýrské a mostní konstrukce, s.r.o.</v>
      </c>
      <c r="K51" s="50"/>
    </row>
    <row r="52" s="1" customFormat="1" ht="14.4" customHeight="1">
      <c r="B52" s="45"/>
      <c r="C52" s="39" t="s">
        <v>31</v>
      </c>
      <c r="D52" s="46"/>
      <c r="E52" s="46"/>
      <c r="F52" s="34" t="str">
        <f>IF(E18="","",E18)</f>
        <v/>
      </c>
      <c r="G52" s="46"/>
      <c r="H52" s="46"/>
      <c r="I52" s="143"/>
      <c r="J52" s="170"/>
      <c r="K52" s="50"/>
    </row>
    <row r="53" s="1" customFormat="1" ht="10.32" customHeight="1">
      <c r="B53" s="45"/>
      <c r="C53" s="46"/>
      <c r="D53" s="46"/>
      <c r="E53" s="46"/>
      <c r="F53" s="46"/>
      <c r="G53" s="46"/>
      <c r="H53" s="46"/>
      <c r="I53" s="143"/>
      <c r="J53" s="46"/>
      <c r="K53" s="50"/>
    </row>
    <row r="54" s="1" customFormat="1" ht="29.28" customHeight="1">
      <c r="B54" s="45"/>
      <c r="C54" s="171" t="s">
        <v>100</v>
      </c>
      <c r="D54" s="158"/>
      <c r="E54" s="158"/>
      <c r="F54" s="158"/>
      <c r="G54" s="158"/>
      <c r="H54" s="158"/>
      <c r="I54" s="172"/>
      <c r="J54" s="173" t="s">
        <v>101</v>
      </c>
      <c r="K54" s="174"/>
    </row>
    <row r="55" s="1" customFormat="1" ht="10.32" customHeight="1">
      <c r="B55" s="45"/>
      <c r="C55" s="46"/>
      <c r="D55" s="46"/>
      <c r="E55" s="46"/>
      <c r="F55" s="46"/>
      <c r="G55" s="46"/>
      <c r="H55" s="46"/>
      <c r="I55" s="143"/>
      <c r="J55" s="46"/>
      <c r="K55" s="50"/>
    </row>
    <row r="56" s="1" customFormat="1" ht="29.28" customHeight="1">
      <c r="B56" s="45"/>
      <c r="C56" s="175" t="s">
        <v>102</v>
      </c>
      <c r="D56" s="46"/>
      <c r="E56" s="46"/>
      <c r="F56" s="46"/>
      <c r="G56" s="46"/>
      <c r="H56" s="46"/>
      <c r="I56" s="143"/>
      <c r="J56" s="154">
        <f>J84</f>
        <v>0</v>
      </c>
      <c r="K56" s="50"/>
      <c r="AU56" s="23" t="s">
        <v>103</v>
      </c>
    </row>
    <row r="57" s="7" customFormat="1" ht="24.96" customHeight="1">
      <c r="B57" s="176"/>
      <c r="C57" s="177"/>
      <c r="D57" s="178" t="s">
        <v>156</v>
      </c>
      <c r="E57" s="179"/>
      <c r="F57" s="179"/>
      <c r="G57" s="179"/>
      <c r="H57" s="179"/>
      <c r="I57" s="180"/>
      <c r="J57" s="181">
        <f>J85</f>
        <v>0</v>
      </c>
      <c r="K57" s="182"/>
    </row>
    <row r="58" s="8" customFormat="1" ht="19.92" customHeight="1">
      <c r="B58" s="183"/>
      <c r="C58" s="184"/>
      <c r="D58" s="185" t="s">
        <v>158</v>
      </c>
      <c r="E58" s="186"/>
      <c r="F58" s="186"/>
      <c r="G58" s="186"/>
      <c r="H58" s="186"/>
      <c r="I58" s="187"/>
      <c r="J58" s="188">
        <f>J86</f>
        <v>0</v>
      </c>
      <c r="K58" s="189"/>
    </row>
    <row r="59" s="8" customFormat="1" ht="19.92" customHeight="1">
      <c r="B59" s="183"/>
      <c r="C59" s="184"/>
      <c r="D59" s="185" t="s">
        <v>159</v>
      </c>
      <c r="E59" s="186"/>
      <c r="F59" s="186"/>
      <c r="G59" s="186"/>
      <c r="H59" s="186"/>
      <c r="I59" s="187"/>
      <c r="J59" s="188">
        <f>J167</f>
        <v>0</v>
      </c>
      <c r="K59" s="189"/>
    </row>
    <row r="60" s="8" customFormat="1" ht="14.88" customHeight="1">
      <c r="B60" s="183"/>
      <c r="C60" s="184"/>
      <c r="D60" s="185" t="s">
        <v>160</v>
      </c>
      <c r="E60" s="186"/>
      <c r="F60" s="186"/>
      <c r="G60" s="186"/>
      <c r="H60" s="186"/>
      <c r="I60" s="187"/>
      <c r="J60" s="188">
        <f>J168</f>
        <v>0</v>
      </c>
      <c r="K60" s="189"/>
    </row>
    <row r="61" s="8" customFormat="1" ht="14.88" customHeight="1">
      <c r="B61" s="183"/>
      <c r="C61" s="184"/>
      <c r="D61" s="185" t="s">
        <v>161</v>
      </c>
      <c r="E61" s="186"/>
      <c r="F61" s="186"/>
      <c r="G61" s="186"/>
      <c r="H61" s="186"/>
      <c r="I61" s="187"/>
      <c r="J61" s="188">
        <f>J176</f>
        <v>0</v>
      </c>
      <c r="K61" s="189"/>
    </row>
    <row r="62" s="8" customFormat="1" ht="19.92" customHeight="1">
      <c r="B62" s="183"/>
      <c r="C62" s="184"/>
      <c r="D62" s="185" t="s">
        <v>162</v>
      </c>
      <c r="E62" s="186"/>
      <c r="F62" s="186"/>
      <c r="G62" s="186"/>
      <c r="H62" s="186"/>
      <c r="I62" s="187"/>
      <c r="J62" s="188">
        <f>J211</f>
        <v>0</v>
      </c>
      <c r="K62" s="189"/>
    </row>
    <row r="63" s="8" customFormat="1" ht="19.92" customHeight="1">
      <c r="B63" s="183"/>
      <c r="C63" s="184"/>
      <c r="D63" s="185" t="s">
        <v>163</v>
      </c>
      <c r="E63" s="186"/>
      <c r="F63" s="186"/>
      <c r="G63" s="186"/>
      <c r="H63" s="186"/>
      <c r="I63" s="187"/>
      <c r="J63" s="188">
        <f>J217</f>
        <v>0</v>
      </c>
      <c r="K63" s="189"/>
    </row>
    <row r="64" s="8" customFormat="1" ht="14.88" customHeight="1">
      <c r="B64" s="183"/>
      <c r="C64" s="184"/>
      <c r="D64" s="185" t="s">
        <v>164</v>
      </c>
      <c r="E64" s="186"/>
      <c r="F64" s="186"/>
      <c r="G64" s="186"/>
      <c r="H64" s="186"/>
      <c r="I64" s="187"/>
      <c r="J64" s="188">
        <f>J218</f>
        <v>0</v>
      </c>
      <c r="K64" s="189"/>
    </row>
    <row r="65" s="1" customFormat="1" ht="21.84" customHeight="1">
      <c r="B65" s="45"/>
      <c r="C65" s="46"/>
      <c r="D65" s="46"/>
      <c r="E65" s="46"/>
      <c r="F65" s="46"/>
      <c r="G65" s="46"/>
      <c r="H65" s="46"/>
      <c r="I65" s="143"/>
      <c r="J65" s="46"/>
      <c r="K65" s="50"/>
    </row>
    <row r="66" s="1" customFormat="1" ht="6.96" customHeight="1">
      <c r="B66" s="66"/>
      <c r="C66" s="67"/>
      <c r="D66" s="67"/>
      <c r="E66" s="67"/>
      <c r="F66" s="67"/>
      <c r="G66" s="67"/>
      <c r="H66" s="67"/>
      <c r="I66" s="165"/>
      <c r="J66" s="67"/>
      <c r="K66" s="68"/>
    </row>
    <row r="70" s="1" customFormat="1" ht="6.96" customHeight="1">
      <c r="B70" s="69"/>
      <c r="C70" s="70"/>
      <c r="D70" s="70"/>
      <c r="E70" s="70"/>
      <c r="F70" s="70"/>
      <c r="G70" s="70"/>
      <c r="H70" s="70"/>
      <c r="I70" s="168"/>
      <c r="J70" s="70"/>
      <c r="K70" s="70"/>
      <c r="L70" s="71"/>
    </row>
    <row r="71" s="1" customFormat="1" ht="36.96" customHeight="1">
      <c r="B71" s="45"/>
      <c r="C71" s="72" t="s">
        <v>106</v>
      </c>
      <c r="D71" s="73"/>
      <c r="E71" s="73"/>
      <c r="F71" s="73"/>
      <c r="G71" s="73"/>
      <c r="H71" s="73"/>
      <c r="I71" s="190"/>
      <c r="J71" s="73"/>
      <c r="K71" s="73"/>
      <c r="L71" s="71"/>
    </row>
    <row r="72" s="1" customFormat="1" ht="6.96" customHeight="1">
      <c r="B72" s="45"/>
      <c r="C72" s="73"/>
      <c r="D72" s="73"/>
      <c r="E72" s="73"/>
      <c r="F72" s="73"/>
      <c r="G72" s="73"/>
      <c r="H72" s="73"/>
      <c r="I72" s="190"/>
      <c r="J72" s="73"/>
      <c r="K72" s="73"/>
      <c r="L72" s="71"/>
    </row>
    <row r="73" s="1" customFormat="1" ht="14.4" customHeight="1">
      <c r="B73" s="45"/>
      <c r="C73" s="75" t="s">
        <v>18</v>
      </c>
      <c r="D73" s="73"/>
      <c r="E73" s="73"/>
      <c r="F73" s="73"/>
      <c r="G73" s="73"/>
      <c r="H73" s="73"/>
      <c r="I73" s="190"/>
      <c r="J73" s="73"/>
      <c r="K73" s="73"/>
      <c r="L73" s="71"/>
    </row>
    <row r="74" s="1" customFormat="1" ht="16.5" customHeight="1">
      <c r="B74" s="45"/>
      <c r="C74" s="73"/>
      <c r="D74" s="73"/>
      <c r="E74" s="191" t="str">
        <f>E7</f>
        <v>Rekonstrukce tramvajové tratě v sadu Boženy Němcové</v>
      </c>
      <c r="F74" s="75"/>
      <c r="G74" s="75"/>
      <c r="H74" s="75"/>
      <c r="I74" s="190"/>
      <c r="J74" s="73"/>
      <c r="K74" s="73"/>
      <c r="L74" s="71"/>
    </row>
    <row r="75" s="1" customFormat="1" ht="14.4" customHeight="1">
      <c r="B75" s="45"/>
      <c r="C75" s="75" t="s">
        <v>97</v>
      </c>
      <c r="D75" s="73"/>
      <c r="E75" s="73"/>
      <c r="F75" s="73"/>
      <c r="G75" s="73"/>
      <c r="H75" s="73"/>
      <c r="I75" s="190"/>
      <c r="J75" s="73"/>
      <c r="K75" s="73"/>
      <c r="L75" s="71"/>
    </row>
    <row r="76" s="1" customFormat="1" ht="17.25" customHeight="1">
      <c r="B76" s="45"/>
      <c r="C76" s="73"/>
      <c r="D76" s="73"/>
      <c r="E76" s="81" t="str">
        <f>E9</f>
        <v>SO 18.01 - Chodníky a cyklostezky</v>
      </c>
      <c r="F76" s="73"/>
      <c r="G76" s="73"/>
      <c r="H76" s="73"/>
      <c r="I76" s="190"/>
      <c r="J76" s="73"/>
      <c r="K76" s="73"/>
      <c r="L76" s="71"/>
    </row>
    <row r="77" s="1" customFormat="1" ht="6.96" customHeight="1">
      <c r="B77" s="45"/>
      <c r="C77" s="73"/>
      <c r="D77" s="73"/>
      <c r="E77" s="73"/>
      <c r="F77" s="73"/>
      <c r="G77" s="73"/>
      <c r="H77" s="73"/>
      <c r="I77" s="190"/>
      <c r="J77" s="73"/>
      <c r="K77" s="73"/>
      <c r="L77" s="71"/>
    </row>
    <row r="78" s="1" customFormat="1" ht="18" customHeight="1">
      <c r="B78" s="45"/>
      <c r="C78" s="75" t="s">
        <v>23</v>
      </c>
      <c r="D78" s="73"/>
      <c r="E78" s="73"/>
      <c r="F78" s="192" t="str">
        <f>F12</f>
        <v xml:space="preserve"> </v>
      </c>
      <c r="G78" s="73"/>
      <c r="H78" s="73"/>
      <c r="I78" s="193" t="s">
        <v>25</v>
      </c>
      <c r="J78" s="84" t="str">
        <f>IF(J12="","",J12)</f>
        <v>3. 6. 2018</v>
      </c>
      <c r="K78" s="73"/>
      <c r="L78" s="71"/>
    </row>
    <row r="79" s="1" customFormat="1" ht="6.96" customHeight="1">
      <c r="B79" s="45"/>
      <c r="C79" s="73"/>
      <c r="D79" s="73"/>
      <c r="E79" s="73"/>
      <c r="F79" s="73"/>
      <c r="G79" s="73"/>
      <c r="H79" s="73"/>
      <c r="I79" s="190"/>
      <c r="J79" s="73"/>
      <c r="K79" s="73"/>
      <c r="L79" s="71"/>
    </row>
    <row r="80" s="1" customFormat="1">
      <c r="B80" s="45"/>
      <c r="C80" s="75" t="s">
        <v>27</v>
      </c>
      <c r="D80" s="73"/>
      <c r="E80" s="73"/>
      <c r="F80" s="192" t="str">
        <f>E15</f>
        <v xml:space="preserve"> </v>
      </c>
      <c r="G80" s="73"/>
      <c r="H80" s="73"/>
      <c r="I80" s="193" t="s">
        <v>33</v>
      </c>
      <c r="J80" s="192" t="str">
        <f>E21</f>
        <v>IM-PROEJKT, inženýrské a mostní konstrukce, s.r.o.</v>
      </c>
      <c r="K80" s="73"/>
      <c r="L80" s="71"/>
    </row>
    <row r="81" s="1" customFormat="1" ht="14.4" customHeight="1">
      <c r="B81" s="45"/>
      <c r="C81" s="75" t="s">
        <v>31</v>
      </c>
      <c r="D81" s="73"/>
      <c r="E81" s="73"/>
      <c r="F81" s="192" t="str">
        <f>IF(E18="","",E18)</f>
        <v/>
      </c>
      <c r="G81" s="73"/>
      <c r="H81" s="73"/>
      <c r="I81" s="190"/>
      <c r="J81" s="73"/>
      <c r="K81" s="73"/>
      <c r="L81" s="71"/>
    </row>
    <row r="82" s="1" customFormat="1" ht="10.32" customHeight="1">
      <c r="B82" s="45"/>
      <c r="C82" s="73"/>
      <c r="D82" s="73"/>
      <c r="E82" s="73"/>
      <c r="F82" s="73"/>
      <c r="G82" s="73"/>
      <c r="H82" s="73"/>
      <c r="I82" s="190"/>
      <c r="J82" s="73"/>
      <c r="K82" s="73"/>
      <c r="L82" s="71"/>
    </row>
    <row r="83" s="9" customFormat="1" ht="29.28" customHeight="1">
      <c r="B83" s="194"/>
      <c r="C83" s="195" t="s">
        <v>107</v>
      </c>
      <c r="D83" s="196" t="s">
        <v>56</v>
      </c>
      <c r="E83" s="196" t="s">
        <v>52</v>
      </c>
      <c r="F83" s="196" t="s">
        <v>108</v>
      </c>
      <c r="G83" s="196" t="s">
        <v>109</v>
      </c>
      <c r="H83" s="196" t="s">
        <v>110</v>
      </c>
      <c r="I83" s="197" t="s">
        <v>111</v>
      </c>
      <c r="J83" s="196" t="s">
        <v>101</v>
      </c>
      <c r="K83" s="198" t="s">
        <v>112</v>
      </c>
      <c r="L83" s="199"/>
      <c r="M83" s="101" t="s">
        <v>113</v>
      </c>
      <c r="N83" s="102" t="s">
        <v>41</v>
      </c>
      <c r="O83" s="102" t="s">
        <v>114</v>
      </c>
      <c r="P83" s="102" t="s">
        <v>115</v>
      </c>
      <c r="Q83" s="102" t="s">
        <v>116</v>
      </c>
      <c r="R83" s="102" t="s">
        <v>117</v>
      </c>
      <c r="S83" s="102" t="s">
        <v>118</v>
      </c>
      <c r="T83" s="103" t="s">
        <v>119</v>
      </c>
    </row>
    <row r="84" s="1" customFormat="1" ht="29.28" customHeight="1">
      <c r="B84" s="45"/>
      <c r="C84" s="107" t="s">
        <v>102</v>
      </c>
      <c r="D84" s="73"/>
      <c r="E84" s="73"/>
      <c r="F84" s="73"/>
      <c r="G84" s="73"/>
      <c r="H84" s="73"/>
      <c r="I84" s="190"/>
      <c r="J84" s="200">
        <f>BK84</f>
        <v>0</v>
      </c>
      <c r="K84" s="73"/>
      <c r="L84" s="71"/>
      <c r="M84" s="104"/>
      <c r="N84" s="105"/>
      <c r="O84" s="105"/>
      <c r="P84" s="201">
        <f>P85</f>
        <v>0</v>
      </c>
      <c r="Q84" s="105"/>
      <c r="R84" s="201">
        <f>R85</f>
        <v>56.764322440000001</v>
      </c>
      <c r="S84" s="105"/>
      <c r="T84" s="202">
        <f>T85</f>
        <v>31.451099999999997</v>
      </c>
      <c r="AT84" s="23" t="s">
        <v>70</v>
      </c>
      <c r="AU84" s="23" t="s">
        <v>103</v>
      </c>
      <c r="BK84" s="203">
        <f>BK85</f>
        <v>0</v>
      </c>
    </row>
    <row r="85" s="10" customFormat="1" ht="37.44001" customHeight="1">
      <c r="B85" s="204"/>
      <c r="C85" s="205"/>
      <c r="D85" s="206" t="s">
        <v>70</v>
      </c>
      <c r="E85" s="207" t="s">
        <v>167</v>
      </c>
      <c r="F85" s="207" t="s">
        <v>168</v>
      </c>
      <c r="G85" s="205"/>
      <c r="H85" s="205"/>
      <c r="I85" s="208"/>
      <c r="J85" s="209">
        <f>BK85</f>
        <v>0</v>
      </c>
      <c r="K85" s="205"/>
      <c r="L85" s="210"/>
      <c r="M85" s="211"/>
      <c r="N85" s="212"/>
      <c r="O85" s="212"/>
      <c r="P85" s="213">
        <f>P86+P167+P211+P217</f>
        <v>0</v>
      </c>
      <c r="Q85" s="212"/>
      <c r="R85" s="213">
        <f>R86+R167+R211+R217</f>
        <v>56.764322440000001</v>
      </c>
      <c r="S85" s="212"/>
      <c r="T85" s="214">
        <f>T86+T167+T211+T217</f>
        <v>31.451099999999997</v>
      </c>
      <c r="AR85" s="215" t="s">
        <v>79</v>
      </c>
      <c r="AT85" s="216" t="s">
        <v>70</v>
      </c>
      <c r="AU85" s="216" t="s">
        <v>71</v>
      </c>
      <c r="AY85" s="215" t="s">
        <v>123</v>
      </c>
      <c r="BK85" s="217">
        <f>BK86+BK167+BK211+BK217</f>
        <v>0</v>
      </c>
    </row>
    <row r="86" s="10" customFormat="1" ht="19.92" customHeight="1">
      <c r="B86" s="204"/>
      <c r="C86" s="205"/>
      <c r="D86" s="206" t="s">
        <v>70</v>
      </c>
      <c r="E86" s="218" t="s">
        <v>170</v>
      </c>
      <c r="F86" s="218" t="s">
        <v>171</v>
      </c>
      <c r="G86" s="205"/>
      <c r="H86" s="205"/>
      <c r="I86" s="208"/>
      <c r="J86" s="219">
        <f>BK86</f>
        <v>0</v>
      </c>
      <c r="K86" s="205"/>
      <c r="L86" s="210"/>
      <c r="M86" s="211"/>
      <c r="N86" s="212"/>
      <c r="O86" s="212"/>
      <c r="P86" s="213">
        <f>SUM(P87:P166)</f>
        <v>0</v>
      </c>
      <c r="Q86" s="212"/>
      <c r="R86" s="213">
        <f>SUM(R87:R166)</f>
        <v>39.577623000000003</v>
      </c>
      <c r="S86" s="212"/>
      <c r="T86" s="214">
        <f>SUM(T87:T166)</f>
        <v>31.451099999999997</v>
      </c>
      <c r="AR86" s="215" t="s">
        <v>79</v>
      </c>
      <c r="AT86" s="216" t="s">
        <v>70</v>
      </c>
      <c r="AU86" s="216" t="s">
        <v>79</v>
      </c>
      <c r="AY86" s="215" t="s">
        <v>123</v>
      </c>
      <c r="BK86" s="217">
        <f>SUM(BK87:BK166)</f>
        <v>0</v>
      </c>
    </row>
    <row r="87" s="1" customFormat="1" ht="25.5" customHeight="1">
      <c r="B87" s="45"/>
      <c r="C87" s="220" t="s">
        <v>79</v>
      </c>
      <c r="D87" s="220" t="s">
        <v>126</v>
      </c>
      <c r="E87" s="221" t="s">
        <v>1048</v>
      </c>
      <c r="F87" s="222" t="s">
        <v>1049</v>
      </c>
      <c r="G87" s="223" t="s">
        <v>1050</v>
      </c>
      <c r="H87" s="224">
        <v>1</v>
      </c>
      <c r="I87" s="225"/>
      <c r="J87" s="226">
        <f>ROUND(I87*H87,2)</f>
        <v>0</v>
      </c>
      <c r="K87" s="222" t="s">
        <v>21</v>
      </c>
      <c r="L87" s="71"/>
      <c r="M87" s="227" t="s">
        <v>21</v>
      </c>
      <c r="N87" s="228" t="s">
        <v>42</v>
      </c>
      <c r="O87" s="46"/>
      <c r="P87" s="229">
        <f>O87*H87</f>
        <v>0</v>
      </c>
      <c r="Q87" s="229">
        <v>0</v>
      </c>
      <c r="R87" s="229">
        <f>Q87*H87</f>
        <v>0</v>
      </c>
      <c r="S87" s="229">
        <v>0</v>
      </c>
      <c r="T87" s="230">
        <f>S87*H87</f>
        <v>0</v>
      </c>
      <c r="AR87" s="23" t="s">
        <v>122</v>
      </c>
      <c r="AT87" s="23" t="s">
        <v>126</v>
      </c>
      <c r="AU87" s="23" t="s">
        <v>81</v>
      </c>
      <c r="AY87" s="23" t="s">
        <v>123</v>
      </c>
      <c r="BE87" s="231">
        <f>IF(N87="základní",J87,0)</f>
        <v>0</v>
      </c>
      <c r="BF87" s="231">
        <f>IF(N87="snížená",J87,0)</f>
        <v>0</v>
      </c>
      <c r="BG87" s="231">
        <f>IF(N87="zákl. přenesená",J87,0)</f>
        <v>0</v>
      </c>
      <c r="BH87" s="231">
        <f>IF(N87="sníž. přenesená",J87,0)</f>
        <v>0</v>
      </c>
      <c r="BI87" s="231">
        <f>IF(N87="nulová",J87,0)</f>
        <v>0</v>
      </c>
      <c r="BJ87" s="23" t="s">
        <v>79</v>
      </c>
      <c r="BK87" s="231">
        <f>ROUND(I87*H87,2)</f>
        <v>0</v>
      </c>
      <c r="BL87" s="23" t="s">
        <v>122</v>
      </c>
      <c r="BM87" s="23" t="s">
        <v>1051</v>
      </c>
    </row>
    <row r="88" s="1" customFormat="1">
      <c r="B88" s="45"/>
      <c r="C88" s="73"/>
      <c r="D88" s="234" t="s">
        <v>335</v>
      </c>
      <c r="E88" s="73"/>
      <c r="F88" s="278" t="s">
        <v>1052</v>
      </c>
      <c r="G88" s="73"/>
      <c r="H88" s="73"/>
      <c r="I88" s="190"/>
      <c r="J88" s="73"/>
      <c r="K88" s="73"/>
      <c r="L88" s="71"/>
      <c r="M88" s="279"/>
      <c r="N88" s="46"/>
      <c r="O88" s="46"/>
      <c r="P88" s="46"/>
      <c r="Q88" s="46"/>
      <c r="R88" s="46"/>
      <c r="S88" s="46"/>
      <c r="T88" s="94"/>
      <c r="AT88" s="23" t="s">
        <v>335</v>
      </c>
      <c r="AU88" s="23" t="s">
        <v>81</v>
      </c>
    </row>
    <row r="89" s="11" customFormat="1">
      <c r="B89" s="232"/>
      <c r="C89" s="233"/>
      <c r="D89" s="234" t="s">
        <v>132</v>
      </c>
      <c r="E89" s="235" t="s">
        <v>21</v>
      </c>
      <c r="F89" s="236" t="s">
        <v>1053</v>
      </c>
      <c r="G89" s="233"/>
      <c r="H89" s="235" t="s">
        <v>21</v>
      </c>
      <c r="I89" s="237"/>
      <c r="J89" s="233"/>
      <c r="K89" s="233"/>
      <c r="L89" s="238"/>
      <c r="M89" s="239"/>
      <c r="N89" s="240"/>
      <c r="O89" s="240"/>
      <c r="P89" s="240"/>
      <c r="Q89" s="240"/>
      <c r="R89" s="240"/>
      <c r="S89" s="240"/>
      <c r="T89" s="241"/>
      <c r="AT89" s="242" t="s">
        <v>132</v>
      </c>
      <c r="AU89" s="242" t="s">
        <v>81</v>
      </c>
      <c r="AV89" s="11" t="s">
        <v>79</v>
      </c>
      <c r="AW89" s="11" t="s">
        <v>35</v>
      </c>
      <c r="AX89" s="11" t="s">
        <v>71</v>
      </c>
      <c r="AY89" s="242" t="s">
        <v>123</v>
      </c>
    </row>
    <row r="90" s="12" customFormat="1">
      <c r="B90" s="243"/>
      <c r="C90" s="244"/>
      <c r="D90" s="234" t="s">
        <v>132</v>
      </c>
      <c r="E90" s="245" t="s">
        <v>21</v>
      </c>
      <c r="F90" s="246" t="s">
        <v>79</v>
      </c>
      <c r="G90" s="244"/>
      <c r="H90" s="247">
        <v>1</v>
      </c>
      <c r="I90" s="248"/>
      <c r="J90" s="244"/>
      <c r="K90" s="244"/>
      <c r="L90" s="249"/>
      <c r="M90" s="250"/>
      <c r="N90" s="251"/>
      <c r="O90" s="251"/>
      <c r="P90" s="251"/>
      <c r="Q90" s="251"/>
      <c r="R90" s="251"/>
      <c r="S90" s="251"/>
      <c r="T90" s="252"/>
      <c r="AT90" s="253" t="s">
        <v>132</v>
      </c>
      <c r="AU90" s="253" t="s">
        <v>81</v>
      </c>
      <c r="AV90" s="12" t="s">
        <v>81</v>
      </c>
      <c r="AW90" s="12" t="s">
        <v>35</v>
      </c>
      <c r="AX90" s="12" t="s">
        <v>71</v>
      </c>
      <c r="AY90" s="253" t="s">
        <v>123</v>
      </c>
    </row>
    <row r="91" s="13" customFormat="1">
      <c r="B91" s="254"/>
      <c r="C91" s="255"/>
      <c r="D91" s="234" t="s">
        <v>132</v>
      </c>
      <c r="E91" s="256" t="s">
        <v>21</v>
      </c>
      <c r="F91" s="257" t="s">
        <v>135</v>
      </c>
      <c r="G91" s="255"/>
      <c r="H91" s="258">
        <v>1</v>
      </c>
      <c r="I91" s="259"/>
      <c r="J91" s="255"/>
      <c r="K91" s="255"/>
      <c r="L91" s="260"/>
      <c r="M91" s="261"/>
      <c r="N91" s="262"/>
      <c r="O91" s="262"/>
      <c r="P91" s="262"/>
      <c r="Q91" s="262"/>
      <c r="R91" s="262"/>
      <c r="S91" s="262"/>
      <c r="T91" s="263"/>
      <c r="AT91" s="264" t="s">
        <v>132</v>
      </c>
      <c r="AU91" s="264" t="s">
        <v>81</v>
      </c>
      <c r="AV91" s="13" t="s">
        <v>122</v>
      </c>
      <c r="AW91" s="13" t="s">
        <v>35</v>
      </c>
      <c r="AX91" s="13" t="s">
        <v>79</v>
      </c>
      <c r="AY91" s="264" t="s">
        <v>123</v>
      </c>
    </row>
    <row r="92" s="1" customFormat="1" ht="16.5" customHeight="1">
      <c r="B92" s="45"/>
      <c r="C92" s="268" t="s">
        <v>81</v>
      </c>
      <c r="D92" s="268" t="s">
        <v>311</v>
      </c>
      <c r="E92" s="269" t="s">
        <v>1054</v>
      </c>
      <c r="F92" s="270" t="s">
        <v>1055</v>
      </c>
      <c r="G92" s="271" t="s">
        <v>293</v>
      </c>
      <c r="H92" s="272">
        <v>38.003</v>
      </c>
      <c r="I92" s="273"/>
      <c r="J92" s="274">
        <f>ROUND(I92*H92,2)</f>
        <v>0</v>
      </c>
      <c r="K92" s="270" t="s">
        <v>241</v>
      </c>
      <c r="L92" s="275"/>
      <c r="M92" s="276" t="s">
        <v>21</v>
      </c>
      <c r="N92" s="277" t="s">
        <v>42</v>
      </c>
      <c r="O92" s="46"/>
      <c r="P92" s="229">
        <f>O92*H92</f>
        <v>0</v>
      </c>
      <c r="Q92" s="229">
        <v>1</v>
      </c>
      <c r="R92" s="229">
        <f>Q92*H92</f>
        <v>38.003</v>
      </c>
      <c r="S92" s="229">
        <v>0</v>
      </c>
      <c r="T92" s="230">
        <f>S92*H92</f>
        <v>0</v>
      </c>
      <c r="AR92" s="23" t="s">
        <v>227</v>
      </c>
      <c r="AT92" s="23" t="s">
        <v>311</v>
      </c>
      <c r="AU92" s="23" t="s">
        <v>81</v>
      </c>
      <c r="AY92" s="23" t="s">
        <v>123</v>
      </c>
      <c r="BE92" s="231">
        <f>IF(N92="základní",J92,0)</f>
        <v>0</v>
      </c>
      <c r="BF92" s="231">
        <f>IF(N92="snížená",J92,0)</f>
        <v>0</v>
      </c>
      <c r="BG92" s="231">
        <f>IF(N92="zákl. přenesená",J92,0)</f>
        <v>0</v>
      </c>
      <c r="BH92" s="231">
        <f>IF(N92="sníž. přenesená",J92,0)</f>
        <v>0</v>
      </c>
      <c r="BI92" s="231">
        <f>IF(N92="nulová",J92,0)</f>
        <v>0</v>
      </c>
      <c r="BJ92" s="23" t="s">
        <v>79</v>
      </c>
      <c r="BK92" s="231">
        <f>ROUND(I92*H92,2)</f>
        <v>0</v>
      </c>
      <c r="BL92" s="23" t="s">
        <v>122</v>
      </c>
      <c r="BM92" s="23" t="s">
        <v>1056</v>
      </c>
    </row>
    <row r="93" s="11" customFormat="1">
      <c r="B93" s="232"/>
      <c r="C93" s="233"/>
      <c r="D93" s="234" t="s">
        <v>132</v>
      </c>
      <c r="E93" s="235" t="s">
        <v>21</v>
      </c>
      <c r="F93" s="236" t="s">
        <v>1057</v>
      </c>
      <c r="G93" s="233"/>
      <c r="H93" s="235" t="s">
        <v>21</v>
      </c>
      <c r="I93" s="237"/>
      <c r="J93" s="233"/>
      <c r="K93" s="233"/>
      <c r="L93" s="238"/>
      <c r="M93" s="239"/>
      <c r="N93" s="240"/>
      <c r="O93" s="240"/>
      <c r="P93" s="240"/>
      <c r="Q93" s="240"/>
      <c r="R93" s="240"/>
      <c r="S93" s="240"/>
      <c r="T93" s="241"/>
      <c r="AT93" s="242" t="s">
        <v>132</v>
      </c>
      <c r="AU93" s="242" t="s">
        <v>81</v>
      </c>
      <c r="AV93" s="11" t="s">
        <v>79</v>
      </c>
      <c r="AW93" s="11" t="s">
        <v>35</v>
      </c>
      <c r="AX93" s="11" t="s">
        <v>71</v>
      </c>
      <c r="AY93" s="242" t="s">
        <v>123</v>
      </c>
    </row>
    <row r="94" s="11" customFormat="1">
      <c r="B94" s="232"/>
      <c r="C94" s="233"/>
      <c r="D94" s="234" t="s">
        <v>132</v>
      </c>
      <c r="E94" s="235" t="s">
        <v>21</v>
      </c>
      <c r="F94" s="236" t="s">
        <v>1058</v>
      </c>
      <c r="G94" s="233"/>
      <c r="H94" s="235" t="s">
        <v>21</v>
      </c>
      <c r="I94" s="237"/>
      <c r="J94" s="233"/>
      <c r="K94" s="233"/>
      <c r="L94" s="238"/>
      <c r="M94" s="239"/>
      <c r="N94" s="240"/>
      <c r="O94" s="240"/>
      <c r="P94" s="240"/>
      <c r="Q94" s="240"/>
      <c r="R94" s="240"/>
      <c r="S94" s="240"/>
      <c r="T94" s="241"/>
      <c r="AT94" s="242" t="s">
        <v>132</v>
      </c>
      <c r="AU94" s="242" t="s">
        <v>81</v>
      </c>
      <c r="AV94" s="11" t="s">
        <v>79</v>
      </c>
      <c r="AW94" s="11" t="s">
        <v>35</v>
      </c>
      <c r="AX94" s="11" t="s">
        <v>71</v>
      </c>
      <c r="AY94" s="242" t="s">
        <v>123</v>
      </c>
    </row>
    <row r="95" s="12" customFormat="1">
      <c r="B95" s="243"/>
      <c r="C95" s="244"/>
      <c r="D95" s="234" t="s">
        <v>132</v>
      </c>
      <c r="E95" s="245" t="s">
        <v>21</v>
      </c>
      <c r="F95" s="246" t="s">
        <v>1059</v>
      </c>
      <c r="G95" s="244"/>
      <c r="H95" s="247">
        <v>38.003</v>
      </c>
      <c r="I95" s="248"/>
      <c r="J95" s="244"/>
      <c r="K95" s="244"/>
      <c r="L95" s="249"/>
      <c r="M95" s="250"/>
      <c r="N95" s="251"/>
      <c r="O95" s="251"/>
      <c r="P95" s="251"/>
      <c r="Q95" s="251"/>
      <c r="R95" s="251"/>
      <c r="S95" s="251"/>
      <c r="T95" s="252"/>
      <c r="AT95" s="253" t="s">
        <v>132</v>
      </c>
      <c r="AU95" s="253" t="s">
        <v>81</v>
      </c>
      <c r="AV95" s="12" t="s">
        <v>81</v>
      </c>
      <c r="AW95" s="12" t="s">
        <v>35</v>
      </c>
      <c r="AX95" s="12" t="s">
        <v>71</v>
      </c>
      <c r="AY95" s="253" t="s">
        <v>123</v>
      </c>
    </row>
    <row r="96" s="13" customFormat="1">
      <c r="B96" s="254"/>
      <c r="C96" s="255"/>
      <c r="D96" s="234" t="s">
        <v>132</v>
      </c>
      <c r="E96" s="256" t="s">
        <v>21</v>
      </c>
      <c r="F96" s="257" t="s">
        <v>135</v>
      </c>
      <c r="G96" s="255"/>
      <c r="H96" s="258">
        <v>38.003</v>
      </c>
      <c r="I96" s="259"/>
      <c r="J96" s="255"/>
      <c r="K96" s="255"/>
      <c r="L96" s="260"/>
      <c r="M96" s="261"/>
      <c r="N96" s="262"/>
      <c r="O96" s="262"/>
      <c r="P96" s="262"/>
      <c r="Q96" s="262"/>
      <c r="R96" s="262"/>
      <c r="S96" s="262"/>
      <c r="T96" s="263"/>
      <c r="AT96" s="264" t="s">
        <v>132</v>
      </c>
      <c r="AU96" s="264" t="s">
        <v>81</v>
      </c>
      <c r="AV96" s="13" t="s">
        <v>122</v>
      </c>
      <c r="AW96" s="13" t="s">
        <v>35</v>
      </c>
      <c r="AX96" s="13" t="s">
        <v>79</v>
      </c>
      <c r="AY96" s="264" t="s">
        <v>123</v>
      </c>
    </row>
    <row r="97" s="1" customFormat="1" ht="38.25" customHeight="1">
      <c r="B97" s="45"/>
      <c r="C97" s="220" t="s">
        <v>140</v>
      </c>
      <c r="D97" s="220" t="s">
        <v>126</v>
      </c>
      <c r="E97" s="221" t="s">
        <v>1060</v>
      </c>
      <c r="F97" s="222" t="s">
        <v>173</v>
      </c>
      <c r="G97" s="223" t="s">
        <v>174</v>
      </c>
      <c r="H97" s="224">
        <v>93.480000000000004</v>
      </c>
      <c r="I97" s="225"/>
      <c r="J97" s="226">
        <f>ROUND(I97*H97,2)</f>
        <v>0</v>
      </c>
      <c r="K97" s="222" t="s">
        <v>241</v>
      </c>
      <c r="L97" s="71"/>
      <c r="M97" s="227" t="s">
        <v>21</v>
      </c>
      <c r="N97" s="228" t="s">
        <v>42</v>
      </c>
      <c r="O97" s="46"/>
      <c r="P97" s="229">
        <f>O97*H97</f>
        <v>0</v>
      </c>
      <c r="Q97" s="229">
        <v>0</v>
      </c>
      <c r="R97" s="229">
        <f>Q97*H97</f>
        <v>0</v>
      </c>
      <c r="S97" s="229">
        <v>0.29499999999999998</v>
      </c>
      <c r="T97" s="230">
        <f>S97*H97</f>
        <v>27.576599999999999</v>
      </c>
      <c r="AR97" s="23" t="s">
        <v>122</v>
      </c>
      <c r="AT97" s="23" t="s">
        <v>126</v>
      </c>
      <c r="AU97" s="23" t="s">
        <v>81</v>
      </c>
      <c r="AY97" s="23" t="s">
        <v>123</v>
      </c>
      <c r="BE97" s="231">
        <f>IF(N97="základní",J97,0)</f>
        <v>0</v>
      </c>
      <c r="BF97" s="231">
        <f>IF(N97="snížená",J97,0)</f>
        <v>0</v>
      </c>
      <c r="BG97" s="231">
        <f>IF(N97="zákl. přenesená",J97,0)</f>
        <v>0</v>
      </c>
      <c r="BH97" s="231">
        <f>IF(N97="sníž. přenesená",J97,0)</f>
        <v>0</v>
      </c>
      <c r="BI97" s="231">
        <f>IF(N97="nulová",J97,0)</f>
        <v>0</v>
      </c>
      <c r="BJ97" s="23" t="s">
        <v>79</v>
      </c>
      <c r="BK97" s="231">
        <f>ROUND(I97*H97,2)</f>
        <v>0</v>
      </c>
      <c r="BL97" s="23" t="s">
        <v>122</v>
      </c>
      <c r="BM97" s="23" t="s">
        <v>1061</v>
      </c>
    </row>
    <row r="98" s="11" customFormat="1">
      <c r="B98" s="232"/>
      <c r="C98" s="233"/>
      <c r="D98" s="234" t="s">
        <v>132</v>
      </c>
      <c r="E98" s="235" t="s">
        <v>21</v>
      </c>
      <c r="F98" s="236" t="s">
        <v>1062</v>
      </c>
      <c r="G98" s="233"/>
      <c r="H98" s="235" t="s">
        <v>21</v>
      </c>
      <c r="I98" s="237"/>
      <c r="J98" s="233"/>
      <c r="K98" s="233"/>
      <c r="L98" s="238"/>
      <c r="M98" s="239"/>
      <c r="N98" s="240"/>
      <c r="O98" s="240"/>
      <c r="P98" s="240"/>
      <c r="Q98" s="240"/>
      <c r="R98" s="240"/>
      <c r="S98" s="240"/>
      <c r="T98" s="241"/>
      <c r="AT98" s="242" t="s">
        <v>132</v>
      </c>
      <c r="AU98" s="242" t="s">
        <v>81</v>
      </c>
      <c r="AV98" s="11" t="s">
        <v>79</v>
      </c>
      <c r="AW98" s="11" t="s">
        <v>35</v>
      </c>
      <c r="AX98" s="11" t="s">
        <v>71</v>
      </c>
      <c r="AY98" s="242" t="s">
        <v>123</v>
      </c>
    </row>
    <row r="99" s="11" customFormat="1">
      <c r="B99" s="232"/>
      <c r="C99" s="233"/>
      <c r="D99" s="234" t="s">
        <v>132</v>
      </c>
      <c r="E99" s="235" t="s">
        <v>21</v>
      </c>
      <c r="F99" s="236" t="s">
        <v>1063</v>
      </c>
      <c r="G99" s="233"/>
      <c r="H99" s="235" t="s">
        <v>21</v>
      </c>
      <c r="I99" s="237"/>
      <c r="J99" s="233"/>
      <c r="K99" s="233"/>
      <c r="L99" s="238"/>
      <c r="M99" s="239"/>
      <c r="N99" s="240"/>
      <c r="O99" s="240"/>
      <c r="P99" s="240"/>
      <c r="Q99" s="240"/>
      <c r="R99" s="240"/>
      <c r="S99" s="240"/>
      <c r="T99" s="241"/>
      <c r="AT99" s="242" t="s">
        <v>132</v>
      </c>
      <c r="AU99" s="242" t="s">
        <v>81</v>
      </c>
      <c r="AV99" s="11" t="s">
        <v>79</v>
      </c>
      <c r="AW99" s="11" t="s">
        <v>35</v>
      </c>
      <c r="AX99" s="11" t="s">
        <v>71</v>
      </c>
      <c r="AY99" s="242" t="s">
        <v>123</v>
      </c>
    </row>
    <row r="100" s="11" customFormat="1">
      <c r="B100" s="232"/>
      <c r="C100" s="233"/>
      <c r="D100" s="234" t="s">
        <v>132</v>
      </c>
      <c r="E100" s="235" t="s">
        <v>21</v>
      </c>
      <c r="F100" s="236" t="s">
        <v>1064</v>
      </c>
      <c r="G100" s="233"/>
      <c r="H100" s="235" t="s">
        <v>21</v>
      </c>
      <c r="I100" s="237"/>
      <c r="J100" s="233"/>
      <c r="K100" s="233"/>
      <c r="L100" s="238"/>
      <c r="M100" s="239"/>
      <c r="N100" s="240"/>
      <c r="O100" s="240"/>
      <c r="P100" s="240"/>
      <c r="Q100" s="240"/>
      <c r="R100" s="240"/>
      <c r="S100" s="240"/>
      <c r="T100" s="241"/>
      <c r="AT100" s="242" t="s">
        <v>132</v>
      </c>
      <c r="AU100" s="242" t="s">
        <v>81</v>
      </c>
      <c r="AV100" s="11" t="s">
        <v>79</v>
      </c>
      <c r="AW100" s="11" t="s">
        <v>35</v>
      </c>
      <c r="AX100" s="11" t="s">
        <v>71</v>
      </c>
      <c r="AY100" s="242" t="s">
        <v>123</v>
      </c>
    </row>
    <row r="101" s="11" customFormat="1">
      <c r="B101" s="232"/>
      <c r="C101" s="233"/>
      <c r="D101" s="234" t="s">
        <v>132</v>
      </c>
      <c r="E101" s="235" t="s">
        <v>21</v>
      </c>
      <c r="F101" s="236" t="s">
        <v>1058</v>
      </c>
      <c r="G101" s="233"/>
      <c r="H101" s="235" t="s">
        <v>21</v>
      </c>
      <c r="I101" s="237"/>
      <c r="J101" s="233"/>
      <c r="K101" s="233"/>
      <c r="L101" s="238"/>
      <c r="M101" s="239"/>
      <c r="N101" s="240"/>
      <c r="O101" s="240"/>
      <c r="P101" s="240"/>
      <c r="Q101" s="240"/>
      <c r="R101" s="240"/>
      <c r="S101" s="240"/>
      <c r="T101" s="241"/>
      <c r="AT101" s="242" t="s">
        <v>132</v>
      </c>
      <c r="AU101" s="242" t="s">
        <v>81</v>
      </c>
      <c r="AV101" s="11" t="s">
        <v>79</v>
      </c>
      <c r="AW101" s="11" t="s">
        <v>35</v>
      </c>
      <c r="AX101" s="11" t="s">
        <v>71</v>
      </c>
      <c r="AY101" s="242" t="s">
        <v>123</v>
      </c>
    </row>
    <row r="102" s="12" customFormat="1">
      <c r="B102" s="243"/>
      <c r="C102" s="244"/>
      <c r="D102" s="234" t="s">
        <v>132</v>
      </c>
      <c r="E102" s="245" t="s">
        <v>21</v>
      </c>
      <c r="F102" s="246" t="s">
        <v>1065</v>
      </c>
      <c r="G102" s="244"/>
      <c r="H102" s="247">
        <v>93.480000000000004</v>
      </c>
      <c r="I102" s="248"/>
      <c r="J102" s="244"/>
      <c r="K102" s="244"/>
      <c r="L102" s="249"/>
      <c r="M102" s="250"/>
      <c r="N102" s="251"/>
      <c r="O102" s="251"/>
      <c r="P102" s="251"/>
      <c r="Q102" s="251"/>
      <c r="R102" s="251"/>
      <c r="S102" s="251"/>
      <c r="T102" s="252"/>
      <c r="AT102" s="253" t="s">
        <v>132</v>
      </c>
      <c r="AU102" s="253" t="s">
        <v>81</v>
      </c>
      <c r="AV102" s="12" t="s">
        <v>81</v>
      </c>
      <c r="AW102" s="12" t="s">
        <v>35</v>
      </c>
      <c r="AX102" s="12" t="s">
        <v>71</v>
      </c>
      <c r="AY102" s="253" t="s">
        <v>123</v>
      </c>
    </row>
    <row r="103" s="13" customFormat="1">
      <c r="B103" s="254"/>
      <c r="C103" s="255"/>
      <c r="D103" s="234" t="s">
        <v>132</v>
      </c>
      <c r="E103" s="256" t="s">
        <v>21</v>
      </c>
      <c r="F103" s="257" t="s">
        <v>135</v>
      </c>
      <c r="G103" s="255"/>
      <c r="H103" s="258">
        <v>93.480000000000004</v>
      </c>
      <c r="I103" s="259"/>
      <c r="J103" s="255"/>
      <c r="K103" s="255"/>
      <c r="L103" s="260"/>
      <c r="M103" s="261"/>
      <c r="N103" s="262"/>
      <c r="O103" s="262"/>
      <c r="P103" s="262"/>
      <c r="Q103" s="262"/>
      <c r="R103" s="262"/>
      <c r="S103" s="262"/>
      <c r="T103" s="263"/>
      <c r="AT103" s="264" t="s">
        <v>132</v>
      </c>
      <c r="AU103" s="264" t="s">
        <v>81</v>
      </c>
      <c r="AV103" s="13" t="s">
        <v>122</v>
      </c>
      <c r="AW103" s="13" t="s">
        <v>35</v>
      </c>
      <c r="AX103" s="13" t="s">
        <v>79</v>
      </c>
      <c r="AY103" s="264" t="s">
        <v>123</v>
      </c>
    </row>
    <row r="104" s="1" customFormat="1" ht="38.25" customHeight="1">
      <c r="B104" s="45"/>
      <c r="C104" s="220" t="s">
        <v>122</v>
      </c>
      <c r="D104" s="220" t="s">
        <v>126</v>
      </c>
      <c r="E104" s="221" t="s">
        <v>1066</v>
      </c>
      <c r="F104" s="222" t="s">
        <v>218</v>
      </c>
      <c r="G104" s="223" t="s">
        <v>219</v>
      </c>
      <c r="H104" s="224">
        <v>18.899999999999999</v>
      </c>
      <c r="I104" s="225"/>
      <c r="J104" s="226">
        <f>ROUND(I104*H104,2)</f>
        <v>0</v>
      </c>
      <c r="K104" s="222" t="s">
        <v>241</v>
      </c>
      <c r="L104" s="71"/>
      <c r="M104" s="227" t="s">
        <v>21</v>
      </c>
      <c r="N104" s="228" t="s">
        <v>42</v>
      </c>
      <c r="O104" s="46"/>
      <c r="P104" s="229">
        <f>O104*H104</f>
        <v>0</v>
      </c>
      <c r="Q104" s="229">
        <v>0</v>
      </c>
      <c r="R104" s="229">
        <f>Q104*H104</f>
        <v>0</v>
      </c>
      <c r="S104" s="229">
        <v>0.20499999999999999</v>
      </c>
      <c r="T104" s="230">
        <f>S104*H104</f>
        <v>3.8744999999999994</v>
      </c>
      <c r="AR104" s="23" t="s">
        <v>122</v>
      </c>
      <c r="AT104" s="23" t="s">
        <v>126</v>
      </c>
      <c r="AU104" s="23" t="s">
        <v>81</v>
      </c>
      <c r="AY104" s="23" t="s">
        <v>123</v>
      </c>
      <c r="BE104" s="231">
        <f>IF(N104="základní",J104,0)</f>
        <v>0</v>
      </c>
      <c r="BF104" s="231">
        <f>IF(N104="snížená",J104,0)</f>
        <v>0</v>
      </c>
      <c r="BG104" s="231">
        <f>IF(N104="zákl. přenesená",J104,0)</f>
        <v>0</v>
      </c>
      <c r="BH104" s="231">
        <f>IF(N104="sníž. přenesená",J104,0)</f>
        <v>0</v>
      </c>
      <c r="BI104" s="231">
        <f>IF(N104="nulová",J104,0)</f>
        <v>0</v>
      </c>
      <c r="BJ104" s="23" t="s">
        <v>79</v>
      </c>
      <c r="BK104" s="231">
        <f>ROUND(I104*H104,2)</f>
        <v>0</v>
      </c>
      <c r="BL104" s="23" t="s">
        <v>122</v>
      </c>
      <c r="BM104" s="23" t="s">
        <v>1067</v>
      </c>
    </row>
    <row r="105" s="11" customFormat="1">
      <c r="B105" s="232"/>
      <c r="C105" s="233"/>
      <c r="D105" s="234" t="s">
        <v>132</v>
      </c>
      <c r="E105" s="235" t="s">
        <v>21</v>
      </c>
      <c r="F105" s="236" t="s">
        <v>1068</v>
      </c>
      <c r="G105" s="233"/>
      <c r="H105" s="235" t="s">
        <v>21</v>
      </c>
      <c r="I105" s="237"/>
      <c r="J105" s="233"/>
      <c r="K105" s="233"/>
      <c r="L105" s="238"/>
      <c r="M105" s="239"/>
      <c r="N105" s="240"/>
      <c r="O105" s="240"/>
      <c r="P105" s="240"/>
      <c r="Q105" s="240"/>
      <c r="R105" s="240"/>
      <c r="S105" s="240"/>
      <c r="T105" s="241"/>
      <c r="AT105" s="242" t="s">
        <v>132</v>
      </c>
      <c r="AU105" s="242" t="s">
        <v>81</v>
      </c>
      <c r="AV105" s="11" t="s">
        <v>79</v>
      </c>
      <c r="AW105" s="11" t="s">
        <v>35</v>
      </c>
      <c r="AX105" s="11" t="s">
        <v>71</v>
      </c>
      <c r="AY105" s="242" t="s">
        <v>123</v>
      </c>
    </row>
    <row r="106" s="11" customFormat="1">
      <c r="B106" s="232"/>
      <c r="C106" s="233"/>
      <c r="D106" s="234" t="s">
        <v>132</v>
      </c>
      <c r="E106" s="235" t="s">
        <v>21</v>
      </c>
      <c r="F106" s="236" t="s">
        <v>213</v>
      </c>
      <c r="G106" s="233"/>
      <c r="H106" s="235" t="s">
        <v>21</v>
      </c>
      <c r="I106" s="237"/>
      <c r="J106" s="233"/>
      <c r="K106" s="233"/>
      <c r="L106" s="238"/>
      <c r="M106" s="239"/>
      <c r="N106" s="240"/>
      <c r="O106" s="240"/>
      <c r="P106" s="240"/>
      <c r="Q106" s="240"/>
      <c r="R106" s="240"/>
      <c r="S106" s="240"/>
      <c r="T106" s="241"/>
      <c r="AT106" s="242" t="s">
        <v>132</v>
      </c>
      <c r="AU106" s="242" t="s">
        <v>81</v>
      </c>
      <c r="AV106" s="11" t="s">
        <v>79</v>
      </c>
      <c r="AW106" s="11" t="s">
        <v>35</v>
      </c>
      <c r="AX106" s="11" t="s">
        <v>71</v>
      </c>
      <c r="AY106" s="242" t="s">
        <v>123</v>
      </c>
    </row>
    <row r="107" s="11" customFormat="1">
      <c r="B107" s="232"/>
      <c r="C107" s="233"/>
      <c r="D107" s="234" t="s">
        <v>132</v>
      </c>
      <c r="E107" s="235" t="s">
        <v>21</v>
      </c>
      <c r="F107" s="236" t="s">
        <v>1069</v>
      </c>
      <c r="G107" s="233"/>
      <c r="H107" s="235" t="s">
        <v>21</v>
      </c>
      <c r="I107" s="237"/>
      <c r="J107" s="233"/>
      <c r="K107" s="233"/>
      <c r="L107" s="238"/>
      <c r="M107" s="239"/>
      <c r="N107" s="240"/>
      <c r="O107" s="240"/>
      <c r="P107" s="240"/>
      <c r="Q107" s="240"/>
      <c r="R107" s="240"/>
      <c r="S107" s="240"/>
      <c r="T107" s="241"/>
      <c r="AT107" s="242" t="s">
        <v>132</v>
      </c>
      <c r="AU107" s="242" t="s">
        <v>81</v>
      </c>
      <c r="AV107" s="11" t="s">
        <v>79</v>
      </c>
      <c r="AW107" s="11" t="s">
        <v>35</v>
      </c>
      <c r="AX107" s="11" t="s">
        <v>71</v>
      </c>
      <c r="AY107" s="242" t="s">
        <v>123</v>
      </c>
    </row>
    <row r="108" s="12" customFormat="1">
      <c r="B108" s="243"/>
      <c r="C108" s="244"/>
      <c r="D108" s="234" t="s">
        <v>132</v>
      </c>
      <c r="E108" s="245" t="s">
        <v>21</v>
      </c>
      <c r="F108" s="246" t="s">
        <v>1070</v>
      </c>
      <c r="G108" s="244"/>
      <c r="H108" s="247">
        <v>18.899999999999999</v>
      </c>
      <c r="I108" s="248"/>
      <c r="J108" s="244"/>
      <c r="K108" s="244"/>
      <c r="L108" s="249"/>
      <c r="M108" s="250"/>
      <c r="N108" s="251"/>
      <c r="O108" s="251"/>
      <c r="P108" s="251"/>
      <c r="Q108" s="251"/>
      <c r="R108" s="251"/>
      <c r="S108" s="251"/>
      <c r="T108" s="252"/>
      <c r="AT108" s="253" t="s">
        <v>132</v>
      </c>
      <c r="AU108" s="253" t="s">
        <v>81</v>
      </c>
      <c r="AV108" s="12" t="s">
        <v>81</v>
      </c>
      <c r="AW108" s="12" t="s">
        <v>35</v>
      </c>
      <c r="AX108" s="12" t="s">
        <v>71</v>
      </c>
      <c r="AY108" s="253" t="s">
        <v>123</v>
      </c>
    </row>
    <row r="109" s="13" customFormat="1">
      <c r="B109" s="254"/>
      <c r="C109" s="255"/>
      <c r="D109" s="234" t="s">
        <v>132</v>
      </c>
      <c r="E109" s="256" t="s">
        <v>21</v>
      </c>
      <c r="F109" s="257" t="s">
        <v>135</v>
      </c>
      <c r="G109" s="255"/>
      <c r="H109" s="258">
        <v>18.899999999999999</v>
      </c>
      <c r="I109" s="259"/>
      <c r="J109" s="255"/>
      <c r="K109" s="255"/>
      <c r="L109" s="260"/>
      <c r="M109" s="261"/>
      <c r="N109" s="262"/>
      <c r="O109" s="262"/>
      <c r="P109" s="262"/>
      <c r="Q109" s="262"/>
      <c r="R109" s="262"/>
      <c r="S109" s="262"/>
      <c r="T109" s="263"/>
      <c r="AT109" s="264" t="s">
        <v>132</v>
      </c>
      <c r="AU109" s="264" t="s">
        <v>81</v>
      </c>
      <c r="AV109" s="13" t="s">
        <v>122</v>
      </c>
      <c r="AW109" s="13" t="s">
        <v>35</v>
      </c>
      <c r="AX109" s="13" t="s">
        <v>79</v>
      </c>
      <c r="AY109" s="264" t="s">
        <v>123</v>
      </c>
    </row>
    <row r="110" s="1" customFormat="1" ht="25.5" customHeight="1">
      <c r="B110" s="45"/>
      <c r="C110" s="220" t="s">
        <v>151</v>
      </c>
      <c r="D110" s="220" t="s">
        <v>126</v>
      </c>
      <c r="E110" s="221" t="s">
        <v>238</v>
      </c>
      <c r="F110" s="222" t="s">
        <v>239</v>
      </c>
      <c r="G110" s="223" t="s">
        <v>240</v>
      </c>
      <c r="H110" s="224">
        <v>3.9260000000000002</v>
      </c>
      <c r="I110" s="225"/>
      <c r="J110" s="226">
        <f>ROUND(I110*H110,2)</f>
        <v>0</v>
      </c>
      <c r="K110" s="222" t="s">
        <v>241</v>
      </c>
      <c r="L110" s="71"/>
      <c r="M110" s="227" t="s">
        <v>21</v>
      </c>
      <c r="N110" s="228" t="s">
        <v>42</v>
      </c>
      <c r="O110" s="46"/>
      <c r="P110" s="229">
        <f>O110*H110</f>
        <v>0</v>
      </c>
      <c r="Q110" s="229">
        <v>0.40000000000000002</v>
      </c>
      <c r="R110" s="229">
        <f>Q110*H110</f>
        <v>1.5704000000000002</v>
      </c>
      <c r="S110" s="229">
        <v>0</v>
      </c>
      <c r="T110" s="230">
        <f>S110*H110</f>
        <v>0</v>
      </c>
      <c r="AR110" s="23" t="s">
        <v>122</v>
      </c>
      <c r="AT110" s="23" t="s">
        <v>126</v>
      </c>
      <c r="AU110" s="23" t="s">
        <v>81</v>
      </c>
      <c r="AY110" s="23" t="s">
        <v>123</v>
      </c>
      <c r="BE110" s="231">
        <f>IF(N110="základní",J110,0)</f>
        <v>0</v>
      </c>
      <c r="BF110" s="231">
        <f>IF(N110="snížená",J110,0)</f>
        <v>0</v>
      </c>
      <c r="BG110" s="231">
        <f>IF(N110="zákl. přenesená",J110,0)</f>
        <v>0</v>
      </c>
      <c r="BH110" s="231">
        <f>IF(N110="sníž. přenesená",J110,0)</f>
        <v>0</v>
      </c>
      <c r="BI110" s="231">
        <f>IF(N110="nulová",J110,0)</f>
        <v>0</v>
      </c>
      <c r="BJ110" s="23" t="s">
        <v>79</v>
      </c>
      <c r="BK110" s="231">
        <f>ROUND(I110*H110,2)</f>
        <v>0</v>
      </c>
      <c r="BL110" s="23" t="s">
        <v>122</v>
      </c>
      <c r="BM110" s="23" t="s">
        <v>1071</v>
      </c>
    </row>
    <row r="111" s="11" customFormat="1">
      <c r="B111" s="232"/>
      <c r="C111" s="233"/>
      <c r="D111" s="234" t="s">
        <v>132</v>
      </c>
      <c r="E111" s="235" t="s">
        <v>21</v>
      </c>
      <c r="F111" s="236" t="s">
        <v>1072</v>
      </c>
      <c r="G111" s="233"/>
      <c r="H111" s="235" t="s">
        <v>21</v>
      </c>
      <c r="I111" s="237"/>
      <c r="J111" s="233"/>
      <c r="K111" s="233"/>
      <c r="L111" s="238"/>
      <c r="M111" s="239"/>
      <c r="N111" s="240"/>
      <c r="O111" s="240"/>
      <c r="P111" s="240"/>
      <c r="Q111" s="240"/>
      <c r="R111" s="240"/>
      <c r="S111" s="240"/>
      <c r="T111" s="241"/>
      <c r="AT111" s="242" t="s">
        <v>132</v>
      </c>
      <c r="AU111" s="242" t="s">
        <v>81</v>
      </c>
      <c r="AV111" s="11" t="s">
        <v>79</v>
      </c>
      <c r="AW111" s="11" t="s">
        <v>35</v>
      </c>
      <c r="AX111" s="11" t="s">
        <v>71</v>
      </c>
      <c r="AY111" s="242" t="s">
        <v>123</v>
      </c>
    </row>
    <row r="112" s="11" customFormat="1">
      <c r="B112" s="232"/>
      <c r="C112" s="233"/>
      <c r="D112" s="234" t="s">
        <v>132</v>
      </c>
      <c r="E112" s="235" t="s">
        <v>21</v>
      </c>
      <c r="F112" s="236" t="s">
        <v>1073</v>
      </c>
      <c r="G112" s="233"/>
      <c r="H112" s="235" t="s">
        <v>21</v>
      </c>
      <c r="I112" s="237"/>
      <c r="J112" s="233"/>
      <c r="K112" s="233"/>
      <c r="L112" s="238"/>
      <c r="M112" s="239"/>
      <c r="N112" s="240"/>
      <c r="O112" s="240"/>
      <c r="P112" s="240"/>
      <c r="Q112" s="240"/>
      <c r="R112" s="240"/>
      <c r="S112" s="240"/>
      <c r="T112" s="241"/>
      <c r="AT112" s="242" t="s">
        <v>132</v>
      </c>
      <c r="AU112" s="242" t="s">
        <v>81</v>
      </c>
      <c r="AV112" s="11" t="s">
        <v>79</v>
      </c>
      <c r="AW112" s="11" t="s">
        <v>35</v>
      </c>
      <c r="AX112" s="11" t="s">
        <v>71</v>
      </c>
      <c r="AY112" s="242" t="s">
        <v>123</v>
      </c>
    </row>
    <row r="113" s="11" customFormat="1">
      <c r="B113" s="232"/>
      <c r="C113" s="233"/>
      <c r="D113" s="234" t="s">
        <v>132</v>
      </c>
      <c r="E113" s="235" t="s">
        <v>21</v>
      </c>
      <c r="F113" s="236" t="s">
        <v>1064</v>
      </c>
      <c r="G113" s="233"/>
      <c r="H113" s="235" t="s">
        <v>21</v>
      </c>
      <c r="I113" s="237"/>
      <c r="J113" s="233"/>
      <c r="K113" s="233"/>
      <c r="L113" s="238"/>
      <c r="M113" s="239"/>
      <c r="N113" s="240"/>
      <c r="O113" s="240"/>
      <c r="P113" s="240"/>
      <c r="Q113" s="240"/>
      <c r="R113" s="240"/>
      <c r="S113" s="240"/>
      <c r="T113" s="241"/>
      <c r="AT113" s="242" t="s">
        <v>132</v>
      </c>
      <c r="AU113" s="242" t="s">
        <v>81</v>
      </c>
      <c r="AV113" s="11" t="s">
        <v>79</v>
      </c>
      <c r="AW113" s="11" t="s">
        <v>35</v>
      </c>
      <c r="AX113" s="11" t="s">
        <v>71</v>
      </c>
      <c r="AY113" s="242" t="s">
        <v>123</v>
      </c>
    </row>
    <row r="114" s="11" customFormat="1">
      <c r="B114" s="232"/>
      <c r="C114" s="233"/>
      <c r="D114" s="234" t="s">
        <v>132</v>
      </c>
      <c r="E114" s="235" t="s">
        <v>21</v>
      </c>
      <c r="F114" s="236" t="s">
        <v>1058</v>
      </c>
      <c r="G114" s="233"/>
      <c r="H114" s="235" t="s">
        <v>21</v>
      </c>
      <c r="I114" s="237"/>
      <c r="J114" s="233"/>
      <c r="K114" s="233"/>
      <c r="L114" s="238"/>
      <c r="M114" s="239"/>
      <c r="N114" s="240"/>
      <c r="O114" s="240"/>
      <c r="P114" s="240"/>
      <c r="Q114" s="240"/>
      <c r="R114" s="240"/>
      <c r="S114" s="240"/>
      <c r="T114" s="241"/>
      <c r="AT114" s="242" t="s">
        <v>132</v>
      </c>
      <c r="AU114" s="242" t="s">
        <v>81</v>
      </c>
      <c r="AV114" s="11" t="s">
        <v>79</v>
      </c>
      <c r="AW114" s="11" t="s">
        <v>35</v>
      </c>
      <c r="AX114" s="11" t="s">
        <v>71</v>
      </c>
      <c r="AY114" s="242" t="s">
        <v>123</v>
      </c>
    </row>
    <row r="115" s="12" customFormat="1">
      <c r="B115" s="243"/>
      <c r="C115" s="244"/>
      <c r="D115" s="234" t="s">
        <v>132</v>
      </c>
      <c r="E115" s="245" t="s">
        <v>21</v>
      </c>
      <c r="F115" s="246" t="s">
        <v>1074</v>
      </c>
      <c r="G115" s="244"/>
      <c r="H115" s="247">
        <v>3.9260000000000002</v>
      </c>
      <c r="I115" s="248"/>
      <c r="J115" s="244"/>
      <c r="K115" s="244"/>
      <c r="L115" s="249"/>
      <c r="M115" s="250"/>
      <c r="N115" s="251"/>
      <c r="O115" s="251"/>
      <c r="P115" s="251"/>
      <c r="Q115" s="251"/>
      <c r="R115" s="251"/>
      <c r="S115" s="251"/>
      <c r="T115" s="252"/>
      <c r="AT115" s="253" t="s">
        <v>132</v>
      </c>
      <c r="AU115" s="253" t="s">
        <v>81</v>
      </c>
      <c r="AV115" s="12" t="s">
        <v>81</v>
      </c>
      <c r="AW115" s="12" t="s">
        <v>35</v>
      </c>
      <c r="AX115" s="12" t="s">
        <v>71</v>
      </c>
      <c r="AY115" s="253" t="s">
        <v>123</v>
      </c>
    </row>
    <row r="116" s="13" customFormat="1">
      <c r="B116" s="254"/>
      <c r="C116" s="255"/>
      <c r="D116" s="234" t="s">
        <v>132</v>
      </c>
      <c r="E116" s="256" t="s">
        <v>21</v>
      </c>
      <c r="F116" s="257" t="s">
        <v>135</v>
      </c>
      <c r="G116" s="255"/>
      <c r="H116" s="258">
        <v>3.9260000000000002</v>
      </c>
      <c r="I116" s="259"/>
      <c r="J116" s="255"/>
      <c r="K116" s="255"/>
      <c r="L116" s="260"/>
      <c r="M116" s="261"/>
      <c r="N116" s="262"/>
      <c r="O116" s="262"/>
      <c r="P116" s="262"/>
      <c r="Q116" s="262"/>
      <c r="R116" s="262"/>
      <c r="S116" s="262"/>
      <c r="T116" s="263"/>
      <c r="AT116" s="264" t="s">
        <v>132</v>
      </c>
      <c r="AU116" s="264" t="s">
        <v>81</v>
      </c>
      <c r="AV116" s="13" t="s">
        <v>122</v>
      </c>
      <c r="AW116" s="13" t="s">
        <v>35</v>
      </c>
      <c r="AX116" s="13" t="s">
        <v>79</v>
      </c>
      <c r="AY116" s="264" t="s">
        <v>123</v>
      </c>
    </row>
    <row r="117" s="1" customFormat="1" ht="38.25" customHeight="1">
      <c r="B117" s="45"/>
      <c r="C117" s="220" t="s">
        <v>208</v>
      </c>
      <c r="D117" s="220" t="s">
        <v>126</v>
      </c>
      <c r="E117" s="221" t="s">
        <v>1075</v>
      </c>
      <c r="F117" s="222" t="s">
        <v>1076</v>
      </c>
      <c r="G117" s="223" t="s">
        <v>240</v>
      </c>
      <c r="H117" s="224">
        <v>21.113</v>
      </c>
      <c r="I117" s="225"/>
      <c r="J117" s="226">
        <f>ROUND(I117*H117,2)</f>
        <v>0</v>
      </c>
      <c r="K117" s="222" t="s">
        <v>241</v>
      </c>
      <c r="L117" s="71"/>
      <c r="M117" s="227" t="s">
        <v>21</v>
      </c>
      <c r="N117" s="228" t="s">
        <v>42</v>
      </c>
      <c r="O117" s="46"/>
      <c r="P117" s="229">
        <f>O117*H117</f>
        <v>0</v>
      </c>
      <c r="Q117" s="229">
        <v>0</v>
      </c>
      <c r="R117" s="229">
        <f>Q117*H117</f>
        <v>0</v>
      </c>
      <c r="S117" s="229">
        <v>0</v>
      </c>
      <c r="T117" s="230">
        <f>S117*H117</f>
        <v>0</v>
      </c>
      <c r="AR117" s="23" t="s">
        <v>122</v>
      </c>
      <c r="AT117" s="23" t="s">
        <v>126</v>
      </c>
      <c r="AU117" s="23" t="s">
        <v>81</v>
      </c>
      <c r="AY117" s="23" t="s">
        <v>123</v>
      </c>
      <c r="BE117" s="231">
        <f>IF(N117="základní",J117,0)</f>
        <v>0</v>
      </c>
      <c r="BF117" s="231">
        <f>IF(N117="snížená",J117,0)</f>
        <v>0</v>
      </c>
      <c r="BG117" s="231">
        <f>IF(N117="zákl. přenesená",J117,0)</f>
        <v>0</v>
      </c>
      <c r="BH117" s="231">
        <f>IF(N117="sníž. přenesená",J117,0)</f>
        <v>0</v>
      </c>
      <c r="BI117" s="231">
        <f>IF(N117="nulová",J117,0)</f>
        <v>0</v>
      </c>
      <c r="BJ117" s="23" t="s">
        <v>79</v>
      </c>
      <c r="BK117" s="231">
        <f>ROUND(I117*H117,2)</f>
        <v>0</v>
      </c>
      <c r="BL117" s="23" t="s">
        <v>122</v>
      </c>
      <c r="BM117" s="23" t="s">
        <v>1077</v>
      </c>
    </row>
    <row r="118" s="11" customFormat="1">
      <c r="B118" s="232"/>
      <c r="C118" s="233"/>
      <c r="D118" s="234" t="s">
        <v>132</v>
      </c>
      <c r="E118" s="235" t="s">
        <v>21</v>
      </c>
      <c r="F118" s="236" t="s">
        <v>1078</v>
      </c>
      <c r="G118" s="233"/>
      <c r="H118" s="235" t="s">
        <v>21</v>
      </c>
      <c r="I118" s="237"/>
      <c r="J118" s="233"/>
      <c r="K118" s="233"/>
      <c r="L118" s="238"/>
      <c r="M118" s="239"/>
      <c r="N118" s="240"/>
      <c r="O118" s="240"/>
      <c r="P118" s="240"/>
      <c r="Q118" s="240"/>
      <c r="R118" s="240"/>
      <c r="S118" s="240"/>
      <c r="T118" s="241"/>
      <c r="AT118" s="242" t="s">
        <v>132</v>
      </c>
      <c r="AU118" s="242" t="s">
        <v>81</v>
      </c>
      <c r="AV118" s="11" t="s">
        <v>79</v>
      </c>
      <c r="AW118" s="11" t="s">
        <v>35</v>
      </c>
      <c r="AX118" s="11" t="s">
        <v>71</v>
      </c>
      <c r="AY118" s="242" t="s">
        <v>123</v>
      </c>
    </row>
    <row r="119" s="11" customFormat="1">
      <c r="B119" s="232"/>
      <c r="C119" s="233"/>
      <c r="D119" s="234" t="s">
        <v>132</v>
      </c>
      <c r="E119" s="235" t="s">
        <v>21</v>
      </c>
      <c r="F119" s="236" t="s">
        <v>1079</v>
      </c>
      <c r="G119" s="233"/>
      <c r="H119" s="235" t="s">
        <v>21</v>
      </c>
      <c r="I119" s="237"/>
      <c r="J119" s="233"/>
      <c r="K119" s="233"/>
      <c r="L119" s="238"/>
      <c r="M119" s="239"/>
      <c r="N119" s="240"/>
      <c r="O119" s="240"/>
      <c r="P119" s="240"/>
      <c r="Q119" s="240"/>
      <c r="R119" s="240"/>
      <c r="S119" s="240"/>
      <c r="T119" s="241"/>
      <c r="AT119" s="242" t="s">
        <v>132</v>
      </c>
      <c r="AU119" s="242" t="s">
        <v>81</v>
      </c>
      <c r="AV119" s="11" t="s">
        <v>79</v>
      </c>
      <c r="AW119" s="11" t="s">
        <v>35</v>
      </c>
      <c r="AX119" s="11" t="s">
        <v>71</v>
      </c>
      <c r="AY119" s="242" t="s">
        <v>123</v>
      </c>
    </row>
    <row r="120" s="11" customFormat="1">
      <c r="B120" s="232"/>
      <c r="C120" s="233"/>
      <c r="D120" s="234" t="s">
        <v>132</v>
      </c>
      <c r="E120" s="235" t="s">
        <v>21</v>
      </c>
      <c r="F120" s="236" t="s">
        <v>1058</v>
      </c>
      <c r="G120" s="233"/>
      <c r="H120" s="235" t="s">
        <v>21</v>
      </c>
      <c r="I120" s="237"/>
      <c r="J120" s="233"/>
      <c r="K120" s="233"/>
      <c r="L120" s="238"/>
      <c r="M120" s="239"/>
      <c r="N120" s="240"/>
      <c r="O120" s="240"/>
      <c r="P120" s="240"/>
      <c r="Q120" s="240"/>
      <c r="R120" s="240"/>
      <c r="S120" s="240"/>
      <c r="T120" s="241"/>
      <c r="AT120" s="242" t="s">
        <v>132</v>
      </c>
      <c r="AU120" s="242" t="s">
        <v>81</v>
      </c>
      <c r="AV120" s="11" t="s">
        <v>79</v>
      </c>
      <c r="AW120" s="11" t="s">
        <v>35</v>
      </c>
      <c r="AX120" s="11" t="s">
        <v>71</v>
      </c>
      <c r="AY120" s="242" t="s">
        <v>123</v>
      </c>
    </row>
    <row r="121" s="12" customFormat="1">
      <c r="B121" s="243"/>
      <c r="C121" s="244"/>
      <c r="D121" s="234" t="s">
        <v>132</v>
      </c>
      <c r="E121" s="245" t="s">
        <v>21</v>
      </c>
      <c r="F121" s="246" t="s">
        <v>1080</v>
      </c>
      <c r="G121" s="244"/>
      <c r="H121" s="247">
        <v>21.113</v>
      </c>
      <c r="I121" s="248"/>
      <c r="J121" s="244"/>
      <c r="K121" s="244"/>
      <c r="L121" s="249"/>
      <c r="M121" s="250"/>
      <c r="N121" s="251"/>
      <c r="O121" s="251"/>
      <c r="P121" s="251"/>
      <c r="Q121" s="251"/>
      <c r="R121" s="251"/>
      <c r="S121" s="251"/>
      <c r="T121" s="252"/>
      <c r="AT121" s="253" t="s">
        <v>132</v>
      </c>
      <c r="AU121" s="253" t="s">
        <v>81</v>
      </c>
      <c r="AV121" s="12" t="s">
        <v>81</v>
      </c>
      <c r="AW121" s="12" t="s">
        <v>35</v>
      </c>
      <c r="AX121" s="12" t="s">
        <v>71</v>
      </c>
      <c r="AY121" s="253" t="s">
        <v>123</v>
      </c>
    </row>
    <row r="122" s="13" customFormat="1">
      <c r="B122" s="254"/>
      <c r="C122" s="255"/>
      <c r="D122" s="234" t="s">
        <v>132</v>
      </c>
      <c r="E122" s="256" t="s">
        <v>21</v>
      </c>
      <c r="F122" s="257" t="s">
        <v>135</v>
      </c>
      <c r="G122" s="255"/>
      <c r="H122" s="258">
        <v>21.113</v>
      </c>
      <c r="I122" s="259"/>
      <c r="J122" s="255"/>
      <c r="K122" s="255"/>
      <c r="L122" s="260"/>
      <c r="M122" s="261"/>
      <c r="N122" s="262"/>
      <c r="O122" s="262"/>
      <c r="P122" s="262"/>
      <c r="Q122" s="262"/>
      <c r="R122" s="262"/>
      <c r="S122" s="262"/>
      <c r="T122" s="263"/>
      <c r="AT122" s="264" t="s">
        <v>132</v>
      </c>
      <c r="AU122" s="264" t="s">
        <v>81</v>
      </c>
      <c r="AV122" s="13" t="s">
        <v>122</v>
      </c>
      <c r="AW122" s="13" t="s">
        <v>35</v>
      </c>
      <c r="AX122" s="13" t="s">
        <v>79</v>
      </c>
      <c r="AY122" s="264" t="s">
        <v>123</v>
      </c>
    </row>
    <row r="123" s="1" customFormat="1" ht="25.5" customHeight="1">
      <c r="B123" s="45"/>
      <c r="C123" s="220" t="s">
        <v>216</v>
      </c>
      <c r="D123" s="220" t="s">
        <v>126</v>
      </c>
      <c r="E123" s="221" t="s">
        <v>291</v>
      </c>
      <c r="F123" s="222" t="s">
        <v>292</v>
      </c>
      <c r="G123" s="223" t="s">
        <v>293</v>
      </c>
      <c r="H123" s="224">
        <v>80.939999999999998</v>
      </c>
      <c r="I123" s="225"/>
      <c r="J123" s="226">
        <f>ROUND(I123*H123,2)</f>
        <v>0</v>
      </c>
      <c r="K123" s="222" t="s">
        <v>241</v>
      </c>
      <c r="L123" s="71"/>
      <c r="M123" s="227" t="s">
        <v>21</v>
      </c>
      <c r="N123" s="228" t="s">
        <v>42</v>
      </c>
      <c r="O123" s="46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AR123" s="23" t="s">
        <v>122</v>
      </c>
      <c r="AT123" s="23" t="s">
        <v>126</v>
      </c>
      <c r="AU123" s="23" t="s">
        <v>81</v>
      </c>
      <c r="AY123" s="23" t="s">
        <v>123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23" t="s">
        <v>79</v>
      </c>
      <c r="BK123" s="231">
        <f>ROUND(I123*H123,2)</f>
        <v>0</v>
      </c>
      <c r="BL123" s="23" t="s">
        <v>122</v>
      </c>
      <c r="BM123" s="23" t="s">
        <v>1081</v>
      </c>
    </row>
    <row r="124" s="11" customFormat="1">
      <c r="B124" s="232"/>
      <c r="C124" s="233"/>
      <c r="D124" s="234" t="s">
        <v>132</v>
      </c>
      <c r="E124" s="235" t="s">
        <v>21</v>
      </c>
      <c r="F124" s="236" t="s">
        <v>1082</v>
      </c>
      <c r="G124" s="233"/>
      <c r="H124" s="235" t="s">
        <v>21</v>
      </c>
      <c r="I124" s="237"/>
      <c r="J124" s="233"/>
      <c r="K124" s="233"/>
      <c r="L124" s="238"/>
      <c r="M124" s="239"/>
      <c r="N124" s="240"/>
      <c r="O124" s="240"/>
      <c r="P124" s="240"/>
      <c r="Q124" s="240"/>
      <c r="R124" s="240"/>
      <c r="S124" s="240"/>
      <c r="T124" s="241"/>
      <c r="AT124" s="242" t="s">
        <v>132</v>
      </c>
      <c r="AU124" s="242" t="s">
        <v>81</v>
      </c>
      <c r="AV124" s="11" t="s">
        <v>79</v>
      </c>
      <c r="AW124" s="11" t="s">
        <v>35</v>
      </c>
      <c r="AX124" s="11" t="s">
        <v>71</v>
      </c>
      <c r="AY124" s="242" t="s">
        <v>123</v>
      </c>
    </row>
    <row r="125" s="11" customFormat="1">
      <c r="B125" s="232"/>
      <c r="C125" s="233"/>
      <c r="D125" s="234" t="s">
        <v>132</v>
      </c>
      <c r="E125" s="235" t="s">
        <v>21</v>
      </c>
      <c r="F125" s="236" t="s">
        <v>1083</v>
      </c>
      <c r="G125" s="233"/>
      <c r="H125" s="235" t="s">
        <v>21</v>
      </c>
      <c r="I125" s="237"/>
      <c r="J125" s="233"/>
      <c r="K125" s="233"/>
      <c r="L125" s="238"/>
      <c r="M125" s="239"/>
      <c r="N125" s="240"/>
      <c r="O125" s="240"/>
      <c r="P125" s="240"/>
      <c r="Q125" s="240"/>
      <c r="R125" s="240"/>
      <c r="S125" s="240"/>
      <c r="T125" s="241"/>
      <c r="AT125" s="242" t="s">
        <v>132</v>
      </c>
      <c r="AU125" s="242" t="s">
        <v>81</v>
      </c>
      <c r="AV125" s="11" t="s">
        <v>79</v>
      </c>
      <c r="AW125" s="11" t="s">
        <v>35</v>
      </c>
      <c r="AX125" s="11" t="s">
        <v>71</v>
      </c>
      <c r="AY125" s="242" t="s">
        <v>123</v>
      </c>
    </row>
    <row r="126" s="12" customFormat="1">
      <c r="B126" s="243"/>
      <c r="C126" s="244"/>
      <c r="D126" s="234" t="s">
        <v>132</v>
      </c>
      <c r="E126" s="245" t="s">
        <v>21</v>
      </c>
      <c r="F126" s="246" t="s">
        <v>1084</v>
      </c>
      <c r="G126" s="244"/>
      <c r="H126" s="247">
        <v>40.850000000000001</v>
      </c>
      <c r="I126" s="248"/>
      <c r="J126" s="244"/>
      <c r="K126" s="244"/>
      <c r="L126" s="249"/>
      <c r="M126" s="250"/>
      <c r="N126" s="251"/>
      <c r="O126" s="251"/>
      <c r="P126" s="251"/>
      <c r="Q126" s="251"/>
      <c r="R126" s="251"/>
      <c r="S126" s="251"/>
      <c r="T126" s="252"/>
      <c r="AT126" s="253" t="s">
        <v>132</v>
      </c>
      <c r="AU126" s="253" t="s">
        <v>81</v>
      </c>
      <c r="AV126" s="12" t="s">
        <v>81</v>
      </c>
      <c r="AW126" s="12" t="s">
        <v>35</v>
      </c>
      <c r="AX126" s="12" t="s">
        <v>71</v>
      </c>
      <c r="AY126" s="253" t="s">
        <v>123</v>
      </c>
    </row>
    <row r="127" s="11" customFormat="1">
      <c r="B127" s="232"/>
      <c r="C127" s="233"/>
      <c r="D127" s="234" t="s">
        <v>132</v>
      </c>
      <c r="E127" s="235" t="s">
        <v>21</v>
      </c>
      <c r="F127" s="236" t="s">
        <v>1085</v>
      </c>
      <c r="G127" s="233"/>
      <c r="H127" s="235" t="s">
        <v>21</v>
      </c>
      <c r="I127" s="237"/>
      <c r="J127" s="233"/>
      <c r="K127" s="233"/>
      <c r="L127" s="238"/>
      <c r="M127" s="239"/>
      <c r="N127" s="240"/>
      <c r="O127" s="240"/>
      <c r="P127" s="240"/>
      <c r="Q127" s="240"/>
      <c r="R127" s="240"/>
      <c r="S127" s="240"/>
      <c r="T127" s="241"/>
      <c r="AT127" s="242" t="s">
        <v>132</v>
      </c>
      <c r="AU127" s="242" t="s">
        <v>81</v>
      </c>
      <c r="AV127" s="11" t="s">
        <v>79</v>
      </c>
      <c r="AW127" s="11" t="s">
        <v>35</v>
      </c>
      <c r="AX127" s="11" t="s">
        <v>71</v>
      </c>
      <c r="AY127" s="242" t="s">
        <v>123</v>
      </c>
    </row>
    <row r="128" s="11" customFormat="1">
      <c r="B128" s="232"/>
      <c r="C128" s="233"/>
      <c r="D128" s="234" t="s">
        <v>132</v>
      </c>
      <c r="E128" s="235" t="s">
        <v>21</v>
      </c>
      <c r="F128" s="236" t="s">
        <v>1086</v>
      </c>
      <c r="G128" s="233"/>
      <c r="H128" s="235" t="s">
        <v>21</v>
      </c>
      <c r="I128" s="237"/>
      <c r="J128" s="233"/>
      <c r="K128" s="233"/>
      <c r="L128" s="238"/>
      <c r="M128" s="239"/>
      <c r="N128" s="240"/>
      <c r="O128" s="240"/>
      <c r="P128" s="240"/>
      <c r="Q128" s="240"/>
      <c r="R128" s="240"/>
      <c r="S128" s="240"/>
      <c r="T128" s="241"/>
      <c r="AT128" s="242" t="s">
        <v>132</v>
      </c>
      <c r="AU128" s="242" t="s">
        <v>81</v>
      </c>
      <c r="AV128" s="11" t="s">
        <v>79</v>
      </c>
      <c r="AW128" s="11" t="s">
        <v>35</v>
      </c>
      <c r="AX128" s="11" t="s">
        <v>71</v>
      </c>
      <c r="AY128" s="242" t="s">
        <v>123</v>
      </c>
    </row>
    <row r="129" s="12" customFormat="1">
      <c r="B129" s="243"/>
      <c r="C129" s="244"/>
      <c r="D129" s="234" t="s">
        <v>132</v>
      </c>
      <c r="E129" s="245" t="s">
        <v>21</v>
      </c>
      <c r="F129" s="246" t="s">
        <v>1087</v>
      </c>
      <c r="G129" s="244"/>
      <c r="H129" s="247">
        <v>40.090000000000003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AT129" s="253" t="s">
        <v>132</v>
      </c>
      <c r="AU129" s="253" t="s">
        <v>81</v>
      </c>
      <c r="AV129" s="12" t="s">
        <v>81</v>
      </c>
      <c r="AW129" s="12" t="s">
        <v>35</v>
      </c>
      <c r="AX129" s="12" t="s">
        <v>71</v>
      </c>
      <c r="AY129" s="253" t="s">
        <v>123</v>
      </c>
    </row>
    <row r="130" s="13" customFormat="1">
      <c r="B130" s="254"/>
      <c r="C130" s="255"/>
      <c r="D130" s="234" t="s">
        <v>132</v>
      </c>
      <c r="E130" s="256" t="s">
        <v>21</v>
      </c>
      <c r="F130" s="257" t="s">
        <v>135</v>
      </c>
      <c r="G130" s="255"/>
      <c r="H130" s="258">
        <v>80.939999999999998</v>
      </c>
      <c r="I130" s="259"/>
      <c r="J130" s="255"/>
      <c r="K130" s="255"/>
      <c r="L130" s="260"/>
      <c r="M130" s="261"/>
      <c r="N130" s="262"/>
      <c r="O130" s="262"/>
      <c r="P130" s="262"/>
      <c r="Q130" s="262"/>
      <c r="R130" s="262"/>
      <c r="S130" s="262"/>
      <c r="T130" s="263"/>
      <c r="AT130" s="264" t="s">
        <v>132</v>
      </c>
      <c r="AU130" s="264" t="s">
        <v>81</v>
      </c>
      <c r="AV130" s="13" t="s">
        <v>122</v>
      </c>
      <c r="AW130" s="13" t="s">
        <v>35</v>
      </c>
      <c r="AX130" s="13" t="s">
        <v>79</v>
      </c>
      <c r="AY130" s="264" t="s">
        <v>123</v>
      </c>
    </row>
    <row r="131" s="1" customFormat="1" ht="16.5" customHeight="1">
      <c r="B131" s="45"/>
      <c r="C131" s="220" t="s">
        <v>227</v>
      </c>
      <c r="D131" s="220" t="s">
        <v>126</v>
      </c>
      <c r="E131" s="221" t="s">
        <v>302</v>
      </c>
      <c r="F131" s="222" t="s">
        <v>303</v>
      </c>
      <c r="G131" s="223" t="s">
        <v>174</v>
      </c>
      <c r="H131" s="224">
        <v>93.480000000000004</v>
      </c>
      <c r="I131" s="225"/>
      <c r="J131" s="226">
        <f>ROUND(I131*H131,2)</f>
        <v>0</v>
      </c>
      <c r="K131" s="222" t="s">
        <v>21</v>
      </c>
      <c r="L131" s="71"/>
      <c r="M131" s="227" t="s">
        <v>21</v>
      </c>
      <c r="N131" s="228" t="s">
        <v>42</v>
      </c>
      <c r="O131" s="46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AR131" s="23" t="s">
        <v>122</v>
      </c>
      <c r="AT131" s="23" t="s">
        <v>126</v>
      </c>
      <c r="AU131" s="23" t="s">
        <v>81</v>
      </c>
      <c r="AY131" s="23" t="s">
        <v>123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23" t="s">
        <v>79</v>
      </c>
      <c r="BK131" s="231">
        <f>ROUND(I131*H131,2)</f>
        <v>0</v>
      </c>
      <c r="BL131" s="23" t="s">
        <v>122</v>
      </c>
      <c r="BM131" s="23" t="s">
        <v>1088</v>
      </c>
    </row>
    <row r="132" s="11" customFormat="1">
      <c r="B132" s="232"/>
      <c r="C132" s="233"/>
      <c r="D132" s="234" t="s">
        <v>132</v>
      </c>
      <c r="E132" s="235" t="s">
        <v>21</v>
      </c>
      <c r="F132" s="236" t="s">
        <v>1089</v>
      </c>
      <c r="G132" s="233"/>
      <c r="H132" s="235" t="s">
        <v>21</v>
      </c>
      <c r="I132" s="237"/>
      <c r="J132" s="233"/>
      <c r="K132" s="233"/>
      <c r="L132" s="238"/>
      <c r="M132" s="239"/>
      <c r="N132" s="240"/>
      <c r="O132" s="240"/>
      <c r="P132" s="240"/>
      <c r="Q132" s="240"/>
      <c r="R132" s="240"/>
      <c r="S132" s="240"/>
      <c r="T132" s="241"/>
      <c r="AT132" s="242" t="s">
        <v>132</v>
      </c>
      <c r="AU132" s="242" t="s">
        <v>81</v>
      </c>
      <c r="AV132" s="11" t="s">
        <v>79</v>
      </c>
      <c r="AW132" s="11" t="s">
        <v>35</v>
      </c>
      <c r="AX132" s="11" t="s">
        <v>71</v>
      </c>
      <c r="AY132" s="242" t="s">
        <v>123</v>
      </c>
    </row>
    <row r="133" s="11" customFormat="1">
      <c r="B133" s="232"/>
      <c r="C133" s="233"/>
      <c r="D133" s="234" t="s">
        <v>132</v>
      </c>
      <c r="E133" s="235" t="s">
        <v>21</v>
      </c>
      <c r="F133" s="236" t="s">
        <v>1058</v>
      </c>
      <c r="G133" s="233"/>
      <c r="H133" s="235" t="s">
        <v>21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AT133" s="242" t="s">
        <v>132</v>
      </c>
      <c r="AU133" s="242" t="s">
        <v>81</v>
      </c>
      <c r="AV133" s="11" t="s">
        <v>79</v>
      </c>
      <c r="AW133" s="11" t="s">
        <v>35</v>
      </c>
      <c r="AX133" s="11" t="s">
        <v>71</v>
      </c>
      <c r="AY133" s="242" t="s">
        <v>123</v>
      </c>
    </row>
    <row r="134" s="12" customFormat="1">
      <c r="B134" s="243"/>
      <c r="C134" s="244"/>
      <c r="D134" s="234" t="s">
        <v>132</v>
      </c>
      <c r="E134" s="245" t="s">
        <v>21</v>
      </c>
      <c r="F134" s="246" t="s">
        <v>1065</v>
      </c>
      <c r="G134" s="244"/>
      <c r="H134" s="247">
        <v>93.480000000000004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AT134" s="253" t="s">
        <v>132</v>
      </c>
      <c r="AU134" s="253" t="s">
        <v>81</v>
      </c>
      <c r="AV134" s="12" t="s">
        <v>81</v>
      </c>
      <c r="AW134" s="12" t="s">
        <v>35</v>
      </c>
      <c r="AX134" s="12" t="s">
        <v>71</v>
      </c>
      <c r="AY134" s="253" t="s">
        <v>123</v>
      </c>
    </row>
    <row r="135" s="13" customFormat="1">
      <c r="B135" s="254"/>
      <c r="C135" s="255"/>
      <c r="D135" s="234" t="s">
        <v>132</v>
      </c>
      <c r="E135" s="256" t="s">
        <v>21</v>
      </c>
      <c r="F135" s="257" t="s">
        <v>135</v>
      </c>
      <c r="G135" s="255"/>
      <c r="H135" s="258">
        <v>93.480000000000004</v>
      </c>
      <c r="I135" s="259"/>
      <c r="J135" s="255"/>
      <c r="K135" s="255"/>
      <c r="L135" s="260"/>
      <c r="M135" s="261"/>
      <c r="N135" s="262"/>
      <c r="O135" s="262"/>
      <c r="P135" s="262"/>
      <c r="Q135" s="262"/>
      <c r="R135" s="262"/>
      <c r="S135" s="262"/>
      <c r="T135" s="263"/>
      <c r="AT135" s="264" t="s">
        <v>132</v>
      </c>
      <c r="AU135" s="264" t="s">
        <v>81</v>
      </c>
      <c r="AV135" s="13" t="s">
        <v>122</v>
      </c>
      <c r="AW135" s="13" t="s">
        <v>35</v>
      </c>
      <c r="AX135" s="13" t="s">
        <v>79</v>
      </c>
      <c r="AY135" s="264" t="s">
        <v>123</v>
      </c>
    </row>
    <row r="136" s="1" customFormat="1" ht="25.5" customHeight="1">
      <c r="B136" s="45"/>
      <c r="C136" s="220" t="s">
        <v>237</v>
      </c>
      <c r="D136" s="220" t="s">
        <v>126</v>
      </c>
      <c r="E136" s="221" t="s">
        <v>1090</v>
      </c>
      <c r="F136" s="222" t="s">
        <v>1091</v>
      </c>
      <c r="G136" s="223" t="s">
        <v>174</v>
      </c>
      <c r="H136" s="224">
        <v>140.75</v>
      </c>
      <c r="I136" s="225"/>
      <c r="J136" s="226">
        <f>ROUND(I136*H136,2)</f>
        <v>0</v>
      </c>
      <c r="K136" s="222" t="s">
        <v>241</v>
      </c>
      <c r="L136" s="71"/>
      <c r="M136" s="227" t="s">
        <v>21</v>
      </c>
      <c r="N136" s="228" t="s">
        <v>42</v>
      </c>
      <c r="O136" s="46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AR136" s="23" t="s">
        <v>122</v>
      </c>
      <c r="AT136" s="23" t="s">
        <v>126</v>
      </c>
      <c r="AU136" s="23" t="s">
        <v>81</v>
      </c>
      <c r="AY136" s="23" t="s">
        <v>123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23" t="s">
        <v>79</v>
      </c>
      <c r="BK136" s="231">
        <f>ROUND(I136*H136,2)</f>
        <v>0</v>
      </c>
      <c r="BL136" s="23" t="s">
        <v>122</v>
      </c>
      <c r="BM136" s="23" t="s">
        <v>1092</v>
      </c>
    </row>
    <row r="137" s="11" customFormat="1">
      <c r="B137" s="232"/>
      <c r="C137" s="233"/>
      <c r="D137" s="234" t="s">
        <v>132</v>
      </c>
      <c r="E137" s="235" t="s">
        <v>21</v>
      </c>
      <c r="F137" s="236" t="s">
        <v>1093</v>
      </c>
      <c r="G137" s="233"/>
      <c r="H137" s="235" t="s">
        <v>21</v>
      </c>
      <c r="I137" s="237"/>
      <c r="J137" s="233"/>
      <c r="K137" s="233"/>
      <c r="L137" s="238"/>
      <c r="M137" s="239"/>
      <c r="N137" s="240"/>
      <c r="O137" s="240"/>
      <c r="P137" s="240"/>
      <c r="Q137" s="240"/>
      <c r="R137" s="240"/>
      <c r="S137" s="240"/>
      <c r="T137" s="241"/>
      <c r="AT137" s="242" t="s">
        <v>132</v>
      </c>
      <c r="AU137" s="242" t="s">
        <v>81</v>
      </c>
      <c r="AV137" s="11" t="s">
        <v>79</v>
      </c>
      <c r="AW137" s="11" t="s">
        <v>35</v>
      </c>
      <c r="AX137" s="11" t="s">
        <v>71</v>
      </c>
      <c r="AY137" s="242" t="s">
        <v>123</v>
      </c>
    </row>
    <row r="138" s="11" customFormat="1">
      <c r="B138" s="232"/>
      <c r="C138" s="233"/>
      <c r="D138" s="234" t="s">
        <v>132</v>
      </c>
      <c r="E138" s="235" t="s">
        <v>21</v>
      </c>
      <c r="F138" s="236" t="s">
        <v>1058</v>
      </c>
      <c r="G138" s="233"/>
      <c r="H138" s="235" t="s">
        <v>21</v>
      </c>
      <c r="I138" s="237"/>
      <c r="J138" s="233"/>
      <c r="K138" s="233"/>
      <c r="L138" s="238"/>
      <c r="M138" s="239"/>
      <c r="N138" s="240"/>
      <c r="O138" s="240"/>
      <c r="P138" s="240"/>
      <c r="Q138" s="240"/>
      <c r="R138" s="240"/>
      <c r="S138" s="240"/>
      <c r="T138" s="241"/>
      <c r="AT138" s="242" t="s">
        <v>132</v>
      </c>
      <c r="AU138" s="242" t="s">
        <v>81</v>
      </c>
      <c r="AV138" s="11" t="s">
        <v>79</v>
      </c>
      <c r="AW138" s="11" t="s">
        <v>35</v>
      </c>
      <c r="AX138" s="11" t="s">
        <v>71</v>
      </c>
      <c r="AY138" s="242" t="s">
        <v>123</v>
      </c>
    </row>
    <row r="139" s="12" customFormat="1">
      <c r="B139" s="243"/>
      <c r="C139" s="244"/>
      <c r="D139" s="234" t="s">
        <v>132</v>
      </c>
      <c r="E139" s="245" t="s">
        <v>21</v>
      </c>
      <c r="F139" s="246" t="s">
        <v>1094</v>
      </c>
      <c r="G139" s="244"/>
      <c r="H139" s="247">
        <v>140.75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AT139" s="253" t="s">
        <v>132</v>
      </c>
      <c r="AU139" s="253" t="s">
        <v>81</v>
      </c>
      <c r="AV139" s="12" t="s">
        <v>81</v>
      </c>
      <c r="AW139" s="12" t="s">
        <v>35</v>
      </c>
      <c r="AX139" s="12" t="s">
        <v>71</v>
      </c>
      <c r="AY139" s="253" t="s">
        <v>123</v>
      </c>
    </row>
    <row r="140" s="13" customFormat="1">
      <c r="B140" s="254"/>
      <c r="C140" s="255"/>
      <c r="D140" s="234" t="s">
        <v>132</v>
      </c>
      <c r="E140" s="256" t="s">
        <v>21</v>
      </c>
      <c r="F140" s="257" t="s">
        <v>135</v>
      </c>
      <c r="G140" s="255"/>
      <c r="H140" s="258">
        <v>140.75</v>
      </c>
      <c r="I140" s="259"/>
      <c r="J140" s="255"/>
      <c r="K140" s="255"/>
      <c r="L140" s="260"/>
      <c r="M140" s="261"/>
      <c r="N140" s="262"/>
      <c r="O140" s="262"/>
      <c r="P140" s="262"/>
      <c r="Q140" s="262"/>
      <c r="R140" s="262"/>
      <c r="S140" s="262"/>
      <c r="T140" s="263"/>
      <c r="AT140" s="264" t="s">
        <v>132</v>
      </c>
      <c r="AU140" s="264" t="s">
        <v>81</v>
      </c>
      <c r="AV140" s="13" t="s">
        <v>122</v>
      </c>
      <c r="AW140" s="13" t="s">
        <v>35</v>
      </c>
      <c r="AX140" s="13" t="s">
        <v>79</v>
      </c>
      <c r="AY140" s="264" t="s">
        <v>123</v>
      </c>
    </row>
    <row r="141" s="1" customFormat="1" ht="25.5" customHeight="1">
      <c r="B141" s="45"/>
      <c r="C141" s="220" t="s">
        <v>245</v>
      </c>
      <c r="D141" s="220" t="s">
        <v>126</v>
      </c>
      <c r="E141" s="221" t="s">
        <v>1095</v>
      </c>
      <c r="F141" s="222" t="s">
        <v>1096</v>
      </c>
      <c r="G141" s="223" t="s">
        <v>174</v>
      </c>
      <c r="H141" s="224">
        <v>140.75</v>
      </c>
      <c r="I141" s="225"/>
      <c r="J141" s="226">
        <f>ROUND(I141*H141,2)</f>
        <v>0</v>
      </c>
      <c r="K141" s="222" t="s">
        <v>21</v>
      </c>
      <c r="L141" s="71"/>
      <c r="M141" s="227" t="s">
        <v>21</v>
      </c>
      <c r="N141" s="228" t="s">
        <v>42</v>
      </c>
      <c r="O141" s="46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AR141" s="23" t="s">
        <v>122</v>
      </c>
      <c r="AT141" s="23" t="s">
        <v>126</v>
      </c>
      <c r="AU141" s="23" t="s">
        <v>81</v>
      </c>
      <c r="AY141" s="23" t="s">
        <v>123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23" t="s">
        <v>79</v>
      </c>
      <c r="BK141" s="231">
        <f>ROUND(I141*H141,2)</f>
        <v>0</v>
      </c>
      <c r="BL141" s="23" t="s">
        <v>122</v>
      </c>
      <c r="BM141" s="23" t="s">
        <v>1097</v>
      </c>
    </row>
    <row r="142" s="11" customFormat="1">
      <c r="B142" s="232"/>
      <c r="C142" s="233"/>
      <c r="D142" s="234" t="s">
        <v>132</v>
      </c>
      <c r="E142" s="235" t="s">
        <v>21</v>
      </c>
      <c r="F142" s="236" t="s">
        <v>1098</v>
      </c>
      <c r="G142" s="233"/>
      <c r="H142" s="235" t="s">
        <v>21</v>
      </c>
      <c r="I142" s="237"/>
      <c r="J142" s="233"/>
      <c r="K142" s="233"/>
      <c r="L142" s="238"/>
      <c r="M142" s="239"/>
      <c r="N142" s="240"/>
      <c r="O142" s="240"/>
      <c r="P142" s="240"/>
      <c r="Q142" s="240"/>
      <c r="R142" s="240"/>
      <c r="S142" s="240"/>
      <c r="T142" s="241"/>
      <c r="AT142" s="242" t="s">
        <v>132</v>
      </c>
      <c r="AU142" s="242" t="s">
        <v>81</v>
      </c>
      <c r="AV142" s="11" t="s">
        <v>79</v>
      </c>
      <c r="AW142" s="11" t="s">
        <v>35</v>
      </c>
      <c r="AX142" s="11" t="s">
        <v>71</v>
      </c>
      <c r="AY142" s="242" t="s">
        <v>123</v>
      </c>
    </row>
    <row r="143" s="11" customFormat="1">
      <c r="B143" s="232"/>
      <c r="C143" s="233"/>
      <c r="D143" s="234" t="s">
        <v>132</v>
      </c>
      <c r="E143" s="235" t="s">
        <v>21</v>
      </c>
      <c r="F143" s="236" t="s">
        <v>1058</v>
      </c>
      <c r="G143" s="233"/>
      <c r="H143" s="235" t="s">
        <v>21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AT143" s="242" t="s">
        <v>132</v>
      </c>
      <c r="AU143" s="242" t="s">
        <v>81</v>
      </c>
      <c r="AV143" s="11" t="s">
        <v>79</v>
      </c>
      <c r="AW143" s="11" t="s">
        <v>35</v>
      </c>
      <c r="AX143" s="11" t="s">
        <v>71</v>
      </c>
      <c r="AY143" s="242" t="s">
        <v>123</v>
      </c>
    </row>
    <row r="144" s="12" customFormat="1">
      <c r="B144" s="243"/>
      <c r="C144" s="244"/>
      <c r="D144" s="234" t="s">
        <v>132</v>
      </c>
      <c r="E144" s="245" t="s">
        <v>21</v>
      </c>
      <c r="F144" s="246" t="s">
        <v>1094</v>
      </c>
      <c r="G144" s="244"/>
      <c r="H144" s="247">
        <v>140.75</v>
      </c>
      <c r="I144" s="248"/>
      <c r="J144" s="244"/>
      <c r="K144" s="244"/>
      <c r="L144" s="249"/>
      <c r="M144" s="250"/>
      <c r="N144" s="251"/>
      <c r="O144" s="251"/>
      <c r="P144" s="251"/>
      <c r="Q144" s="251"/>
      <c r="R144" s="251"/>
      <c r="S144" s="251"/>
      <c r="T144" s="252"/>
      <c r="AT144" s="253" t="s">
        <v>132</v>
      </c>
      <c r="AU144" s="253" t="s">
        <v>81</v>
      </c>
      <c r="AV144" s="12" t="s">
        <v>81</v>
      </c>
      <c r="AW144" s="12" t="s">
        <v>35</v>
      </c>
      <c r="AX144" s="12" t="s">
        <v>71</v>
      </c>
      <c r="AY144" s="253" t="s">
        <v>123</v>
      </c>
    </row>
    <row r="145" s="13" customFormat="1">
      <c r="B145" s="254"/>
      <c r="C145" s="255"/>
      <c r="D145" s="234" t="s">
        <v>132</v>
      </c>
      <c r="E145" s="256" t="s">
        <v>21</v>
      </c>
      <c r="F145" s="257" t="s">
        <v>135</v>
      </c>
      <c r="G145" s="255"/>
      <c r="H145" s="258">
        <v>140.75</v>
      </c>
      <c r="I145" s="259"/>
      <c r="J145" s="255"/>
      <c r="K145" s="255"/>
      <c r="L145" s="260"/>
      <c r="M145" s="261"/>
      <c r="N145" s="262"/>
      <c r="O145" s="262"/>
      <c r="P145" s="262"/>
      <c r="Q145" s="262"/>
      <c r="R145" s="262"/>
      <c r="S145" s="262"/>
      <c r="T145" s="263"/>
      <c r="AT145" s="264" t="s">
        <v>132</v>
      </c>
      <c r="AU145" s="264" t="s">
        <v>81</v>
      </c>
      <c r="AV145" s="13" t="s">
        <v>122</v>
      </c>
      <c r="AW145" s="13" t="s">
        <v>35</v>
      </c>
      <c r="AX145" s="13" t="s">
        <v>79</v>
      </c>
      <c r="AY145" s="264" t="s">
        <v>123</v>
      </c>
    </row>
    <row r="146" s="1" customFormat="1" ht="25.5" customHeight="1">
      <c r="B146" s="45"/>
      <c r="C146" s="220" t="s">
        <v>170</v>
      </c>
      <c r="D146" s="220" t="s">
        <v>126</v>
      </c>
      <c r="E146" s="221" t="s">
        <v>1099</v>
      </c>
      <c r="F146" s="222" t="s">
        <v>1100</v>
      </c>
      <c r="G146" s="223" t="s">
        <v>174</v>
      </c>
      <c r="H146" s="224">
        <v>140.75</v>
      </c>
      <c r="I146" s="225"/>
      <c r="J146" s="226">
        <f>ROUND(I146*H146,2)</f>
        <v>0</v>
      </c>
      <c r="K146" s="222" t="s">
        <v>241</v>
      </c>
      <c r="L146" s="71"/>
      <c r="M146" s="227" t="s">
        <v>21</v>
      </c>
      <c r="N146" s="228" t="s">
        <v>42</v>
      </c>
      <c r="O146" s="46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AR146" s="23" t="s">
        <v>122</v>
      </c>
      <c r="AT146" s="23" t="s">
        <v>126</v>
      </c>
      <c r="AU146" s="23" t="s">
        <v>81</v>
      </c>
      <c r="AY146" s="23" t="s">
        <v>123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23" t="s">
        <v>79</v>
      </c>
      <c r="BK146" s="231">
        <f>ROUND(I146*H146,2)</f>
        <v>0</v>
      </c>
      <c r="BL146" s="23" t="s">
        <v>122</v>
      </c>
      <c r="BM146" s="23" t="s">
        <v>1101</v>
      </c>
    </row>
    <row r="147" s="11" customFormat="1">
      <c r="B147" s="232"/>
      <c r="C147" s="233"/>
      <c r="D147" s="234" t="s">
        <v>132</v>
      </c>
      <c r="E147" s="235" t="s">
        <v>21</v>
      </c>
      <c r="F147" s="236" t="s">
        <v>1102</v>
      </c>
      <c r="G147" s="233"/>
      <c r="H147" s="235" t="s">
        <v>21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AT147" s="242" t="s">
        <v>132</v>
      </c>
      <c r="AU147" s="242" t="s">
        <v>81</v>
      </c>
      <c r="AV147" s="11" t="s">
        <v>79</v>
      </c>
      <c r="AW147" s="11" t="s">
        <v>35</v>
      </c>
      <c r="AX147" s="11" t="s">
        <v>71</v>
      </c>
      <c r="AY147" s="242" t="s">
        <v>123</v>
      </c>
    </row>
    <row r="148" s="11" customFormat="1">
      <c r="B148" s="232"/>
      <c r="C148" s="233"/>
      <c r="D148" s="234" t="s">
        <v>132</v>
      </c>
      <c r="E148" s="235" t="s">
        <v>21</v>
      </c>
      <c r="F148" s="236" t="s">
        <v>1058</v>
      </c>
      <c r="G148" s="233"/>
      <c r="H148" s="235" t="s">
        <v>21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AT148" s="242" t="s">
        <v>132</v>
      </c>
      <c r="AU148" s="242" t="s">
        <v>81</v>
      </c>
      <c r="AV148" s="11" t="s">
        <v>79</v>
      </c>
      <c r="AW148" s="11" t="s">
        <v>35</v>
      </c>
      <c r="AX148" s="11" t="s">
        <v>71</v>
      </c>
      <c r="AY148" s="242" t="s">
        <v>123</v>
      </c>
    </row>
    <row r="149" s="12" customFormat="1">
      <c r="B149" s="243"/>
      <c r="C149" s="244"/>
      <c r="D149" s="234" t="s">
        <v>132</v>
      </c>
      <c r="E149" s="245" t="s">
        <v>21</v>
      </c>
      <c r="F149" s="246" t="s">
        <v>1094</v>
      </c>
      <c r="G149" s="244"/>
      <c r="H149" s="247">
        <v>140.75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AT149" s="253" t="s">
        <v>132</v>
      </c>
      <c r="AU149" s="253" t="s">
        <v>81</v>
      </c>
      <c r="AV149" s="12" t="s">
        <v>81</v>
      </c>
      <c r="AW149" s="12" t="s">
        <v>35</v>
      </c>
      <c r="AX149" s="12" t="s">
        <v>71</v>
      </c>
      <c r="AY149" s="253" t="s">
        <v>123</v>
      </c>
    </row>
    <row r="150" s="13" customFormat="1">
      <c r="B150" s="254"/>
      <c r="C150" s="255"/>
      <c r="D150" s="234" t="s">
        <v>132</v>
      </c>
      <c r="E150" s="256" t="s">
        <v>21</v>
      </c>
      <c r="F150" s="257" t="s">
        <v>135</v>
      </c>
      <c r="G150" s="255"/>
      <c r="H150" s="258">
        <v>140.75</v>
      </c>
      <c r="I150" s="259"/>
      <c r="J150" s="255"/>
      <c r="K150" s="255"/>
      <c r="L150" s="260"/>
      <c r="M150" s="261"/>
      <c r="N150" s="262"/>
      <c r="O150" s="262"/>
      <c r="P150" s="262"/>
      <c r="Q150" s="262"/>
      <c r="R150" s="262"/>
      <c r="S150" s="262"/>
      <c r="T150" s="263"/>
      <c r="AT150" s="264" t="s">
        <v>132</v>
      </c>
      <c r="AU150" s="264" t="s">
        <v>81</v>
      </c>
      <c r="AV150" s="13" t="s">
        <v>122</v>
      </c>
      <c r="AW150" s="13" t="s">
        <v>35</v>
      </c>
      <c r="AX150" s="13" t="s">
        <v>79</v>
      </c>
      <c r="AY150" s="264" t="s">
        <v>123</v>
      </c>
    </row>
    <row r="151" s="1" customFormat="1" ht="16.5" customHeight="1">
      <c r="B151" s="45"/>
      <c r="C151" s="268" t="s">
        <v>284</v>
      </c>
      <c r="D151" s="268" t="s">
        <v>311</v>
      </c>
      <c r="E151" s="269" t="s">
        <v>1103</v>
      </c>
      <c r="F151" s="270" t="s">
        <v>1104</v>
      </c>
      <c r="G151" s="271" t="s">
        <v>1105</v>
      </c>
      <c r="H151" s="272">
        <v>4.2229999999999999</v>
      </c>
      <c r="I151" s="273"/>
      <c r="J151" s="274">
        <f>ROUND(I151*H151,2)</f>
        <v>0</v>
      </c>
      <c r="K151" s="270" t="s">
        <v>241</v>
      </c>
      <c r="L151" s="275"/>
      <c r="M151" s="276" t="s">
        <v>21</v>
      </c>
      <c r="N151" s="277" t="s">
        <v>42</v>
      </c>
      <c r="O151" s="46"/>
      <c r="P151" s="229">
        <f>O151*H151</f>
        <v>0</v>
      </c>
      <c r="Q151" s="229">
        <v>0.001</v>
      </c>
      <c r="R151" s="229">
        <f>Q151*H151</f>
        <v>0.0042230000000000002</v>
      </c>
      <c r="S151" s="229">
        <v>0</v>
      </c>
      <c r="T151" s="230">
        <f>S151*H151</f>
        <v>0</v>
      </c>
      <c r="AR151" s="23" t="s">
        <v>227</v>
      </c>
      <c r="AT151" s="23" t="s">
        <v>311</v>
      </c>
      <c r="AU151" s="23" t="s">
        <v>81</v>
      </c>
      <c r="AY151" s="23" t="s">
        <v>123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23" t="s">
        <v>79</v>
      </c>
      <c r="BK151" s="231">
        <f>ROUND(I151*H151,2)</f>
        <v>0</v>
      </c>
      <c r="BL151" s="23" t="s">
        <v>122</v>
      </c>
      <c r="BM151" s="23" t="s">
        <v>1106</v>
      </c>
    </row>
    <row r="152" s="11" customFormat="1">
      <c r="B152" s="232"/>
      <c r="C152" s="233"/>
      <c r="D152" s="234" t="s">
        <v>132</v>
      </c>
      <c r="E152" s="235" t="s">
        <v>21</v>
      </c>
      <c r="F152" s="236" t="s">
        <v>1107</v>
      </c>
      <c r="G152" s="233"/>
      <c r="H152" s="235" t="s">
        <v>21</v>
      </c>
      <c r="I152" s="237"/>
      <c r="J152" s="233"/>
      <c r="K152" s="233"/>
      <c r="L152" s="238"/>
      <c r="M152" s="239"/>
      <c r="N152" s="240"/>
      <c r="O152" s="240"/>
      <c r="P152" s="240"/>
      <c r="Q152" s="240"/>
      <c r="R152" s="240"/>
      <c r="S152" s="240"/>
      <c r="T152" s="241"/>
      <c r="AT152" s="242" t="s">
        <v>132</v>
      </c>
      <c r="AU152" s="242" t="s">
        <v>81</v>
      </c>
      <c r="AV152" s="11" t="s">
        <v>79</v>
      </c>
      <c r="AW152" s="11" t="s">
        <v>35</v>
      </c>
      <c r="AX152" s="11" t="s">
        <v>71</v>
      </c>
      <c r="AY152" s="242" t="s">
        <v>123</v>
      </c>
    </row>
    <row r="153" s="11" customFormat="1">
      <c r="B153" s="232"/>
      <c r="C153" s="233"/>
      <c r="D153" s="234" t="s">
        <v>132</v>
      </c>
      <c r="E153" s="235" t="s">
        <v>21</v>
      </c>
      <c r="F153" s="236" t="s">
        <v>1058</v>
      </c>
      <c r="G153" s="233"/>
      <c r="H153" s="235" t="s">
        <v>21</v>
      </c>
      <c r="I153" s="237"/>
      <c r="J153" s="233"/>
      <c r="K153" s="233"/>
      <c r="L153" s="238"/>
      <c r="M153" s="239"/>
      <c r="N153" s="240"/>
      <c r="O153" s="240"/>
      <c r="P153" s="240"/>
      <c r="Q153" s="240"/>
      <c r="R153" s="240"/>
      <c r="S153" s="240"/>
      <c r="T153" s="241"/>
      <c r="AT153" s="242" t="s">
        <v>132</v>
      </c>
      <c r="AU153" s="242" t="s">
        <v>81</v>
      </c>
      <c r="AV153" s="11" t="s">
        <v>79</v>
      </c>
      <c r="AW153" s="11" t="s">
        <v>35</v>
      </c>
      <c r="AX153" s="11" t="s">
        <v>71</v>
      </c>
      <c r="AY153" s="242" t="s">
        <v>123</v>
      </c>
    </row>
    <row r="154" s="12" customFormat="1">
      <c r="B154" s="243"/>
      <c r="C154" s="244"/>
      <c r="D154" s="234" t="s">
        <v>132</v>
      </c>
      <c r="E154" s="245" t="s">
        <v>21</v>
      </c>
      <c r="F154" s="246" t="s">
        <v>1108</v>
      </c>
      <c r="G154" s="244"/>
      <c r="H154" s="247">
        <v>4.2229999999999999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AT154" s="253" t="s">
        <v>132</v>
      </c>
      <c r="AU154" s="253" t="s">
        <v>81</v>
      </c>
      <c r="AV154" s="12" t="s">
        <v>81</v>
      </c>
      <c r="AW154" s="12" t="s">
        <v>35</v>
      </c>
      <c r="AX154" s="12" t="s">
        <v>71</v>
      </c>
      <c r="AY154" s="253" t="s">
        <v>123</v>
      </c>
    </row>
    <row r="155" s="13" customFormat="1">
      <c r="B155" s="254"/>
      <c r="C155" s="255"/>
      <c r="D155" s="234" t="s">
        <v>132</v>
      </c>
      <c r="E155" s="256" t="s">
        <v>21</v>
      </c>
      <c r="F155" s="257" t="s">
        <v>135</v>
      </c>
      <c r="G155" s="255"/>
      <c r="H155" s="258">
        <v>4.2229999999999999</v>
      </c>
      <c r="I155" s="259"/>
      <c r="J155" s="255"/>
      <c r="K155" s="255"/>
      <c r="L155" s="260"/>
      <c r="M155" s="261"/>
      <c r="N155" s="262"/>
      <c r="O155" s="262"/>
      <c r="P155" s="262"/>
      <c r="Q155" s="262"/>
      <c r="R155" s="262"/>
      <c r="S155" s="262"/>
      <c r="T155" s="263"/>
      <c r="AT155" s="264" t="s">
        <v>132</v>
      </c>
      <c r="AU155" s="264" t="s">
        <v>81</v>
      </c>
      <c r="AV155" s="13" t="s">
        <v>122</v>
      </c>
      <c r="AW155" s="13" t="s">
        <v>35</v>
      </c>
      <c r="AX155" s="13" t="s">
        <v>79</v>
      </c>
      <c r="AY155" s="264" t="s">
        <v>123</v>
      </c>
    </row>
    <row r="156" s="1" customFormat="1" ht="16.5" customHeight="1">
      <c r="B156" s="45"/>
      <c r="C156" s="220" t="s">
        <v>290</v>
      </c>
      <c r="D156" s="220" t="s">
        <v>126</v>
      </c>
      <c r="E156" s="221" t="s">
        <v>839</v>
      </c>
      <c r="F156" s="222" t="s">
        <v>840</v>
      </c>
      <c r="G156" s="223" t="s">
        <v>293</v>
      </c>
      <c r="H156" s="224">
        <v>8.5990000000000002</v>
      </c>
      <c r="I156" s="225"/>
      <c r="J156" s="226">
        <f>ROUND(I156*H156,2)</f>
        <v>0</v>
      </c>
      <c r="K156" s="222" t="s">
        <v>21</v>
      </c>
      <c r="L156" s="71"/>
      <c r="M156" s="227" t="s">
        <v>21</v>
      </c>
      <c r="N156" s="228" t="s">
        <v>42</v>
      </c>
      <c r="O156" s="46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AR156" s="23" t="s">
        <v>122</v>
      </c>
      <c r="AT156" s="23" t="s">
        <v>126</v>
      </c>
      <c r="AU156" s="23" t="s">
        <v>81</v>
      </c>
      <c r="AY156" s="23" t="s">
        <v>123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23" t="s">
        <v>79</v>
      </c>
      <c r="BK156" s="231">
        <f>ROUND(I156*H156,2)</f>
        <v>0</v>
      </c>
      <c r="BL156" s="23" t="s">
        <v>122</v>
      </c>
      <c r="BM156" s="23" t="s">
        <v>1109</v>
      </c>
    </row>
    <row r="157" s="11" customFormat="1">
      <c r="B157" s="232"/>
      <c r="C157" s="233"/>
      <c r="D157" s="234" t="s">
        <v>132</v>
      </c>
      <c r="E157" s="235" t="s">
        <v>21</v>
      </c>
      <c r="F157" s="236" t="s">
        <v>1110</v>
      </c>
      <c r="G157" s="233"/>
      <c r="H157" s="235" t="s">
        <v>21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AT157" s="242" t="s">
        <v>132</v>
      </c>
      <c r="AU157" s="242" t="s">
        <v>81</v>
      </c>
      <c r="AV157" s="11" t="s">
        <v>79</v>
      </c>
      <c r="AW157" s="11" t="s">
        <v>35</v>
      </c>
      <c r="AX157" s="11" t="s">
        <v>71</v>
      </c>
      <c r="AY157" s="242" t="s">
        <v>123</v>
      </c>
    </row>
    <row r="158" s="11" customFormat="1">
      <c r="B158" s="232"/>
      <c r="C158" s="233"/>
      <c r="D158" s="234" t="s">
        <v>132</v>
      </c>
      <c r="E158" s="235" t="s">
        <v>21</v>
      </c>
      <c r="F158" s="236" t="s">
        <v>1111</v>
      </c>
      <c r="G158" s="233"/>
      <c r="H158" s="235" t="s">
        <v>21</v>
      </c>
      <c r="I158" s="237"/>
      <c r="J158" s="233"/>
      <c r="K158" s="233"/>
      <c r="L158" s="238"/>
      <c r="M158" s="239"/>
      <c r="N158" s="240"/>
      <c r="O158" s="240"/>
      <c r="P158" s="240"/>
      <c r="Q158" s="240"/>
      <c r="R158" s="240"/>
      <c r="S158" s="240"/>
      <c r="T158" s="241"/>
      <c r="AT158" s="242" t="s">
        <v>132</v>
      </c>
      <c r="AU158" s="242" t="s">
        <v>81</v>
      </c>
      <c r="AV158" s="11" t="s">
        <v>79</v>
      </c>
      <c r="AW158" s="11" t="s">
        <v>35</v>
      </c>
      <c r="AX158" s="11" t="s">
        <v>71</v>
      </c>
      <c r="AY158" s="242" t="s">
        <v>123</v>
      </c>
    </row>
    <row r="159" s="12" customFormat="1">
      <c r="B159" s="243"/>
      <c r="C159" s="244"/>
      <c r="D159" s="234" t="s">
        <v>132</v>
      </c>
      <c r="E159" s="245" t="s">
        <v>21</v>
      </c>
      <c r="F159" s="246" t="s">
        <v>1112</v>
      </c>
      <c r="G159" s="244"/>
      <c r="H159" s="247">
        <v>3.3599999999999999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AT159" s="253" t="s">
        <v>132</v>
      </c>
      <c r="AU159" s="253" t="s">
        <v>81</v>
      </c>
      <c r="AV159" s="12" t="s">
        <v>81</v>
      </c>
      <c r="AW159" s="12" t="s">
        <v>35</v>
      </c>
      <c r="AX159" s="12" t="s">
        <v>71</v>
      </c>
      <c r="AY159" s="253" t="s">
        <v>123</v>
      </c>
    </row>
    <row r="160" s="11" customFormat="1">
      <c r="B160" s="232"/>
      <c r="C160" s="233"/>
      <c r="D160" s="234" t="s">
        <v>132</v>
      </c>
      <c r="E160" s="235" t="s">
        <v>21</v>
      </c>
      <c r="F160" s="236" t="s">
        <v>851</v>
      </c>
      <c r="G160" s="233"/>
      <c r="H160" s="235" t="s">
        <v>21</v>
      </c>
      <c r="I160" s="237"/>
      <c r="J160" s="233"/>
      <c r="K160" s="233"/>
      <c r="L160" s="238"/>
      <c r="M160" s="239"/>
      <c r="N160" s="240"/>
      <c r="O160" s="240"/>
      <c r="P160" s="240"/>
      <c r="Q160" s="240"/>
      <c r="R160" s="240"/>
      <c r="S160" s="240"/>
      <c r="T160" s="241"/>
      <c r="AT160" s="242" t="s">
        <v>132</v>
      </c>
      <c r="AU160" s="242" t="s">
        <v>81</v>
      </c>
      <c r="AV160" s="11" t="s">
        <v>79</v>
      </c>
      <c r="AW160" s="11" t="s">
        <v>35</v>
      </c>
      <c r="AX160" s="11" t="s">
        <v>71</v>
      </c>
      <c r="AY160" s="242" t="s">
        <v>123</v>
      </c>
    </row>
    <row r="161" s="11" customFormat="1">
      <c r="B161" s="232"/>
      <c r="C161" s="233"/>
      <c r="D161" s="234" t="s">
        <v>132</v>
      </c>
      <c r="E161" s="235" t="s">
        <v>21</v>
      </c>
      <c r="F161" s="236" t="s">
        <v>1113</v>
      </c>
      <c r="G161" s="233"/>
      <c r="H161" s="235" t="s">
        <v>21</v>
      </c>
      <c r="I161" s="237"/>
      <c r="J161" s="233"/>
      <c r="K161" s="233"/>
      <c r="L161" s="238"/>
      <c r="M161" s="239"/>
      <c r="N161" s="240"/>
      <c r="O161" s="240"/>
      <c r="P161" s="240"/>
      <c r="Q161" s="240"/>
      <c r="R161" s="240"/>
      <c r="S161" s="240"/>
      <c r="T161" s="241"/>
      <c r="AT161" s="242" t="s">
        <v>132</v>
      </c>
      <c r="AU161" s="242" t="s">
        <v>81</v>
      </c>
      <c r="AV161" s="11" t="s">
        <v>79</v>
      </c>
      <c r="AW161" s="11" t="s">
        <v>35</v>
      </c>
      <c r="AX161" s="11" t="s">
        <v>71</v>
      </c>
      <c r="AY161" s="242" t="s">
        <v>123</v>
      </c>
    </row>
    <row r="162" s="12" customFormat="1">
      <c r="B162" s="243"/>
      <c r="C162" s="244"/>
      <c r="D162" s="234" t="s">
        <v>132</v>
      </c>
      <c r="E162" s="245" t="s">
        <v>21</v>
      </c>
      <c r="F162" s="246" t="s">
        <v>1114</v>
      </c>
      <c r="G162" s="244"/>
      <c r="H162" s="247">
        <v>0.86899999999999999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AT162" s="253" t="s">
        <v>132</v>
      </c>
      <c r="AU162" s="253" t="s">
        <v>81</v>
      </c>
      <c r="AV162" s="12" t="s">
        <v>81</v>
      </c>
      <c r="AW162" s="12" t="s">
        <v>35</v>
      </c>
      <c r="AX162" s="12" t="s">
        <v>71</v>
      </c>
      <c r="AY162" s="253" t="s">
        <v>123</v>
      </c>
    </row>
    <row r="163" s="11" customFormat="1">
      <c r="B163" s="232"/>
      <c r="C163" s="233"/>
      <c r="D163" s="234" t="s">
        <v>132</v>
      </c>
      <c r="E163" s="235" t="s">
        <v>21</v>
      </c>
      <c r="F163" s="236" t="s">
        <v>848</v>
      </c>
      <c r="G163" s="233"/>
      <c r="H163" s="235" t="s">
        <v>21</v>
      </c>
      <c r="I163" s="237"/>
      <c r="J163" s="233"/>
      <c r="K163" s="233"/>
      <c r="L163" s="238"/>
      <c r="M163" s="239"/>
      <c r="N163" s="240"/>
      <c r="O163" s="240"/>
      <c r="P163" s="240"/>
      <c r="Q163" s="240"/>
      <c r="R163" s="240"/>
      <c r="S163" s="240"/>
      <c r="T163" s="241"/>
      <c r="AT163" s="242" t="s">
        <v>132</v>
      </c>
      <c r="AU163" s="242" t="s">
        <v>81</v>
      </c>
      <c r="AV163" s="11" t="s">
        <v>79</v>
      </c>
      <c r="AW163" s="11" t="s">
        <v>35</v>
      </c>
      <c r="AX163" s="11" t="s">
        <v>71</v>
      </c>
      <c r="AY163" s="242" t="s">
        <v>123</v>
      </c>
    </row>
    <row r="164" s="11" customFormat="1">
      <c r="B164" s="232"/>
      <c r="C164" s="233"/>
      <c r="D164" s="234" t="s">
        <v>132</v>
      </c>
      <c r="E164" s="235" t="s">
        <v>21</v>
      </c>
      <c r="F164" s="236" t="s">
        <v>1115</v>
      </c>
      <c r="G164" s="233"/>
      <c r="H164" s="235" t="s">
        <v>21</v>
      </c>
      <c r="I164" s="237"/>
      <c r="J164" s="233"/>
      <c r="K164" s="233"/>
      <c r="L164" s="238"/>
      <c r="M164" s="239"/>
      <c r="N164" s="240"/>
      <c r="O164" s="240"/>
      <c r="P164" s="240"/>
      <c r="Q164" s="240"/>
      <c r="R164" s="240"/>
      <c r="S164" s="240"/>
      <c r="T164" s="241"/>
      <c r="AT164" s="242" t="s">
        <v>132</v>
      </c>
      <c r="AU164" s="242" t="s">
        <v>81</v>
      </c>
      <c r="AV164" s="11" t="s">
        <v>79</v>
      </c>
      <c r="AW164" s="11" t="s">
        <v>35</v>
      </c>
      <c r="AX164" s="11" t="s">
        <v>71</v>
      </c>
      <c r="AY164" s="242" t="s">
        <v>123</v>
      </c>
    </row>
    <row r="165" s="12" customFormat="1">
      <c r="B165" s="243"/>
      <c r="C165" s="244"/>
      <c r="D165" s="234" t="s">
        <v>132</v>
      </c>
      <c r="E165" s="245" t="s">
        <v>21</v>
      </c>
      <c r="F165" s="246" t="s">
        <v>1116</v>
      </c>
      <c r="G165" s="244"/>
      <c r="H165" s="247">
        <v>4.3700000000000001</v>
      </c>
      <c r="I165" s="248"/>
      <c r="J165" s="244"/>
      <c r="K165" s="244"/>
      <c r="L165" s="249"/>
      <c r="M165" s="250"/>
      <c r="N165" s="251"/>
      <c r="O165" s="251"/>
      <c r="P165" s="251"/>
      <c r="Q165" s="251"/>
      <c r="R165" s="251"/>
      <c r="S165" s="251"/>
      <c r="T165" s="252"/>
      <c r="AT165" s="253" t="s">
        <v>132</v>
      </c>
      <c r="AU165" s="253" t="s">
        <v>81</v>
      </c>
      <c r="AV165" s="12" t="s">
        <v>81</v>
      </c>
      <c r="AW165" s="12" t="s">
        <v>35</v>
      </c>
      <c r="AX165" s="12" t="s">
        <v>71</v>
      </c>
      <c r="AY165" s="253" t="s">
        <v>123</v>
      </c>
    </row>
    <row r="166" s="13" customFormat="1">
      <c r="B166" s="254"/>
      <c r="C166" s="255"/>
      <c r="D166" s="234" t="s">
        <v>132</v>
      </c>
      <c r="E166" s="256" t="s">
        <v>21</v>
      </c>
      <c r="F166" s="257" t="s">
        <v>135</v>
      </c>
      <c r="G166" s="255"/>
      <c r="H166" s="258">
        <v>8.5990000000000002</v>
      </c>
      <c r="I166" s="259"/>
      <c r="J166" s="255"/>
      <c r="K166" s="255"/>
      <c r="L166" s="260"/>
      <c r="M166" s="261"/>
      <c r="N166" s="262"/>
      <c r="O166" s="262"/>
      <c r="P166" s="262"/>
      <c r="Q166" s="262"/>
      <c r="R166" s="262"/>
      <c r="S166" s="262"/>
      <c r="T166" s="263"/>
      <c r="AT166" s="264" t="s">
        <v>132</v>
      </c>
      <c r="AU166" s="264" t="s">
        <v>81</v>
      </c>
      <c r="AV166" s="13" t="s">
        <v>122</v>
      </c>
      <c r="AW166" s="13" t="s">
        <v>35</v>
      </c>
      <c r="AX166" s="13" t="s">
        <v>79</v>
      </c>
      <c r="AY166" s="264" t="s">
        <v>123</v>
      </c>
    </row>
    <row r="167" s="10" customFormat="1" ht="29.88" customHeight="1">
      <c r="B167" s="204"/>
      <c r="C167" s="205"/>
      <c r="D167" s="206" t="s">
        <v>70</v>
      </c>
      <c r="E167" s="218" t="s">
        <v>151</v>
      </c>
      <c r="F167" s="218" t="s">
        <v>385</v>
      </c>
      <c r="G167" s="205"/>
      <c r="H167" s="205"/>
      <c r="I167" s="208"/>
      <c r="J167" s="219">
        <f>BK167</f>
        <v>0</v>
      </c>
      <c r="K167" s="205"/>
      <c r="L167" s="210"/>
      <c r="M167" s="211"/>
      <c r="N167" s="212"/>
      <c r="O167" s="212"/>
      <c r="P167" s="213">
        <f>P168+P176</f>
        <v>0</v>
      </c>
      <c r="Q167" s="212"/>
      <c r="R167" s="213">
        <f>R168+R176</f>
        <v>16.875619440000001</v>
      </c>
      <c r="S167" s="212"/>
      <c r="T167" s="214">
        <f>T168+T176</f>
        <v>0</v>
      </c>
      <c r="AR167" s="215" t="s">
        <v>79</v>
      </c>
      <c r="AT167" s="216" t="s">
        <v>70</v>
      </c>
      <c r="AU167" s="216" t="s">
        <v>79</v>
      </c>
      <c r="AY167" s="215" t="s">
        <v>123</v>
      </c>
      <c r="BK167" s="217">
        <f>BK168+BK176</f>
        <v>0</v>
      </c>
    </row>
    <row r="168" s="10" customFormat="1" ht="14.88" customHeight="1">
      <c r="B168" s="204"/>
      <c r="C168" s="205"/>
      <c r="D168" s="206" t="s">
        <v>70</v>
      </c>
      <c r="E168" s="218" t="s">
        <v>430</v>
      </c>
      <c r="F168" s="218" t="s">
        <v>431</v>
      </c>
      <c r="G168" s="205"/>
      <c r="H168" s="205"/>
      <c r="I168" s="208"/>
      <c r="J168" s="219">
        <f>BK168</f>
        <v>0</v>
      </c>
      <c r="K168" s="205"/>
      <c r="L168" s="210"/>
      <c r="M168" s="211"/>
      <c r="N168" s="212"/>
      <c r="O168" s="212"/>
      <c r="P168" s="213">
        <f>SUM(P169:P175)</f>
        <v>0</v>
      </c>
      <c r="Q168" s="212"/>
      <c r="R168" s="213">
        <f>SUM(R169:R175)</f>
        <v>0</v>
      </c>
      <c r="S168" s="212"/>
      <c r="T168" s="214">
        <f>SUM(T169:T175)</f>
        <v>0</v>
      </c>
      <c r="AR168" s="215" t="s">
        <v>79</v>
      </c>
      <c r="AT168" s="216" t="s">
        <v>70</v>
      </c>
      <c r="AU168" s="216" t="s">
        <v>81</v>
      </c>
      <c r="AY168" s="215" t="s">
        <v>123</v>
      </c>
      <c r="BK168" s="217">
        <f>SUM(BK169:BK175)</f>
        <v>0</v>
      </c>
    </row>
    <row r="169" s="1" customFormat="1" ht="25.5" customHeight="1">
      <c r="B169" s="45"/>
      <c r="C169" s="220" t="s">
        <v>301</v>
      </c>
      <c r="D169" s="220" t="s">
        <v>126</v>
      </c>
      <c r="E169" s="221" t="s">
        <v>1117</v>
      </c>
      <c r="F169" s="222" t="s">
        <v>1118</v>
      </c>
      <c r="G169" s="223" t="s">
        <v>174</v>
      </c>
      <c r="H169" s="224">
        <v>93.480000000000004</v>
      </c>
      <c r="I169" s="225"/>
      <c r="J169" s="226">
        <f>ROUND(I169*H169,2)</f>
        <v>0</v>
      </c>
      <c r="K169" s="222" t="s">
        <v>241</v>
      </c>
      <c r="L169" s="71"/>
      <c r="M169" s="227" t="s">
        <v>21</v>
      </c>
      <c r="N169" s="228" t="s">
        <v>42</v>
      </c>
      <c r="O169" s="46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AR169" s="23" t="s">
        <v>122</v>
      </c>
      <c r="AT169" s="23" t="s">
        <v>126</v>
      </c>
      <c r="AU169" s="23" t="s">
        <v>140</v>
      </c>
      <c r="AY169" s="23" t="s">
        <v>123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23" t="s">
        <v>79</v>
      </c>
      <c r="BK169" s="231">
        <f>ROUND(I169*H169,2)</f>
        <v>0</v>
      </c>
      <c r="BL169" s="23" t="s">
        <v>122</v>
      </c>
      <c r="BM169" s="23" t="s">
        <v>1119</v>
      </c>
    </row>
    <row r="170" s="11" customFormat="1">
      <c r="B170" s="232"/>
      <c r="C170" s="233"/>
      <c r="D170" s="234" t="s">
        <v>132</v>
      </c>
      <c r="E170" s="235" t="s">
        <v>21</v>
      </c>
      <c r="F170" s="236" t="s">
        <v>1120</v>
      </c>
      <c r="G170" s="233"/>
      <c r="H170" s="235" t="s">
        <v>21</v>
      </c>
      <c r="I170" s="237"/>
      <c r="J170" s="233"/>
      <c r="K170" s="233"/>
      <c r="L170" s="238"/>
      <c r="M170" s="239"/>
      <c r="N170" s="240"/>
      <c r="O170" s="240"/>
      <c r="P170" s="240"/>
      <c r="Q170" s="240"/>
      <c r="R170" s="240"/>
      <c r="S170" s="240"/>
      <c r="T170" s="241"/>
      <c r="AT170" s="242" t="s">
        <v>132</v>
      </c>
      <c r="AU170" s="242" t="s">
        <v>140</v>
      </c>
      <c r="AV170" s="11" t="s">
        <v>79</v>
      </c>
      <c r="AW170" s="11" t="s">
        <v>35</v>
      </c>
      <c r="AX170" s="11" t="s">
        <v>71</v>
      </c>
      <c r="AY170" s="242" t="s">
        <v>123</v>
      </c>
    </row>
    <row r="171" s="11" customFormat="1">
      <c r="B171" s="232"/>
      <c r="C171" s="233"/>
      <c r="D171" s="234" t="s">
        <v>132</v>
      </c>
      <c r="E171" s="235" t="s">
        <v>21</v>
      </c>
      <c r="F171" s="236" t="s">
        <v>1121</v>
      </c>
      <c r="G171" s="233"/>
      <c r="H171" s="235" t="s">
        <v>21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AT171" s="242" t="s">
        <v>132</v>
      </c>
      <c r="AU171" s="242" t="s">
        <v>140</v>
      </c>
      <c r="AV171" s="11" t="s">
        <v>79</v>
      </c>
      <c r="AW171" s="11" t="s">
        <v>35</v>
      </c>
      <c r="AX171" s="11" t="s">
        <v>71</v>
      </c>
      <c r="AY171" s="242" t="s">
        <v>123</v>
      </c>
    </row>
    <row r="172" s="11" customFormat="1">
      <c r="B172" s="232"/>
      <c r="C172" s="233"/>
      <c r="D172" s="234" t="s">
        <v>132</v>
      </c>
      <c r="E172" s="235" t="s">
        <v>21</v>
      </c>
      <c r="F172" s="236" t="s">
        <v>1122</v>
      </c>
      <c r="G172" s="233"/>
      <c r="H172" s="235" t="s">
        <v>21</v>
      </c>
      <c r="I172" s="237"/>
      <c r="J172" s="233"/>
      <c r="K172" s="233"/>
      <c r="L172" s="238"/>
      <c r="M172" s="239"/>
      <c r="N172" s="240"/>
      <c r="O172" s="240"/>
      <c r="P172" s="240"/>
      <c r="Q172" s="240"/>
      <c r="R172" s="240"/>
      <c r="S172" s="240"/>
      <c r="T172" s="241"/>
      <c r="AT172" s="242" t="s">
        <v>132</v>
      </c>
      <c r="AU172" s="242" t="s">
        <v>140</v>
      </c>
      <c r="AV172" s="11" t="s">
        <v>79</v>
      </c>
      <c r="AW172" s="11" t="s">
        <v>35</v>
      </c>
      <c r="AX172" s="11" t="s">
        <v>71</v>
      </c>
      <c r="AY172" s="242" t="s">
        <v>123</v>
      </c>
    </row>
    <row r="173" s="11" customFormat="1">
      <c r="B173" s="232"/>
      <c r="C173" s="233"/>
      <c r="D173" s="234" t="s">
        <v>132</v>
      </c>
      <c r="E173" s="235" t="s">
        <v>21</v>
      </c>
      <c r="F173" s="236" t="s">
        <v>1123</v>
      </c>
      <c r="G173" s="233"/>
      <c r="H173" s="235" t="s">
        <v>21</v>
      </c>
      <c r="I173" s="237"/>
      <c r="J173" s="233"/>
      <c r="K173" s="233"/>
      <c r="L173" s="238"/>
      <c r="M173" s="239"/>
      <c r="N173" s="240"/>
      <c r="O173" s="240"/>
      <c r="P173" s="240"/>
      <c r="Q173" s="240"/>
      <c r="R173" s="240"/>
      <c r="S173" s="240"/>
      <c r="T173" s="241"/>
      <c r="AT173" s="242" t="s">
        <v>132</v>
      </c>
      <c r="AU173" s="242" t="s">
        <v>140</v>
      </c>
      <c r="AV173" s="11" t="s">
        <v>79</v>
      </c>
      <c r="AW173" s="11" t="s">
        <v>35</v>
      </c>
      <c r="AX173" s="11" t="s">
        <v>71</v>
      </c>
      <c r="AY173" s="242" t="s">
        <v>123</v>
      </c>
    </row>
    <row r="174" s="12" customFormat="1">
      <c r="B174" s="243"/>
      <c r="C174" s="244"/>
      <c r="D174" s="234" t="s">
        <v>132</v>
      </c>
      <c r="E174" s="245" t="s">
        <v>21</v>
      </c>
      <c r="F174" s="246" t="s">
        <v>1065</v>
      </c>
      <c r="G174" s="244"/>
      <c r="H174" s="247">
        <v>93.480000000000004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AT174" s="253" t="s">
        <v>132</v>
      </c>
      <c r="AU174" s="253" t="s">
        <v>140</v>
      </c>
      <c r="AV174" s="12" t="s">
        <v>81</v>
      </c>
      <c r="AW174" s="12" t="s">
        <v>35</v>
      </c>
      <c r="AX174" s="12" t="s">
        <v>71</v>
      </c>
      <c r="AY174" s="253" t="s">
        <v>123</v>
      </c>
    </row>
    <row r="175" s="13" customFormat="1">
      <c r="B175" s="254"/>
      <c r="C175" s="255"/>
      <c r="D175" s="234" t="s">
        <v>132</v>
      </c>
      <c r="E175" s="256" t="s">
        <v>21</v>
      </c>
      <c r="F175" s="257" t="s">
        <v>135</v>
      </c>
      <c r="G175" s="255"/>
      <c r="H175" s="258">
        <v>93.480000000000004</v>
      </c>
      <c r="I175" s="259"/>
      <c r="J175" s="255"/>
      <c r="K175" s="255"/>
      <c r="L175" s="260"/>
      <c r="M175" s="261"/>
      <c r="N175" s="262"/>
      <c r="O175" s="262"/>
      <c r="P175" s="262"/>
      <c r="Q175" s="262"/>
      <c r="R175" s="262"/>
      <c r="S175" s="262"/>
      <c r="T175" s="263"/>
      <c r="AT175" s="264" t="s">
        <v>132</v>
      </c>
      <c r="AU175" s="264" t="s">
        <v>140</v>
      </c>
      <c r="AV175" s="13" t="s">
        <v>122</v>
      </c>
      <c r="AW175" s="13" t="s">
        <v>35</v>
      </c>
      <c r="AX175" s="13" t="s">
        <v>79</v>
      </c>
      <c r="AY175" s="264" t="s">
        <v>123</v>
      </c>
    </row>
    <row r="176" s="10" customFormat="1" ht="22.32" customHeight="1">
      <c r="B176" s="204"/>
      <c r="C176" s="205"/>
      <c r="D176" s="206" t="s">
        <v>70</v>
      </c>
      <c r="E176" s="218" t="s">
        <v>580</v>
      </c>
      <c r="F176" s="218" t="s">
        <v>581</v>
      </c>
      <c r="G176" s="205"/>
      <c r="H176" s="205"/>
      <c r="I176" s="208"/>
      <c r="J176" s="219">
        <f>BK176</f>
        <v>0</v>
      </c>
      <c r="K176" s="205"/>
      <c r="L176" s="210"/>
      <c r="M176" s="211"/>
      <c r="N176" s="212"/>
      <c r="O176" s="212"/>
      <c r="P176" s="213">
        <f>SUM(P177:P210)</f>
        <v>0</v>
      </c>
      <c r="Q176" s="212"/>
      <c r="R176" s="213">
        <f>SUM(R177:R210)</f>
        <v>16.875619440000001</v>
      </c>
      <c r="S176" s="212"/>
      <c r="T176" s="214">
        <f>SUM(T177:T210)</f>
        <v>0</v>
      </c>
      <c r="AR176" s="215" t="s">
        <v>79</v>
      </c>
      <c r="AT176" s="216" t="s">
        <v>70</v>
      </c>
      <c r="AU176" s="216" t="s">
        <v>81</v>
      </c>
      <c r="AY176" s="215" t="s">
        <v>123</v>
      </c>
      <c r="BK176" s="217">
        <f>SUM(BK177:BK210)</f>
        <v>0</v>
      </c>
    </row>
    <row r="177" s="1" customFormat="1" ht="16.5" customHeight="1">
      <c r="B177" s="45"/>
      <c r="C177" s="268" t="s">
        <v>10</v>
      </c>
      <c r="D177" s="268" t="s">
        <v>311</v>
      </c>
      <c r="E177" s="269" t="s">
        <v>583</v>
      </c>
      <c r="F177" s="270" t="s">
        <v>584</v>
      </c>
      <c r="G177" s="271" t="s">
        <v>174</v>
      </c>
      <c r="H177" s="272">
        <v>26.786000000000001</v>
      </c>
      <c r="I177" s="273"/>
      <c r="J177" s="274">
        <f>ROUND(I177*H177,2)</f>
        <v>0</v>
      </c>
      <c r="K177" s="270" t="s">
        <v>21</v>
      </c>
      <c r="L177" s="275"/>
      <c r="M177" s="276" t="s">
        <v>21</v>
      </c>
      <c r="N177" s="277" t="s">
        <v>42</v>
      </c>
      <c r="O177" s="46"/>
      <c r="P177" s="229">
        <f>O177*H177</f>
        <v>0</v>
      </c>
      <c r="Q177" s="229">
        <v>0.13100000000000001</v>
      </c>
      <c r="R177" s="229">
        <f>Q177*H177</f>
        <v>3.5089660000000005</v>
      </c>
      <c r="S177" s="229">
        <v>0</v>
      </c>
      <c r="T177" s="230">
        <f>S177*H177</f>
        <v>0</v>
      </c>
      <c r="AR177" s="23" t="s">
        <v>227</v>
      </c>
      <c r="AT177" s="23" t="s">
        <v>311</v>
      </c>
      <c r="AU177" s="23" t="s">
        <v>140</v>
      </c>
      <c r="AY177" s="23" t="s">
        <v>123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23" t="s">
        <v>79</v>
      </c>
      <c r="BK177" s="231">
        <f>ROUND(I177*H177,2)</f>
        <v>0</v>
      </c>
      <c r="BL177" s="23" t="s">
        <v>122</v>
      </c>
      <c r="BM177" s="23" t="s">
        <v>1124</v>
      </c>
    </row>
    <row r="178" s="1" customFormat="1">
      <c r="B178" s="45"/>
      <c r="C178" s="73"/>
      <c r="D178" s="234" t="s">
        <v>335</v>
      </c>
      <c r="E178" s="73"/>
      <c r="F178" s="278" t="s">
        <v>586</v>
      </c>
      <c r="G178" s="73"/>
      <c r="H178" s="73"/>
      <c r="I178" s="190"/>
      <c r="J178" s="73"/>
      <c r="K178" s="73"/>
      <c r="L178" s="71"/>
      <c r="M178" s="279"/>
      <c r="N178" s="46"/>
      <c r="O178" s="46"/>
      <c r="P178" s="46"/>
      <c r="Q178" s="46"/>
      <c r="R178" s="46"/>
      <c r="S178" s="46"/>
      <c r="T178" s="94"/>
      <c r="AT178" s="23" t="s">
        <v>335</v>
      </c>
      <c r="AU178" s="23" t="s">
        <v>140</v>
      </c>
    </row>
    <row r="179" s="11" customFormat="1">
      <c r="B179" s="232"/>
      <c r="C179" s="233"/>
      <c r="D179" s="234" t="s">
        <v>132</v>
      </c>
      <c r="E179" s="235" t="s">
        <v>21</v>
      </c>
      <c r="F179" s="236" t="s">
        <v>1125</v>
      </c>
      <c r="G179" s="233"/>
      <c r="H179" s="235" t="s">
        <v>21</v>
      </c>
      <c r="I179" s="237"/>
      <c r="J179" s="233"/>
      <c r="K179" s="233"/>
      <c r="L179" s="238"/>
      <c r="M179" s="239"/>
      <c r="N179" s="240"/>
      <c r="O179" s="240"/>
      <c r="P179" s="240"/>
      <c r="Q179" s="240"/>
      <c r="R179" s="240"/>
      <c r="S179" s="240"/>
      <c r="T179" s="241"/>
      <c r="AT179" s="242" t="s">
        <v>132</v>
      </c>
      <c r="AU179" s="242" t="s">
        <v>140</v>
      </c>
      <c r="AV179" s="11" t="s">
        <v>79</v>
      </c>
      <c r="AW179" s="11" t="s">
        <v>35</v>
      </c>
      <c r="AX179" s="11" t="s">
        <v>71</v>
      </c>
      <c r="AY179" s="242" t="s">
        <v>123</v>
      </c>
    </row>
    <row r="180" s="11" customFormat="1">
      <c r="B180" s="232"/>
      <c r="C180" s="233"/>
      <c r="D180" s="234" t="s">
        <v>132</v>
      </c>
      <c r="E180" s="235" t="s">
        <v>21</v>
      </c>
      <c r="F180" s="236" t="s">
        <v>799</v>
      </c>
      <c r="G180" s="233"/>
      <c r="H180" s="235" t="s">
        <v>21</v>
      </c>
      <c r="I180" s="237"/>
      <c r="J180" s="233"/>
      <c r="K180" s="233"/>
      <c r="L180" s="238"/>
      <c r="M180" s="239"/>
      <c r="N180" s="240"/>
      <c r="O180" s="240"/>
      <c r="P180" s="240"/>
      <c r="Q180" s="240"/>
      <c r="R180" s="240"/>
      <c r="S180" s="240"/>
      <c r="T180" s="241"/>
      <c r="AT180" s="242" t="s">
        <v>132</v>
      </c>
      <c r="AU180" s="242" t="s">
        <v>140</v>
      </c>
      <c r="AV180" s="11" t="s">
        <v>79</v>
      </c>
      <c r="AW180" s="11" t="s">
        <v>35</v>
      </c>
      <c r="AX180" s="11" t="s">
        <v>71</v>
      </c>
      <c r="AY180" s="242" t="s">
        <v>123</v>
      </c>
    </row>
    <row r="181" s="11" customFormat="1">
      <c r="B181" s="232"/>
      <c r="C181" s="233"/>
      <c r="D181" s="234" t="s">
        <v>132</v>
      </c>
      <c r="E181" s="235" t="s">
        <v>21</v>
      </c>
      <c r="F181" s="236" t="s">
        <v>1126</v>
      </c>
      <c r="G181" s="233"/>
      <c r="H181" s="235" t="s">
        <v>21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AT181" s="242" t="s">
        <v>132</v>
      </c>
      <c r="AU181" s="242" t="s">
        <v>140</v>
      </c>
      <c r="AV181" s="11" t="s">
        <v>79</v>
      </c>
      <c r="AW181" s="11" t="s">
        <v>35</v>
      </c>
      <c r="AX181" s="11" t="s">
        <v>71</v>
      </c>
      <c r="AY181" s="242" t="s">
        <v>123</v>
      </c>
    </row>
    <row r="182" s="12" customFormat="1">
      <c r="B182" s="243"/>
      <c r="C182" s="244"/>
      <c r="D182" s="234" t="s">
        <v>132</v>
      </c>
      <c r="E182" s="245" t="s">
        <v>21</v>
      </c>
      <c r="F182" s="246" t="s">
        <v>1127</v>
      </c>
      <c r="G182" s="244"/>
      <c r="H182" s="247">
        <v>26.786000000000001</v>
      </c>
      <c r="I182" s="248"/>
      <c r="J182" s="244"/>
      <c r="K182" s="244"/>
      <c r="L182" s="249"/>
      <c r="M182" s="250"/>
      <c r="N182" s="251"/>
      <c r="O182" s="251"/>
      <c r="P182" s="251"/>
      <c r="Q182" s="251"/>
      <c r="R182" s="251"/>
      <c r="S182" s="251"/>
      <c r="T182" s="252"/>
      <c r="AT182" s="253" t="s">
        <v>132</v>
      </c>
      <c r="AU182" s="253" t="s">
        <v>140</v>
      </c>
      <c r="AV182" s="12" t="s">
        <v>81</v>
      </c>
      <c r="AW182" s="12" t="s">
        <v>35</v>
      </c>
      <c r="AX182" s="12" t="s">
        <v>71</v>
      </c>
      <c r="AY182" s="253" t="s">
        <v>123</v>
      </c>
    </row>
    <row r="183" s="13" customFormat="1">
      <c r="B183" s="254"/>
      <c r="C183" s="255"/>
      <c r="D183" s="234" t="s">
        <v>132</v>
      </c>
      <c r="E183" s="256" t="s">
        <v>21</v>
      </c>
      <c r="F183" s="257" t="s">
        <v>135</v>
      </c>
      <c r="G183" s="255"/>
      <c r="H183" s="258">
        <v>26.786000000000001</v>
      </c>
      <c r="I183" s="259"/>
      <c r="J183" s="255"/>
      <c r="K183" s="255"/>
      <c r="L183" s="260"/>
      <c r="M183" s="261"/>
      <c r="N183" s="262"/>
      <c r="O183" s="262"/>
      <c r="P183" s="262"/>
      <c r="Q183" s="262"/>
      <c r="R183" s="262"/>
      <c r="S183" s="262"/>
      <c r="T183" s="263"/>
      <c r="AT183" s="264" t="s">
        <v>132</v>
      </c>
      <c r="AU183" s="264" t="s">
        <v>140</v>
      </c>
      <c r="AV183" s="13" t="s">
        <v>122</v>
      </c>
      <c r="AW183" s="13" t="s">
        <v>35</v>
      </c>
      <c r="AX183" s="13" t="s">
        <v>79</v>
      </c>
      <c r="AY183" s="264" t="s">
        <v>123</v>
      </c>
    </row>
    <row r="184" s="1" customFormat="1" ht="16.5" customHeight="1">
      <c r="B184" s="45"/>
      <c r="C184" s="268" t="s">
        <v>317</v>
      </c>
      <c r="D184" s="268" t="s">
        <v>311</v>
      </c>
      <c r="E184" s="269" t="s">
        <v>592</v>
      </c>
      <c r="F184" s="270" t="s">
        <v>593</v>
      </c>
      <c r="G184" s="271" t="s">
        <v>174</v>
      </c>
      <c r="H184" s="272">
        <v>6.1879999999999997</v>
      </c>
      <c r="I184" s="273"/>
      <c r="J184" s="274">
        <f>ROUND(I184*H184,2)</f>
        <v>0</v>
      </c>
      <c r="K184" s="270" t="s">
        <v>241</v>
      </c>
      <c r="L184" s="275"/>
      <c r="M184" s="276" t="s">
        <v>21</v>
      </c>
      <c r="N184" s="277" t="s">
        <v>42</v>
      </c>
      <c r="O184" s="46"/>
      <c r="P184" s="229">
        <f>O184*H184</f>
        <v>0</v>
      </c>
      <c r="Q184" s="229">
        <v>0.13100000000000001</v>
      </c>
      <c r="R184" s="229">
        <f>Q184*H184</f>
        <v>0.81062800000000002</v>
      </c>
      <c r="S184" s="229">
        <v>0</v>
      </c>
      <c r="T184" s="230">
        <f>S184*H184</f>
        <v>0</v>
      </c>
      <c r="AR184" s="23" t="s">
        <v>227</v>
      </c>
      <c r="AT184" s="23" t="s">
        <v>311</v>
      </c>
      <c r="AU184" s="23" t="s">
        <v>140</v>
      </c>
      <c r="AY184" s="23" t="s">
        <v>123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23" t="s">
        <v>79</v>
      </c>
      <c r="BK184" s="231">
        <f>ROUND(I184*H184,2)</f>
        <v>0</v>
      </c>
      <c r="BL184" s="23" t="s">
        <v>122</v>
      </c>
      <c r="BM184" s="23" t="s">
        <v>1128</v>
      </c>
    </row>
    <row r="185" s="11" customFormat="1">
      <c r="B185" s="232"/>
      <c r="C185" s="233"/>
      <c r="D185" s="234" t="s">
        <v>132</v>
      </c>
      <c r="E185" s="235" t="s">
        <v>21</v>
      </c>
      <c r="F185" s="236" t="s">
        <v>1129</v>
      </c>
      <c r="G185" s="233"/>
      <c r="H185" s="235" t="s">
        <v>21</v>
      </c>
      <c r="I185" s="237"/>
      <c r="J185" s="233"/>
      <c r="K185" s="233"/>
      <c r="L185" s="238"/>
      <c r="M185" s="239"/>
      <c r="N185" s="240"/>
      <c r="O185" s="240"/>
      <c r="P185" s="240"/>
      <c r="Q185" s="240"/>
      <c r="R185" s="240"/>
      <c r="S185" s="240"/>
      <c r="T185" s="241"/>
      <c r="AT185" s="242" t="s">
        <v>132</v>
      </c>
      <c r="AU185" s="242" t="s">
        <v>140</v>
      </c>
      <c r="AV185" s="11" t="s">
        <v>79</v>
      </c>
      <c r="AW185" s="11" t="s">
        <v>35</v>
      </c>
      <c r="AX185" s="11" t="s">
        <v>71</v>
      </c>
      <c r="AY185" s="242" t="s">
        <v>123</v>
      </c>
    </row>
    <row r="186" s="11" customFormat="1">
      <c r="B186" s="232"/>
      <c r="C186" s="233"/>
      <c r="D186" s="234" t="s">
        <v>132</v>
      </c>
      <c r="E186" s="235" t="s">
        <v>21</v>
      </c>
      <c r="F186" s="236" t="s">
        <v>593</v>
      </c>
      <c r="G186" s="233"/>
      <c r="H186" s="235" t="s">
        <v>21</v>
      </c>
      <c r="I186" s="237"/>
      <c r="J186" s="233"/>
      <c r="K186" s="233"/>
      <c r="L186" s="238"/>
      <c r="M186" s="239"/>
      <c r="N186" s="240"/>
      <c r="O186" s="240"/>
      <c r="P186" s="240"/>
      <c r="Q186" s="240"/>
      <c r="R186" s="240"/>
      <c r="S186" s="240"/>
      <c r="T186" s="241"/>
      <c r="AT186" s="242" t="s">
        <v>132</v>
      </c>
      <c r="AU186" s="242" t="s">
        <v>140</v>
      </c>
      <c r="AV186" s="11" t="s">
        <v>79</v>
      </c>
      <c r="AW186" s="11" t="s">
        <v>35</v>
      </c>
      <c r="AX186" s="11" t="s">
        <v>71</v>
      </c>
      <c r="AY186" s="242" t="s">
        <v>123</v>
      </c>
    </row>
    <row r="187" s="11" customFormat="1">
      <c r="B187" s="232"/>
      <c r="C187" s="233"/>
      <c r="D187" s="234" t="s">
        <v>132</v>
      </c>
      <c r="E187" s="235" t="s">
        <v>21</v>
      </c>
      <c r="F187" s="236" t="s">
        <v>1126</v>
      </c>
      <c r="G187" s="233"/>
      <c r="H187" s="235" t="s">
        <v>21</v>
      </c>
      <c r="I187" s="237"/>
      <c r="J187" s="233"/>
      <c r="K187" s="233"/>
      <c r="L187" s="238"/>
      <c r="M187" s="239"/>
      <c r="N187" s="240"/>
      <c r="O187" s="240"/>
      <c r="P187" s="240"/>
      <c r="Q187" s="240"/>
      <c r="R187" s="240"/>
      <c r="S187" s="240"/>
      <c r="T187" s="241"/>
      <c r="AT187" s="242" t="s">
        <v>132</v>
      </c>
      <c r="AU187" s="242" t="s">
        <v>140</v>
      </c>
      <c r="AV187" s="11" t="s">
        <v>79</v>
      </c>
      <c r="AW187" s="11" t="s">
        <v>35</v>
      </c>
      <c r="AX187" s="11" t="s">
        <v>71</v>
      </c>
      <c r="AY187" s="242" t="s">
        <v>123</v>
      </c>
    </row>
    <row r="188" s="12" customFormat="1">
      <c r="B188" s="243"/>
      <c r="C188" s="244"/>
      <c r="D188" s="234" t="s">
        <v>132</v>
      </c>
      <c r="E188" s="245" t="s">
        <v>21</v>
      </c>
      <c r="F188" s="246" t="s">
        <v>1130</v>
      </c>
      <c r="G188" s="244"/>
      <c r="H188" s="247">
        <v>6.1879999999999997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AT188" s="253" t="s">
        <v>132</v>
      </c>
      <c r="AU188" s="253" t="s">
        <v>140</v>
      </c>
      <c r="AV188" s="12" t="s">
        <v>81</v>
      </c>
      <c r="AW188" s="12" t="s">
        <v>35</v>
      </c>
      <c r="AX188" s="12" t="s">
        <v>71</v>
      </c>
      <c r="AY188" s="253" t="s">
        <v>123</v>
      </c>
    </row>
    <row r="189" s="13" customFormat="1">
      <c r="B189" s="254"/>
      <c r="C189" s="255"/>
      <c r="D189" s="234" t="s">
        <v>132</v>
      </c>
      <c r="E189" s="256" t="s">
        <v>21</v>
      </c>
      <c r="F189" s="257" t="s">
        <v>135</v>
      </c>
      <c r="G189" s="255"/>
      <c r="H189" s="258">
        <v>6.1879999999999997</v>
      </c>
      <c r="I189" s="259"/>
      <c r="J189" s="255"/>
      <c r="K189" s="255"/>
      <c r="L189" s="260"/>
      <c r="M189" s="261"/>
      <c r="N189" s="262"/>
      <c r="O189" s="262"/>
      <c r="P189" s="262"/>
      <c r="Q189" s="262"/>
      <c r="R189" s="262"/>
      <c r="S189" s="262"/>
      <c r="T189" s="263"/>
      <c r="AT189" s="264" t="s">
        <v>132</v>
      </c>
      <c r="AU189" s="264" t="s">
        <v>140</v>
      </c>
      <c r="AV189" s="13" t="s">
        <v>122</v>
      </c>
      <c r="AW189" s="13" t="s">
        <v>35</v>
      </c>
      <c r="AX189" s="13" t="s">
        <v>79</v>
      </c>
      <c r="AY189" s="264" t="s">
        <v>123</v>
      </c>
    </row>
    <row r="190" s="1" customFormat="1" ht="16.5" customHeight="1">
      <c r="B190" s="45"/>
      <c r="C190" s="268" t="s">
        <v>324</v>
      </c>
      <c r="D190" s="268" t="s">
        <v>311</v>
      </c>
      <c r="E190" s="269" t="s">
        <v>599</v>
      </c>
      <c r="F190" s="270" t="s">
        <v>600</v>
      </c>
      <c r="G190" s="271" t="s">
        <v>174</v>
      </c>
      <c r="H190" s="272">
        <v>13.882</v>
      </c>
      <c r="I190" s="273"/>
      <c r="J190" s="274">
        <f>ROUND(I190*H190,2)</f>
        <v>0</v>
      </c>
      <c r="K190" s="270" t="s">
        <v>241</v>
      </c>
      <c r="L190" s="275"/>
      <c r="M190" s="276" t="s">
        <v>21</v>
      </c>
      <c r="N190" s="277" t="s">
        <v>42</v>
      </c>
      <c r="O190" s="46"/>
      <c r="P190" s="229">
        <f>O190*H190</f>
        <v>0</v>
      </c>
      <c r="Q190" s="229">
        <v>0.13100000000000001</v>
      </c>
      <c r="R190" s="229">
        <f>Q190*H190</f>
        <v>1.8185420000000001</v>
      </c>
      <c r="S190" s="229">
        <v>0</v>
      </c>
      <c r="T190" s="230">
        <f>S190*H190</f>
        <v>0</v>
      </c>
      <c r="AR190" s="23" t="s">
        <v>227</v>
      </c>
      <c r="AT190" s="23" t="s">
        <v>311</v>
      </c>
      <c r="AU190" s="23" t="s">
        <v>140</v>
      </c>
      <c r="AY190" s="23" t="s">
        <v>123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23" t="s">
        <v>79</v>
      </c>
      <c r="BK190" s="231">
        <f>ROUND(I190*H190,2)</f>
        <v>0</v>
      </c>
      <c r="BL190" s="23" t="s">
        <v>122</v>
      </c>
      <c r="BM190" s="23" t="s">
        <v>1131</v>
      </c>
    </row>
    <row r="191" s="11" customFormat="1">
      <c r="B191" s="232"/>
      <c r="C191" s="233"/>
      <c r="D191" s="234" t="s">
        <v>132</v>
      </c>
      <c r="E191" s="235" t="s">
        <v>21</v>
      </c>
      <c r="F191" s="236" t="s">
        <v>1132</v>
      </c>
      <c r="G191" s="233"/>
      <c r="H191" s="235" t="s">
        <v>21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AT191" s="242" t="s">
        <v>132</v>
      </c>
      <c r="AU191" s="242" t="s">
        <v>140</v>
      </c>
      <c r="AV191" s="11" t="s">
        <v>79</v>
      </c>
      <c r="AW191" s="11" t="s">
        <v>35</v>
      </c>
      <c r="AX191" s="11" t="s">
        <v>71</v>
      </c>
      <c r="AY191" s="242" t="s">
        <v>123</v>
      </c>
    </row>
    <row r="192" s="11" customFormat="1">
      <c r="B192" s="232"/>
      <c r="C192" s="233"/>
      <c r="D192" s="234" t="s">
        <v>132</v>
      </c>
      <c r="E192" s="235" t="s">
        <v>21</v>
      </c>
      <c r="F192" s="236" t="s">
        <v>1133</v>
      </c>
      <c r="G192" s="233"/>
      <c r="H192" s="235" t="s">
        <v>21</v>
      </c>
      <c r="I192" s="237"/>
      <c r="J192" s="233"/>
      <c r="K192" s="233"/>
      <c r="L192" s="238"/>
      <c r="M192" s="239"/>
      <c r="N192" s="240"/>
      <c r="O192" s="240"/>
      <c r="P192" s="240"/>
      <c r="Q192" s="240"/>
      <c r="R192" s="240"/>
      <c r="S192" s="240"/>
      <c r="T192" s="241"/>
      <c r="AT192" s="242" t="s">
        <v>132</v>
      </c>
      <c r="AU192" s="242" t="s">
        <v>140</v>
      </c>
      <c r="AV192" s="11" t="s">
        <v>79</v>
      </c>
      <c r="AW192" s="11" t="s">
        <v>35</v>
      </c>
      <c r="AX192" s="11" t="s">
        <v>71</v>
      </c>
      <c r="AY192" s="242" t="s">
        <v>123</v>
      </c>
    </row>
    <row r="193" s="11" customFormat="1">
      <c r="B193" s="232"/>
      <c r="C193" s="233"/>
      <c r="D193" s="234" t="s">
        <v>132</v>
      </c>
      <c r="E193" s="235" t="s">
        <v>21</v>
      </c>
      <c r="F193" s="236" t="s">
        <v>1126</v>
      </c>
      <c r="G193" s="233"/>
      <c r="H193" s="235" t="s">
        <v>21</v>
      </c>
      <c r="I193" s="237"/>
      <c r="J193" s="233"/>
      <c r="K193" s="233"/>
      <c r="L193" s="238"/>
      <c r="M193" s="239"/>
      <c r="N193" s="240"/>
      <c r="O193" s="240"/>
      <c r="P193" s="240"/>
      <c r="Q193" s="240"/>
      <c r="R193" s="240"/>
      <c r="S193" s="240"/>
      <c r="T193" s="241"/>
      <c r="AT193" s="242" t="s">
        <v>132</v>
      </c>
      <c r="AU193" s="242" t="s">
        <v>140</v>
      </c>
      <c r="AV193" s="11" t="s">
        <v>79</v>
      </c>
      <c r="AW193" s="11" t="s">
        <v>35</v>
      </c>
      <c r="AX193" s="11" t="s">
        <v>71</v>
      </c>
      <c r="AY193" s="242" t="s">
        <v>123</v>
      </c>
    </row>
    <row r="194" s="12" customFormat="1">
      <c r="B194" s="243"/>
      <c r="C194" s="244"/>
      <c r="D194" s="234" t="s">
        <v>132</v>
      </c>
      <c r="E194" s="245" t="s">
        <v>21</v>
      </c>
      <c r="F194" s="246" t="s">
        <v>1134</v>
      </c>
      <c r="G194" s="244"/>
      <c r="H194" s="247">
        <v>13.882</v>
      </c>
      <c r="I194" s="248"/>
      <c r="J194" s="244"/>
      <c r="K194" s="244"/>
      <c r="L194" s="249"/>
      <c r="M194" s="250"/>
      <c r="N194" s="251"/>
      <c r="O194" s="251"/>
      <c r="P194" s="251"/>
      <c r="Q194" s="251"/>
      <c r="R194" s="251"/>
      <c r="S194" s="251"/>
      <c r="T194" s="252"/>
      <c r="AT194" s="253" t="s">
        <v>132</v>
      </c>
      <c r="AU194" s="253" t="s">
        <v>140</v>
      </c>
      <c r="AV194" s="12" t="s">
        <v>81</v>
      </c>
      <c r="AW194" s="12" t="s">
        <v>35</v>
      </c>
      <c r="AX194" s="12" t="s">
        <v>71</v>
      </c>
      <c r="AY194" s="253" t="s">
        <v>123</v>
      </c>
    </row>
    <row r="195" s="13" customFormat="1">
      <c r="B195" s="254"/>
      <c r="C195" s="255"/>
      <c r="D195" s="234" t="s">
        <v>132</v>
      </c>
      <c r="E195" s="256" t="s">
        <v>21</v>
      </c>
      <c r="F195" s="257" t="s">
        <v>135</v>
      </c>
      <c r="G195" s="255"/>
      <c r="H195" s="258">
        <v>13.882</v>
      </c>
      <c r="I195" s="259"/>
      <c r="J195" s="255"/>
      <c r="K195" s="255"/>
      <c r="L195" s="260"/>
      <c r="M195" s="261"/>
      <c r="N195" s="262"/>
      <c r="O195" s="262"/>
      <c r="P195" s="262"/>
      <c r="Q195" s="262"/>
      <c r="R195" s="262"/>
      <c r="S195" s="262"/>
      <c r="T195" s="263"/>
      <c r="AT195" s="264" t="s">
        <v>132</v>
      </c>
      <c r="AU195" s="264" t="s">
        <v>140</v>
      </c>
      <c r="AV195" s="13" t="s">
        <v>122</v>
      </c>
      <c r="AW195" s="13" t="s">
        <v>35</v>
      </c>
      <c r="AX195" s="13" t="s">
        <v>79</v>
      </c>
      <c r="AY195" s="264" t="s">
        <v>123</v>
      </c>
    </row>
    <row r="196" s="1" customFormat="1" ht="25.5" customHeight="1">
      <c r="B196" s="45"/>
      <c r="C196" s="220" t="s">
        <v>331</v>
      </c>
      <c r="D196" s="220" t="s">
        <v>126</v>
      </c>
      <c r="E196" s="221" t="s">
        <v>656</v>
      </c>
      <c r="F196" s="222" t="s">
        <v>657</v>
      </c>
      <c r="G196" s="223" t="s">
        <v>174</v>
      </c>
      <c r="H196" s="224">
        <v>93.480000000000004</v>
      </c>
      <c r="I196" s="225"/>
      <c r="J196" s="226">
        <f>ROUND(I196*H196,2)</f>
        <v>0</v>
      </c>
      <c r="K196" s="222" t="s">
        <v>21</v>
      </c>
      <c r="L196" s="71"/>
      <c r="M196" s="227" t="s">
        <v>21</v>
      </c>
      <c r="N196" s="228" t="s">
        <v>42</v>
      </c>
      <c r="O196" s="46"/>
      <c r="P196" s="229">
        <f>O196*H196</f>
        <v>0</v>
      </c>
      <c r="Q196" s="229">
        <v>0.084250000000000005</v>
      </c>
      <c r="R196" s="229">
        <f>Q196*H196</f>
        <v>7.8756900000000005</v>
      </c>
      <c r="S196" s="229">
        <v>0</v>
      </c>
      <c r="T196" s="230">
        <f>S196*H196</f>
        <v>0</v>
      </c>
      <c r="AR196" s="23" t="s">
        <v>122</v>
      </c>
      <c r="AT196" s="23" t="s">
        <v>126</v>
      </c>
      <c r="AU196" s="23" t="s">
        <v>140</v>
      </c>
      <c r="AY196" s="23" t="s">
        <v>123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23" t="s">
        <v>79</v>
      </c>
      <c r="BK196" s="231">
        <f>ROUND(I196*H196,2)</f>
        <v>0</v>
      </c>
      <c r="BL196" s="23" t="s">
        <v>122</v>
      </c>
      <c r="BM196" s="23" t="s">
        <v>1135</v>
      </c>
    </row>
    <row r="197" s="11" customFormat="1">
      <c r="B197" s="232"/>
      <c r="C197" s="233"/>
      <c r="D197" s="234" t="s">
        <v>132</v>
      </c>
      <c r="E197" s="235" t="s">
        <v>21</v>
      </c>
      <c r="F197" s="236" t="s">
        <v>1136</v>
      </c>
      <c r="G197" s="233"/>
      <c r="H197" s="235" t="s">
        <v>21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AT197" s="242" t="s">
        <v>132</v>
      </c>
      <c r="AU197" s="242" t="s">
        <v>140</v>
      </c>
      <c r="AV197" s="11" t="s">
        <v>79</v>
      </c>
      <c r="AW197" s="11" t="s">
        <v>35</v>
      </c>
      <c r="AX197" s="11" t="s">
        <v>71</v>
      </c>
      <c r="AY197" s="242" t="s">
        <v>123</v>
      </c>
    </row>
    <row r="198" s="11" customFormat="1">
      <c r="B198" s="232"/>
      <c r="C198" s="233"/>
      <c r="D198" s="234" t="s">
        <v>132</v>
      </c>
      <c r="E198" s="235" t="s">
        <v>21</v>
      </c>
      <c r="F198" s="236" t="s">
        <v>1137</v>
      </c>
      <c r="G198" s="233"/>
      <c r="H198" s="235" t="s">
        <v>21</v>
      </c>
      <c r="I198" s="237"/>
      <c r="J198" s="233"/>
      <c r="K198" s="233"/>
      <c r="L198" s="238"/>
      <c r="M198" s="239"/>
      <c r="N198" s="240"/>
      <c r="O198" s="240"/>
      <c r="P198" s="240"/>
      <c r="Q198" s="240"/>
      <c r="R198" s="240"/>
      <c r="S198" s="240"/>
      <c r="T198" s="241"/>
      <c r="AT198" s="242" t="s">
        <v>132</v>
      </c>
      <c r="AU198" s="242" t="s">
        <v>140</v>
      </c>
      <c r="AV198" s="11" t="s">
        <v>79</v>
      </c>
      <c r="AW198" s="11" t="s">
        <v>35</v>
      </c>
      <c r="AX198" s="11" t="s">
        <v>71</v>
      </c>
      <c r="AY198" s="242" t="s">
        <v>123</v>
      </c>
    </row>
    <row r="199" s="11" customFormat="1">
      <c r="B199" s="232"/>
      <c r="C199" s="233"/>
      <c r="D199" s="234" t="s">
        <v>132</v>
      </c>
      <c r="E199" s="235" t="s">
        <v>21</v>
      </c>
      <c r="F199" s="236" t="s">
        <v>1058</v>
      </c>
      <c r="G199" s="233"/>
      <c r="H199" s="235" t="s">
        <v>21</v>
      </c>
      <c r="I199" s="237"/>
      <c r="J199" s="233"/>
      <c r="K199" s="233"/>
      <c r="L199" s="238"/>
      <c r="M199" s="239"/>
      <c r="N199" s="240"/>
      <c r="O199" s="240"/>
      <c r="P199" s="240"/>
      <c r="Q199" s="240"/>
      <c r="R199" s="240"/>
      <c r="S199" s="240"/>
      <c r="T199" s="241"/>
      <c r="AT199" s="242" t="s">
        <v>132</v>
      </c>
      <c r="AU199" s="242" t="s">
        <v>140</v>
      </c>
      <c r="AV199" s="11" t="s">
        <v>79</v>
      </c>
      <c r="AW199" s="11" t="s">
        <v>35</v>
      </c>
      <c r="AX199" s="11" t="s">
        <v>71</v>
      </c>
      <c r="AY199" s="242" t="s">
        <v>123</v>
      </c>
    </row>
    <row r="200" s="12" customFormat="1">
      <c r="B200" s="243"/>
      <c r="C200" s="244"/>
      <c r="D200" s="234" t="s">
        <v>132</v>
      </c>
      <c r="E200" s="245" t="s">
        <v>21</v>
      </c>
      <c r="F200" s="246" t="s">
        <v>1065</v>
      </c>
      <c r="G200" s="244"/>
      <c r="H200" s="247">
        <v>93.480000000000004</v>
      </c>
      <c r="I200" s="248"/>
      <c r="J200" s="244"/>
      <c r="K200" s="244"/>
      <c r="L200" s="249"/>
      <c r="M200" s="250"/>
      <c r="N200" s="251"/>
      <c r="O200" s="251"/>
      <c r="P200" s="251"/>
      <c r="Q200" s="251"/>
      <c r="R200" s="251"/>
      <c r="S200" s="251"/>
      <c r="T200" s="252"/>
      <c r="AT200" s="253" t="s">
        <v>132</v>
      </c>
      <c r="AU200" s="253" t="s">
        <v>140</v>
      </c>
      <c r="AV200" s="12" t="s">
        <v>81</v>
      </c>
      <c r="AW200" s="12" t="s">
        <v>35</v>
      </c>
      <c r="AX200" s="12" t="s">
        <v>71</v>
      </c>
      <c r="AY200" s="253" t="s">
        <v>123</v>
      </c>
    </row>
    <row r="201" s="13" customFormat="1">
      <c r="B201" s="254"/>
      <c r="C201" s="255"/>
      <c r="D201" s="234" t="s">
        <v>132</v>
      </c>
      <c r="E201" s="256" t="s">
        <v>21</v>
      </c>
      <c r="F201" s="257" t="s">
        <v>135</v>
      </c>
      <c r="G201" s="255"/>
      <c r="H201" s="258">
        <v>93.480000000000004</v>
      </c>
      <c r="I201" s="259"/>
      <c r="J201" s="255"/>
      <c r="K201" s="255"/>
      <c r="L201" s="260"/>
      <c r="M201" s="261"/>
      <c r="N201" s="262"/>
      <c r="O201" s="262"/>
      <c r="P201" s="262"/>
      <c r="Q201" s="262"/>
      <c r="R201" s="262"/>
      <c r="S201" s="262"/>
      <c r="T201" s="263"/>
      <c r="AT201" s="264" t="s">
        <v>132</v>
      </c>
      <c r="AU201" s="264" t="s">
        <v>140</v>
      </c>
      <c r="AV201" s="13" t="s">
        <v>122</v>
      </c>
      <c r="AW201" s="13" t="s">
        <v>35</v>
      </c>
      <c r="AX201" s="13" t="s">
        <v>79</v>
      </c>
      <c r="AY201" s="264" t="s">
        <v>123</v>
      </c>
    </row>
    <row r="202" s="1" customFormat="1" ht="25.5" customHeight="1">
      <c r="B202" s="45"/>
      <c r="C202" s="220" t="s">
        <v>341</v>
      </c>
      <c r="D202" s="220" t="s">
        <v>126</v>
      </c>
      <c r="E202" s="221" t="s">
        <v>1138</v>
      </c>
      <c r="F202" s="222" t="s">
        <v>1139</v>
      </c>
      <c r="G202" s="223" t="s">
        <v>219</v>
      </c>
      <c r="H202" s="224">
        <v>16.399999999999999</v>
      </c>
      <c r="I202" s="225"/>
      <c r="J202" s="226">
        <f>ROUND(I202*H202,2)</f>
        <v>0</v>
      </c>
      <c r="K202" s="222" t="s">
        <v>21</v>
      </c>
      <c r="L202" s="71"/>
      <c r="M202" s="227" t="s">
        <v>21</v>
      </c>
      <c r="N202" s="228" t="s">
        <v>42</v>
      </c>
      <c r="O202" s="46"/>
      <c r="P202" s="229">
        <f>O202*H202</f>
        <v>0</v>
      </c>
      <c r="Q202" s="229">
        <v>0.12949959999999999</v>
      </c>
      <c r="R202" s="229">
        <f>Q202*H202</f>
        <v>2.1237934399999996</v>
      </c>
      <c r="S202" s="229">
        <v>0</v>
      </c>
      <c r="T202" s="230">
        <f>S202*H202</f>
        <v>0</v>
      </c>
      <c r="AR202" s="23" t="s">
        <v>122</v>
      </c>
      <c r="AT202" s="23" t="s">
        <v>126</v>
      </c>
      <c r="AU202" s="23" t="s">
        <v>140</v>
      </c>
      <c r="AY202" s="23" t="s">
        <v>123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23" t="s">
        <v>79</v>
      </c>
      <c r="BK202" s="231">
        <f>ROUND(I202*H202,2)</f>
        <v>0</v>
      </c>
      <c r="BL202" s="23" t="s">
        <v>122</v>
      </c>
      <c r="BM202" s="23" t="s">
        <v>1140</v>
      </c>
    </row>
    <row r="203" s="11" customFormat="1">
      <c r="B203" s="232"/>
      <c r="C203" s="233"/>
      <c r="D203" s="234" t="s">
        <v>132</v>
      </c>
      <c r="E203" s="235" t="s">
        <v>21</v>
      </c>
      <c r="F203" s="236" t="s">
        <v>1141</v>
      </c>
      <c r="G203" s="233"/>
      <c r="H203" s="235" t="s">
        <v>21</v>
      </c>
      <c r="I203" s="237"/>
      <c r="J203" s="233"/>
      <c r="K203" s="233"/>
      <c r="L203" s="238"/>
      <c r="M203" s="239"/>
      <c r="N203" s="240"/>
      <c r="O203" s="240"/>
      <c r="P203" s="240"/>
      <c r="Q203" s="240"/>
      <c r="R203" s="240"/>
      <c r="S203" s="240"/>
      <c r="T203" s="241"/>
      <c r="AT203" s="242" t="s">
        <v>132</v>
      </c>
      <c r="AU203" s="242" t="s">
        <v>140</v>
      </c>
      <c r="AV203" s="11" t="s">
        <v>79</v>
      </c>
      <c r="AW203" s="11" t="s">
        <v>35</v>
      </c>
      <c r="AX203" s="11" t="s">
        <v>71</v>
      </c>
      <c r="AY203" s="242" t="s">
        <v>123</v>
      </c>
    </row>
    <row r="204" s="11" customFormat="1">
      <c r="B204" s="232"/>
      <c r="C204" s="233"/>
      <c r="D204" s="234" t="s">
        <v>132</v>
      </c>
      <c r="E204" s="235" t="s">
        <v>21</v>
      </c>
      <c r="F204" s="236" t="s">
        <v>1142</v>
      </c>
      <c r="G204" s="233"/>
      <c r="H204" s="235" t="s">
        <v>21</v>
      </c>
      <c r="I204" s="237"/>
      <c r="J204" s="233"/>
      <c r="K204" s="233"/>
      <c r="L204" s="238"/>
      <c r="M204" s="239"/>
      <c r="N204" s="240"/>
      <c r="O204" s="240"/>
      <c r="P204" s="240"/>
      <c r="Q204" s="240"/>
      <c r="R204" s="240"/>
      <c r="S204" s="240"/>
      <c r="T204" s="241"/>
      <c r="AT204" s="242" t="s">
        <v>132</v>
      </c>
      <c r="AU204" s="242" t="s">
        <v>140</v>
      </c>
      <c r="AV204" s="11" t="s">
        <v>79</v>
      </c>
      <c r="AW204" s="11" t="s">
        <v>35</v>
      </c>
      <c r="AX204" s="11" t="s">
        <v>71</v>
      </c>
      <c r="AY204" s="242" t="s">
        <v>123</v>
      </c>
    </row>
    <row r="205" s="12" customFormat="1">
      <c r="B205" s="243"/>
      <c r="C205" s="244"/>
      <c r="D205" s="234" t="s">
        <v>132</v>
      </c>
      <c r="E205" s="245" t="s">
        <v>21</v>
      </c>
      <c r="F205" s="246" t="s">
        <v>1143</v>
      </c>
      <c r="G205" s="244"/>
      <c r="H205" s="247">
        <v>16.399999999999999</v>
      </c>
      <c r="I205" s="248"/>
      <c r="J205" s="244"/>
      <c r="K205" s="244"/>
      <c r="L205" s="249"/>
      <c r="M205" s="250"/>
      <c r="N205" s="251"/>
      <c r="O205" s="251"/>
      <c r="P205" s="251"/>
      <c r="Q205" s="251"/>
      <c r="R205" s="251"/>
      <c r="S205" s="251"/>
      <c r="T205" s="252"/>
      <c r="AT205" s="253" t="s">
        <v>132</v>
      </c>
      <c r="AU205" s="253" t="s">
        <v>140</v>
      </c>
      <c r="AV205" s="12" t="s">
        <v>81</v>
      </c>
      <c r="AW205" s="12" t="s">
        <v>35</v>
      </c>
      <c r="AX205" s="12" t="s">
        <v>71</v>
      </c>
      <c r="AY205" s="253" t="s">
        <v>123</v>
      </c>
    </row>
    <row r="206" s="13" customFormat="1">
      <c r="B206" s="254"/>
      <c r="C206" s="255"/>
      <c r="D206" s="234" t="s">
        <v>132</v>
      </c>
      <c r="E206" s="256" t="s">
        <v>21</v>
      </c>
      <c r="F206" s="257" t="s">
        <v>135</v>
      </c>
      <c r="G206" s="255"/>
      <c r="H206" s="258">
        <v>16.399999999999999</v>
      </c>
      <c r="I206" s="259"/>
      <c r="J206" s="255"/>
      <c r="K206" s="255"/>
      <c r="L206" s="260"/>
      <c r="M206" s="261"/>
      <c r="N206" s="262"/>
      <c r="O206" s="262"/>
      <c r="P206" s="262"/>
      <c r="Q206" s="262"/>
      <c r="R206" s="262"/>
      <c r="S206" s="262"/>
      <c r="T206" s="263"/>
      <c r="AT206" s="264" t="s">
        <v>132</v>
      </c>
      <c r="AU206" s="264" t="s">
        <v>140</v>
      </c>
      <c r="AV206" s="13" t="s">
        <v>122</v>
      </c>
      <c r="AW206" s="13" t="s">
        <v>35</v>
      </c>
      <c r="AX206" s="13" t="s">
        <v>79</v>
      </c>
      <c r="AY206" s="264" t="s">
        <v>123</v>
      </c>
    </row>
    <row r="207" s="1" customFormat="1" ht="16.5" customHeight="1">
      <c r="B207" s="45"/>
      <c r="C207" s="268" t="s">
        <v>350</v>
      </c>
      <c r="D207" s="268" t="s">
        <v>311</v>
      </c>
      <c r="E207" s="269" t="s">
        <v>1144</v>
      </c>
      <c r="F207" s="270" t="s">
        <v>1145</v>
      </c>
      <c r="G207" s="271" t="s">
        <v>219</v>
      </c>
      <c r="H207" s="272">
        <v>16.399999999999999</v>
      </c>
      <c r="I207" s="273"/>
      <c r="J207" s="274">
        <f>ROUND(I207*H207,2)</f>
        <v>0</v>
      </c>
      <c r="K207" s="270" t="s">
        <v>241</v>
      </c>
      <c r="L207" s="275"/>
      <c r="M207" s="276" t="s">
        <v>21</v>
      </c>
      <c r="N207" s="277" t="s">
        <v>42</v>
      </c>
      <c r="O207" s="46"/>
      <c r="P207" s="229">
        <f>O207*H207</f>
        <v>0</v>
      </c>
      <c r="Q207" s="229">
        <v>0.044999999999999998</v>
      </c>
      <c r="R207" s="229">
        <f>Q207*H207</f>
        <v>0.73799999999999988</v>
      </c>
      <c r="S207" s="229">
        <v>0</v>
      </c>
      <c r="T207" s="230">
        <f>S207*H207</f>
        <v>0</v>
      </c>
      <c r="AR207" s="23" t="s">
        <v>227</v>
      </c>
      <c r="AT207" s="23" t="s">
        <v>311</v>
      </c>
      <c r="AU207" s="23" t="s">
        <v>140</v>
      </c>
      <c r="AY207" s="23" t="s">
        <v>123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23" t="s">
        <v>79</v>
      </c>
      <c r="BK207" s="231">
        <f>ROUND(I207*H207,2)</f>
        <v>0</v>
      </c>
      <c r="BL207" s="23" t="s">
        <v>122</v>
      </c>
      <c r="BM207" s="23" t="s">
        <v>1146</v>
      </c>
    </row>
    <row r="208" s="11" customFormat="1">
      <c r="B208" s="232"/>
      <c r="C208" s="233"/>
      <c r="D208" s="234" t="s">
        <v>132</v>
      </c>
      <c r="E208" s="235" t="s">
        <v>21</v>
      </c>
      <c r="F208" s="236" t="s">
        <v>1145</v>
      </c>
      <c r="G208" s="233"/>
      <c r="H208" s="235" t="s">
        <v>21</v>
      </c>
      <c r="I208" s="237"/>
      <c r="J208" s="233"/>
      <c r="K208" s="233"/>
      <c r="L208" s="238"/>
      <c r="M208" s="239"/>
      <c r="N208" s="240"/>
      <c r="O208" s="240"/>
      <c r="P208" s="240"/>
      <c r="Q208" s="240"/>
      <c r="R208" s="240"/>
      <c r="S208" s="240"/>
      <c r="T208" s="241"/>
      <c r="AT208" s="242" t="s">
        <v>132</v>
      </c>
      <c r="AU208" s="242" t="s">
        <v>140</v>
      </c>
      <c r="AV208" s="11" t="s">
        <v>79</v>
      </c>
      <c r="AW208" s="11" t="s">
        <v>35</v>
      </c>
      <c r="AX208" s="11" t="s">
        <v>71</v>
      </c>
      <c r="AY208" s="242" t="s">
        <v>123</v>
      </c>
    </row>
    <row r="209" s="12" customFormat="1">
      <c r="B209" s="243"/>
      <c r="C209" s="244"/>
      <c r="D209" s="234" t="s">
        <v>132</v>
      </c>
      <c r="E209" s="245" t="s">
        <v>21</v>
      </c>
      <c r="F209" s="246" t="s">
        <v>1143</v>
      </c>
      <c r="G209" s="244"/>
      <c r="H209" s="247">
        <v>16.399999999999999</v>
      </c>
      <c r="I209" s="248"/>
      <c r="J209" s="244"/>
      <c r="K209" s="244"/>
      <c r="L209" s="249"/>
      <c r="M209" s="250"/>
      <c r="N209" s="251"/>
      <c r="O209" s="251"/>
      <c r="P209" s="251"/>
      <c r="Q209" s="251"/>
      <c r="R209" s="251"/>
      <c r="S209" s="251"/>
      <c r="T209" s="252"/>
      <c r="AT209" s="253" t="s">
        <v>132</v>
      </c>
      <c r="AU209" s="253" t="s">
        <v>140</v>
      </c>
      <c r="AV209" s="12" t="s">
        <v>81</v>
      </c>
      <c r="AW209" s="12" t="s">
        <v>35</v>
      </c>
      <c r="AX209" s="12" t="s">
        <v>71</v>
      </c>
      <c r="AY209" s="253" t="s">
        <v>123</v>
      </c>
    </row>
    <row r="210" s="13" customFormat="1">
      <c r="B210" s="254"/>
      <c r="C210" s="255"/>
      <c r="D210" s="234" t="s">
        <v>132</v>
      </c>
      <c r="E210" s="256" t="s">
        <v>21</v>
      </c>
      <c r="F210" s="257" t="s">
        <v>135</v>
      </c>
      <c r="G210" s="255"/>
      <c r="H210" s="258">
        <v>16.399999999999999</v>
      </c>
      <c r="I210" s="259"/>
      <c r="J210" s="255"/>
      <c r="K210" s="255"/>
      <c r="L210" s="260"/>
      <c r="M210" s="261"/>
      <c r="N210" s="262"/>
      <c r="O210" s="262"/>
      <c r="P210" s="262"/>
      <c r="Q210" s="262"/>
      <c r="R210" s="262"/>
      <c r="S210" s="262"/>
      <c r="T210" s="263"/>
      <c r="AT210" s="264" t="s">
        <v>132</v>
      </c>
      <c r="AU210" s="264" t="s">
        <v>140</v>
      </c>
      <c r="AV210" s="13" t="s">
        <v>122</v>
      </c>
      <c r="AW210" s="13" t="s">
        <v>35</v>
      </c>
      <c r="AX210" s="13" t="s">
        <v>79</v>
      </c>
      <c r="AY210" s="264" t="s">
        <v>123</v>
      </c>
    </row>
    <row r="211" s="10" customFormat="1" ht="29.88" customHeight="1">
      <c r="B211" s="204"/>
      <c r="C211" s="205"/>
      <c r="D211" s="206" t="s">
        <v>70</v>
      </c>
      <c r="E211" s="218" t="s">
        <v>227</v>
      </c>
      <c r="F211" s="218" t="s">
        <v>690</v>
      </c>
      <c r="G211" s="205"/>
      <c r="H211" s="205"/>
      <c r="I211" s="208"/>
      <c r="J211" s="219">
        <f>BK211</f>
        <v>0</v>
      </c>
      <c r="K211" s="205"/>
      <c r="L211" s="210"/>
      <c r="M211" s="211"/>
      <c r="N211" s="212"/>
      <c r="O211" s="212"/>
      <c r="P211" s="213">
        <f>SUM(P212:P216)</f>
        <v>0</v>
      </c>
      <c r="Q211" s="212"/>
      <c r="R211" s="213">
        <f>SUM(R212:R216)</f>
        <v>0.31108000000000002</v>
      </c>
      <c r="S211" s="212"/>
      <c r="T211" s="214">
        <f>SUM(T212:T216)</f>
        <v>0</v>
      </c>
      <c r="AR211" s="215" t="s">
        <v>79</v>
      </c>
      <c r="AT211" s="216" t="s">
        <v>70</v>
      </c>
      <c r="AU211" s="216" t="s">
        <v>79</v>
      </c>
      <c r="AY211" s="215" t="s">
        <v>123</v>
      </c>
      <c r="BK211" s="217">
        <f>SUM(BK212:BK216)</f>
        <v>0</v>
      </c>
    </row>
    <row r="212" s="1" customFormat="1" ht="25.5" customHeight="1">
      <c r="B212" s="45"/>
      <c r="C212" s="220" t="s">
        <v>9</v>
      </c>
      <c r="D212" s="220" t="s">
        <v>126</v>
      </c>
      <c r="E212" s="221" t="s">
        <v>1147</v>
      </c>
      <c r="F212" s="222" t="s">
        <v>1148</v>
      </c>
      <c r="G212" s="223" t="s">
        <v>378</v>
      </c>
      <c r="H212" s="224">
        <v>1</v>
      </c>
      <c r="I212" s="225"/>
      <c r="J212" s="226">
        <f>ROUND(I212*H212,2)</f>
        <v>0</v>
      </c>
      <c r="K212" s="222" t="s">
        <v>21</v>
      </c>
      <c r="L212" s="71"/>
      <c r="M212" s="227" t="s">
        <v>21</v>
      </c>
      <c r="N212" s="228" t="s">
        <v>42</v>
      </c>
      <c r="O212" s="46"/>
      <c r="P212" s="229">
        <f>O212*H212</f>
        <v>0</v>
      </c>
      <c r="Q212" s="229">
        <v>0.31108000000000002</v>
      </c>
      <c r="R212" s="229">
        <f>Q212*H212</f>
        <v>0.31108000000000002</v>
      </c>
      <c r="S212" s="229">
        <v>0</v>
      </c>
      <c r="T212" s="230">
        <f>S212*H212</f>
        <v>0</v>
      </c>
      <c r="AR212" s="23" t="s">
        <v>122</v>
      </c>
      <c r="AT212" s="23" t="s">
        <v>126</v>
      </c>
      <c r="AU212" s="23" t="s">
        <v>81</v>
      </c>
      <c r="AY212" s="23" t="s">
        <v>123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23" t="s">
        <v>79</v>
      </c>
      <c r="BK212" s="231">
        <f>ROUND(I212*H212,2)</f>
        <v>0</v>
      </c>
      <c r="BL212" s="23" t="s">
        <v>122</v>
      </c>
      <c r="BM212" s="23" t="s">
        <v>1149</v>
      </c>
    </row>
    <row r="213" s="11" customFormat="1">
      <c r="B213" s="232"/>
      <c r="C213" s="233"/>
      <c r="D213" s="234" t="s">
        <v>132</v>
      </c>
      <c r="E213" s="235" t="s">
        <v>21</v>
      </c>
      <c r="F213" s="236" t="s">
        <v>1150</v>
      </c>
      <c r="G213" s="233"/>
      <c r="H213" s="235" t="s">
        <v>21</v>
      </c>
      <c r="I213" s="237"/>
      <c r="J213" s="233"/>
      <c r="K213" s="233"/>
      <c r="L213" s="238"/>
      <c r="M213" s="239"/>
      <c r="N213" s="240"/>
      <c r="O213" s="240"/>
      <c r="P213" s="240"/>
      <c r="Q213" s="240"/>
      <c r="R213" s="240"/>
      <c r="S213" s="240"/>
      <c r="T213" s="241"/>
      <c r="AT213" s="242" t="s">
        <v>132</v>
      </c>
      <c r="AU213" s="242" t="s">
        <v>81</v>
      </c>
      <c r="AV213" s="11" t="s">
        <v>79</v>
      </c>
      <c r="AW213" s="11" t="s">
        <v>35</v>
      </c>
      <c r="AX213" s="11" t="s">
        <v>71</v>
      </c>
      <c r="AY213" s="242" t="s">
        <v>123</v>
      </c>
    </row>
    <row r="214" s="11" customFormat="1">
      <c r="B214" s="232"/>
      <c r="C214" s="233"/>
      <c r="D214" s="234" t="s">
        <v>132</v>
      </c>
      <c r="E214" s="235" t="s">
        <v>21</v>
      </c>
      <c r="F214" s="236" t="s">
        <v>1151</v>
      </c>
      <c r="G214" s="233"/>
      <c r="H214" s="235" t="s">
        <v>21</v>
      </c>
      <c r="I214" s="237"/>
      <c r="J214" s="233"/>
      <c r="K214" s="233"/>
      <c r="L214" s="238"/>
      <c r="M214" s="239"/>
      <c r="N214" s="240"/>
      <c r="O214" s="240"/>
      <c r="P214" s="240"/>
      <c r="Q214" s="240"/>
      <c r="R214" s="240"/>
      <c r="S214" s="240"/>
      <c r="T214" s="241"/>
      <c r="AT214" s="242" t="s">
        <v>132</v>
      </c>
      <c r="AU214" s="242" t="s">
        <v>81</v>
      </c>
      <c r="AV214" s="11" t="s">
        <v>79</v>
      </c>
      <c r="AW214" s="11" t="s">
        <v>35</v>
      </c>
      <c r="AX214" s="11" t="s">
        <v>71</v>
      </c>
      <c r="AY214" s="242" t="s">
        <v>123</v>
      </c>
    </row>
    <row r="215" s="12" customFormat="1">
      <c r="B215" s="243"/>
      <c r="C215" s="244"/>
      <c r="D215" s="234" t="s">
        <v>132</v>
      </c>
      <c r="E215" s="245" t="s">
        <v>21</v>
      </c>
      <c r="F215" s="246" t="s">
        <v>79</v>
      </c>
      <c r="G215" s="244"/>
      <c r="H215" s="247">
        <v>1</v>
      </c>
      <c r="I215" s="248"/>
      <c r="J215" s="244"/>
      <c r="K215" s="244"/>
      <c r="L215" s="249"/>
      <c r="M215" s="250"/>
      <c r="N215" s="251"/>
      <c r="O215" s="251"/>
      <c r="P215" s="251"/>
      <c r="Q215" s="251"/>
      <c r="R215" s="251"/>
      <c r="S215" s="251"/>
      <c r="T215" s="252"/>
      <c r="AT215" s="253" t="s">
        <v>132</v>
      </c>
      <c r="AU215" s="253" t="s">
        <v>81</v>
      </c>
      <c r="AV215" s="12" t="s">
        <v>81</v>
      </c>
      <c r="AW215" s="12" t="s">
        <v>35</v>
      </c>
      <c r="AX215" s="12" t="s">
        <v>71</v>
      </c>
      <c r="AY215" s="253" t="s">
        <v>123</v>
      </c>
    </row>
    <row r="216" s="13" customFormat="1">
      <c r="B216" s="254"/>
      <c r="C216" s="255"/>
      <c r="D216" s="234" t="s">
        <v>132</v>
      </c>
      <c r="E216" s="256" t="s">
        <v>21</v>
      </c>
      <c r="F216" s="257" t="s">
        <v>135</v>
      </c>
      <c r="G216" s="255"/>
      <c r="H216" s="258">
        <v>1</v>
      </c>
      <c r="I216" s="259"/>
      <c r="J216" s="255"/>
      <c r="K216" s="255"/>
      <c r="L216" s="260"/>
      <c r="M216" s="261"/>
      <c r="N216" s="262"/>
      <c r="O216" s="262"/>
      <c r="P216" s="262"/>
      <c r="Q216" s="262"/>
      <c r="R216" s="262"/>
      <c r="S216" s="262"/>
      <c r="T216" s="263"/>
      <c r="AT216" s="264" t="s">
        <v>132</v>
      </c>
      <c r="AU216" s="264" t="s">
        <v>81</v>
      </c>
      <c r="AV216" s="13" t="s">
        <v>122</v>
      </c>
      <c r="AW216" s="13" t="s">
        <v>35</v>
      </c>
      <c r="AX216" s="13" t="s">
        <v>79</v>
      </c>
      <c r="AY216" s="264" t="s">
        <v>123</v>
      </c>
    </row>
    <row r="217" s="10" customFormat="1" ht="29.88" customHeight="1">
      <c r="B217" s="204"/>
      <c r="C217" s="205"/>
      <c r="D217" s="206" t="s">
        <v>70</v>
      </c>
      <c r="E217" s="218" t="s">
        <v>237</v>
      </c>
      <c r="F217" s="218" t="s">
        <v>731</v>
      </c>
      <c r="G217" s="205"/>
      <c r="H217" s="205"/>
      <c r="I217" s="208"/>
      <c r="J217" s="219">
        <f>BK217</f>
        <v>0</v>
      </c>
      <c r="K217" s="205"/>
      <c r="L217" s="210"/>
      <c r="M217" s="211"/>
      <c r="N217" s="212"/>
      <c r="O217" s="212"/>
      <c r="P217" s="213">
        <f>P218</f>
        <v>0</v>
      </c>
      <c r="Q217" s="212"/>
      <c r="R217" s="213">
        <f>R218</f>
        <v>0</v>
      </c>
      <c r="S217" s="212"/>
      <c r="T217" s="214">
        <f>T218</f>
        <v>0</v>
      </c>
      <c r="AR217" s="215" t="s">
        <v>79</v>
      </c>
      <c r="AT217" s="216" t="s">
        <v>70</v>
      </c>
      <c r="AU217" s="216" t="s">
        <v>79</v>
      </c>
      <c r="AY217" s="215" t="s">
        <v>123</v>
      </c>
      <c r="BK217" s="217">
        <f>BK218</f>
        <v>0</v>
      </c>
    </row>
    <row r="218" s="10" customFormat="1" ht="14.88" customHeight="1">
      <c r="B218" s="204"/>
      <c r="C218" s="205"/>
      <c r="D218" s="206" t="s">
        <v>70</v>
      </c>
      <c r="E218" s="218" t="s">
        <v>878</v>
      </c>
      <c r="F218" s="218" t="s">
        <v>879</v>
      </c>
      <c r="G218" s="205"/>
      <c r="H218" s="205"/>
      <c r="I218" s="208"/>
      <c r="J218" s="219">
        <f>BK218</f>
        <v>0</v>
      </c>
      <c r="K218" s="205"/>
      <c r="L218" s="210"/>
      <c r="M218" s="280"/>
      <c r="N218" s="281"/>
      <c r="O218" s="281"/>
      <c r="P218" s="282">
        <v>0</v>
      </c>
      <c r="Q218" s="281"/>
      <c r="R218" s="282">
        <v>0</v>
      </c>
      <c r="S218" s="281"/>
      <c r="T218" s="283">
        <v>0</v>
      </c>
      <c r="AR218" s="215" t="s">
        <v>79</v>
      </c>
      <c r="AT218" s="216" t="s">
        <v>70</v>
      </c>
      <c r="AU218" s="216" t="s">
        <v>81</v>
      </c>
      <c r="AY218" s="215" t="s">
        <v>123</v>
      </c>
      <c r="BK218" s="217">
        <v>0</v>
      </c>
    </row>
    <row r="219" s="1" customFormat="1" ht="6.96" customHeight="1">
      <c r="B219" s="66"/>
      <c r="C219" s="67"/>
      <c r="D219" s="67"/>
      <c r="E219" s="67"/>
      <c r="F219" s="67"/>
      <c r="G219" s="67"/>
      <c r="H219" s="67"/>
      <c r="I219" s="165"/>
      <c r="J219" s="67"/>
      <c r="K219" s="67"/>
      <c r="L219" s="71"/>
    </row>
  </sheetData>
  <sheetProtection sheet="1" autoFilter="0" formatColumns="0" formatRows="0" objects="1" scenarios="1" spinCount="100000" saltValue="RopUHFaFWIYQjkc9zrhu64eQ/G+Moc6aHKeTdLPH/zFV19k7YD9TEjLUhiWcY+JrNesoghYdIL6DMwROzibbxw==" hashValue="/naouH46xLkQ1ZlEE7+Fe6JcbHXiAYOeCUOyPQgeBC55UXoZ0LkfSwHUlj/cqEvspXhenkNYBnvXyOsqBQJ0Cw==" algorithmName="SHA-512" password="CC35"/>
  <autoFilter ref="C83:K218"/>
  <mergeCells count="10">
    <mergeCell ref="E7:H7"/>
    <mergeCell ref="E9:H9"/>
    <mergeCell ref="E24:H24"/>
    <mergeCell ref="E45:H45"/>
    <mergeCell ref="E47:H47"/>
    <mergeCell ref="J51:J52"/>
    <mergeCell ref="E74:H74"/>
    <mergeCell ref="E76:H76"/>
    <mergeCell ref="G1:H1"/>
    <mergeCell ref="L2:V2"/>
  </mergeCells>
  <hyperlinks>
    <hyperlink ref="F1:G1" location="C2" display="1) Krycí list soupisu"/>
    <hyperlink ref="G1:H1" location="C54" display="2) Rekapitulace"/>
    <hyperlink ref="J1" location="C83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5" customWidth="1"/>
    <col min="10" max="10" width="23.5" customWidth="1"/>
    <col min="11" max="11" width="15.5" customWidth="1"/>
    <col min="19" max="19" width="8.17" customWidth="1"/>
    <col min="20" max="20" width="29.67" customWidth="1"/>
    <col min="21" max="21" width="16.33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0"/>
      <c r="B1" s="136"/>
      <c r="C1" s="136"/>
      <c r="D1" s="137" t="s">
        <v>1</v>
      </c>
      <c r="E1" s="136"/>
      <c r="F1" s="138" t="s">
        <v>91</v>
      </c>
      <c r="G1" s="138" t="s">
        <v>92</v>
      </c>
      <c r="H1" s="138"/>
      <c r="I1" s="139"/>
      <c r="J1" s="138" t="s">
        <v>93</v>
      </c>
      <c r="K1" s="137" t="s">
        <v>94</v>
      </c>
      <c r="L1" s="138" t="s">
        <v>95</v>
      </c>
      <c r="M1" s="138"/>
      <c r="N1" s="138"/>
      <c r="O1" s="138"/>
      <c r="P1" s="138"/>
      <c r="Q1" s="138"/>
      <c r="R1" s="138"/>
      <c r="S1" s="138"/>
      <c r="T1" s="138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ht="36.96" customHeight="1">
      <c r="L2"/>
      <c r="AT2" s="23" t="s">
        <v>90</v>
      </c>
    </row>
    <row r="3" ht="6.96" customHeight="1">
      <c r="B3" s="24"/>
      <c r="C3" s="25"/>
      <c r="D3" s="25"/>
      <c r="E3" s="25"/>
      <c r="F3" s="25"/>
      <c r="G3" s="25"/>
      <c r="H3" s="25"/>
      <c r="I3" s="140"/>
      <c r="J3" s="25"/>
      <c r="K3" s="26"/>
      <c r="AT3" s="23" t="s">
        <v>81</v>
      </c>
    </row>
    <row r="4" ht="36.96" customHeight="1">
      <c r="B4" s="27"/>
      <c r="C4" s="28"/>
      <c r="D4" s="29" t="s">
        <v>96</v>
      </c>
      <c r="E4" s="28"/>
      <c r="F4" s="28"/>
      <c r="G4" s="28"/>
      <c r="H4" s="28"/>
      <c r="I4" s="141"/>
      <c r="J4" s="28"/>
      <c r="K4" s="30"/>
      <c r="M4" s="31" t="s">
        <v>12</v>
      </c>
      <c r="AT4" s="23" t="s">
        <v>6</v>
      </c>
    </row>
    <row r="5" ht="6.96" customHeight="1">
      <c r="B5" s="27"/>
      <c r="C5" s="28"/>
      <c r="D5" s="28"/>
      <c r="E5" s="28"/>
      <c r="F5" s="28"/>
      <c r="G5" s="28"/>
      <c r="H5" s="28"/>
      <c r="I5" s="141"/>
      <c r="J5" s="28"/>
      <c r="K5" s="30"/>
    </row>
    <row r="6">
      <c r="B6" s="27"/>
      <c r="C6" s="28"/>
      <c r="D6" s="39" t="s">
        <v>18</v>
      </c>
      <c r="E6" s="28"/>
      <c r="F6" s="28"/>
      <c r="G6" s="28"/>
      <c r="H6" s="28"/>
      <c r="I6" s="141"/>
      <c r="J6" s="28"/>
      <c r="K6" s="30"/>
    </row>
    <row r="7" ht="16.5" customHeight="1">
      <c r="B7" s="27"/>
      <c r="C7" s="28"/>
      <c r="D7" s="28"/>
      <c r="E7" s="142" t="str">
        <f>'Rekapitulace stavby'!K6</f>
        <v>Rekonstrukce tramvajové tratě v sadu Boženy Němcové</v>
      </c>
      <c r="F7" s="39"/>
      <c r="G7" s="39"/>
      <c r="H7" s="39"/>
      <c r="I7" s="141"/>
      <c r="J7" s="28"/>
      <c r="K7" s="30"/>
    </row>
    <row r="8" s="1" customFormat="1">
      <c r="B8" s="45"/>
      <c r="C8" s="46"/>
      <c r="D8" s="39" t="s">
        <v>97</v>
      </c>
      <c r="E8" s="46"/>
      <c r="F8" s="46"/>
      <c r="G8" s="46"/>
      <c r="H8" s="46"/>
      <c r="I8" s="143"/>
      <c r="J8" s="46"/>
      <c r="K8" s="50"/>
    </row>
    <row r="9" s="1" customFormat="1" ht="36.96" customHeight="1">
      <c r="B9" s="45"/>
      <c r="C9" s="46"/>
      <c r="D9" s="46"/>
      <c r="E9" s="144" t="s">
        <v>166</v>
      </c>
      <c r="F9" s="46"/>
      <c r="G9" s="46"/>
      <c r="H9" s="46"/>
      <c r="I9" s="143"/>
      <c r="J9" s="46"/>
      <c r="K9" s="50"/>
    </row>
    <row r="10" s="1" customFormat="1">
      <c r="B10" s="45"/>
      <c r="C10" s="46"/>
      <c r="D10" s="46"/>
      <c r="E10" s="46"/>
      <c r="F10" s="46"/>
      <c r="G10" s="46"/>
      <c r="H10" s="46"/>
      <c r="I10" s="143"/>
      <c r="J10" s="46"/>
      <c r="K10" s="50"/>
    </row>
    <row r="11" s="1" customFormat="1" ht="14.4" customHeight="1">
      <c r="B11" s="45"/>
      <c r="C11" s="46"/>
      <c r="D11" s="39" t="s">
        <v>20</v>
      </c>
      <c r="E11" s="46"/>
      <c r="F11" s="34" t="s">
        <v>21</v>
      </c>
      <c r="G11" s="46"/>
      <c r="H11" s="46"/>
      <c r="I11" s="145" t="s">
        <v>22</v>
      </c>
      <c r="J11" s="34" t="s">
        <v>21</v>
      </c>
      <c r="K11" s="50"/>
    </row>
    <row r="12" s="1" customFormat="1" ht="14.4" customHeight="1">
      <c r="B12" s="45"/>
      <c r="C12" s="46"/>
      <c r="D12" s="39" t="s">
        <v>23</v>
      </c>
      <c r="E12" s="46"/>
      <c r="F12" s="34" t="s">
        <v>29</v>
      </c>
      <c r="G12" s="46"/>
      <c r="H12" s="46"/>
      <c r="I12" s="145" t="s">
        <v>25</v>
      </c>
      <c r="J12" s="146" t="str">
        <f>'Rekapitulace stavby'!AN8</f>
        <v>3. 6. 2018</v>
      </c>
      <c r="K12" s="50"/>
    </row>
    <row r="13" s="1" customFormat="1" ht="10.8" customHeight="1">
      <c r="B13" s="45"/>
      <c r="C13" s="46"/>
      <c r="D13" s="46"/>
      <c r="E13" s="46"/>
      <c r="F13" s="46"/>
      <c r="G13" s="46"/>
      <c r="H13" s="46"/>
      <c r="I13" s="143"/>
      <c r="J13" s="46"/>
      <c r="K13" s="50"/>
    </row>
    <row r="14" s="1" customFormat="1" ht="14.4" customHeight="1">
      <c r="B14" s="45"/>
      <c r="C14" s="46"/>
      <c r="D14" s="39" t="s">
        <v>27</v>
      </c>
      <c r="E14" s="46"/>
      <c r="F14" s="46"/>
      <c r="G14" s="46"/>
      <c r="H14" s="46"/>
      <c r="I14" s="145" t="s">
        <v>28</v>
      </c>
      <c r="J14" s="34" t="str">
        <f>IF('Rekapitulace stavby'!AN10="","",'Rekapitulace stavby'!AN10)</f>
        <v/>
      </c>
      <c r="K14" s="50"/>
    </row>
    <row r="15" s="1" customFormat="1" ht="18" customHeight="1">
      <c r="B15" s="45"/>
      <c r="C15" s="46"/>
      <c r="D15" s="46"/>
      <c r="E15" s="34" t="str">
        <f>IF('Rekapitulace stavby'!E11="","",'Rekapitulace stavby'!E11)</f>
        <v xml:space="preserve"> </v>
      </c>
      <c r="F15" s="46"/>
      <c r="G15" s="46"/>
      <c r="H15" s="46"/>
      <c r="I15" s="145" t="s">
        <v>30</v>
      </c>
      <c r="J15" s="34" t="str">
        <f>IF('Rekapitulace stavby'!AN11="","",'Rekapitulace stavby'!AN11)</f>
        <v/>
      </c>
      <c r="K15" s="50"/>
    </row>
    <row r="16" s="1" customFormat="1" ht="6.96" customHeight="1">
      <c r="B16" s="45"/>
      <c r="C16" s="46"/>
      <c r="D16" s="46"/>
      <c r="E16" s="46"/>
      <c r="F16" s="46"/>
      <c r="G16" s="46"/>
      <c r="H16" s="46"/>
      <c r="I16" s="143"/>
      <c r="J16" s="46"/>
      <c r="K16" s="50"/>
    </row>
    <row r="17" s="1" customFormat="1" ht="14.4" customHeight="1">
      <c r="B17" s="45"/>
      <c r="C17" s="46"/>
      <c r="D17" s="39" t="s">
        <v>31</v>
      </c>
      <c r="E17" s="46"/>
      <c r="F17" s="46"/>
      <c r="G17" s="46"/>
      <c r="H17" s="46"/>
      <c r="I17" s="145" t="s">
        <v>28</v>
      </c>
      <c r="J17" s="34" t="str">
        <f>IF('Rekapitulace stavby'!AN13="Vyplň údaj","",IF('Rekapitulace stavby'!AN13="","",'Rekapitulace stavby'!AN13))</f>
        <v/>
      </c>
      <c r="K17" s="50"/>
    </row>
    <row r="18" s="1" customFormat="1" ht="18" customHeight="1">
      <c r="B18" s="45"/>
      <c r="C18" s="46"/>
      <c r="D18" s="46"/>
      <c r="E18" s="34" t="str">
        <f>IF('Rekapitulace stavby'!E14="Vyplň údaj","",IF('Rekapitulace stavby'!E14="","",'Rekapitulace stavby'!E14))</f>
        <v/>
      </c>
      <c r="F18" s="46"/>
      <c r="G18" s="46"/>
      <c r="H18" s="46"/>
      <c r="I18" s="145" t="s">
        <v>30</v>
      </c>
      <c r="J18" s="34" t="str">
        <f>IF('Rekapitulace stavby'!AN14="Vyplň údaj","",IF('Rekapitulace stavby'!AN14="","",'Rekapitulace stavby'!AN14))</f>
        <v/>
      </c>
      <c r="K18" s="50"/>
    </row>
    <row r="19" s="1" customFormat="1" ht="6.96" customHeight="1">
      <c r="B19" s="45"/>
      <c r="C19" s="46"/>
      <c r="D19" s="46"/>
      <c r="E19" s="46"/>
      <c r="F19" s="46"/>
      <c r="G19" s="46"/>
      <c r="H19" s="46"/>
      <c r="I19" s="143"/>
      <c r="J19" s="46"/>
      <c r="K19" s="50"/>
    </row>
    <row r="20" s="1" customFormat="1" ht="14.4" customHeight="1">
      <c r="B20" s="45"/>
      <c r="C20" s="46"/>
      <c r="D20" s="39" t="s">
        <v>33</v>
      </c>
      <c r="E20" s="46"/>
      <c r="F20" s="46"/>
      <c r="G20" s="46"/>
      <c r="H20" s="46"/>
      <c r="I20" s="145" t="s">
        <v>28</v>
      </c>
      <c r="J20" s="34" t="str">
        <f>IF('Rekapitulace stavby'!AN16="","",'Rekapitulace stavby'!AN16)</f>
        <v/>
      </c>
      <c r="K20" s="50"/>
    </row>
    <row r="21" s="1" customFormat="1" ht="18" customHeight="1">
      <c r="B21" s="45"/>
      <c r="C21" s="46"/>
      <c r="D21" s="46"/>
      <c r="E21" s="34" t="str">
        <f>IF('Rekapitulace stavby'!E17="","",'Rekapitulace stavby'!E17)</f>
        <v>IM-PROEJKT, inženýrské a mostní konstrukce, s.r.o.</v>
      </c>
      <c r="F21" s="46"/>
      <c r="G21" s="46"/>
      <c r="H21" s="46"/>
      <c r="I21" s="145" t="s">
        <v>30</v>
      </c>
      <c r="J21" s="34" t="str">
        <f>IF('Rekapitulace stavby'!AN17="","",'Rekapitulace stavby'!AN17)</f>
        <v/>
      </c>
      <c r="K21" s="50"/>
    </row>
    <row r="22" s="1" customFormat="1" ht="6.96" customHeight="1">
      <c r="B22" s="45"/>
      <c r="C22" s="46"/>
      <c r="D22" s="46"/>
      <c r="E22" s="46"/>
      <c r="F22" s="46"/>
      <c r="G22" s="46"/>
      <c r="H22" s="46"/>
      <c r="I22" s="143"/>
      <c r="J22" s="46"/>
      <c r="K22" s="50"/>
    </row>
    <row r="23" s="1" customFormat="1" ht="14.4" customHeight="1">
      <c r="B23" s="45"/>
      <c r="C23" s="46"/>
      <c r="D23" s="39" t="s">
        <v>36</v>
      </c>
      <c r="E23" s="46"/>
      <c r="F23" s="46"/>
      <c r="G23" s="46"/>
      <c r="H23" s="46"/>
      <c r="I23" s="143"/>
      <c r="J23" s="46"/>
      <c r="K23" s="50"/>
    </row>
    <row r="24" s="6" customFormat="1" ht="16.5" customHeight="1">
      <c r="B24" s="147"/>
      <c r="C24" s="148"/>
      <c r="D24" s="148"/>
      <c r="E24" s="43" t="s">
        <v>21</v>
      </c>
      <c r="F24" s="43"/>
      <c r="G24" s="43"/>
      <c r="H24" s="43"/>
      <c r="I24" s="149"/>
      <c r="J24" s="148"/>
      <c r="K24" s="150"/>
    </row>
    <row r="25" s="1" customFormat="1" ht="6.96" customHeight="1">
      <c r="B25" s="45"/>
      <c r="C25" s="46"/>
      <c r="D25" s="46"/>
      <c r="E25" s="46"/>
      <c r="F25" s="46"/>
      <c r="G25" s="46"/>
      <c r="H25" s="46"/>
      <c r="I25" s="143"/>
      <c r="J25" s="46"/>
      <c r="K25" s="50"/>
    </row>
    <row r="26" s="1" customFormat="1" ht="6.96" customHeight="1">
      <c r="B26" s="45"/>
      <c r="C26" s="46"/>
      <c r="D26" s="105"/>
      <c r="E26" s="105"/>
      <c r="F26" s="105"/>
      <c r="G26" s="105"/>
      <c r="H26" s="105"/>
      <c r="I26" s="151"/>
      <c r="J26" s="105"/>
      <c r="K26" s="152"/>
    </row>
    <row r="27" s="1" customFormat="1" ht="25.44" customHeight="1">
      <c r="B27" s="45"/>
      <c r="C27" s="46"/>
      <c r="D27" s="153" t="s">
        <v>37</v>
      </c>
      <c r="E27" s="46"/>
      <c r="F27" s="46"/>
      <c r="G27" s="46"/>
      <c r="H27" s="46"/>
      <c r="I27" s="143"/>
      <c r="J27" s="154">
        <f>ROUND(J78,2)</f>
        <v>0</v>
      </c>
      <c r="K27" s="50"/>
    </row>
    <row r="28" s="1" customFormat="1" ht="6.96" customHeight="1">
      <c r="B28" s="45"/>
      <c r="C28" s="46"/>
      <c r="D28" s="105"/>
      <c r="E28" s="105"/>
      <c r="F28" s="105"/>
      <c r="G28" s="105"/>
      <c r="H28" s="105"/>
      <c r="I28" s="151"/>
      <c r="J28" s="105"/>
      <c r="K28" s="152"/>
    </row>
    <row r="29" s="1" customFormat="1" ht="14.4" customHeight="1">
      <c r="B29" s="45"/>
      <c r="C29" s="46"/>
      <c r="D29" s="46"/>
      <c r="E29" s="46"/>
      <c r="F29" s="51" t="s">
        <v>39</v>
      </c>
      <c r="G29" s="46"/>
      <c r="H29" s="46"/>
      <c r="I29" s="155" t="s">
        <v>38</v>
      </c>
      <c r="J29" s="51" t="s">
        <v>40</v>
      </c>
      <c r="K29" s="50"/>
    </row>
    <row r="30" s="1" customFormat="1" ht="14.4" customHeight="1">
      <c r="B30" s="45"/>
      <c r="C30" s="46"/>
      <c r="D30" s="54" t="s">
        <v>41</v>
      </c>
      <c r="E30" s="54" t="s">
        <v>42</v>
      </c>
      <c r="F30" s="156">
        <f>ROUND(SUM(BE78:BE135), 2)</f>
        <v>0</v>
      </c>
      <c r="G30" s="46"/>
      <c r="H30" s="46"/>
      <c r="I30" s="157">
        <v>0.20999999999999999</v>
      </c>
      <c r="J30" s="156">
        <f>ROUND(ROUND((SUM(BE78:BE135)), 2)*I30, 2)</f>
        <v>0</v>
      </c>
      <c r="K30" s="50"/>
    </row>
    <row r="31" s="1" customFormat="1" ht="14.4" customHeight="1">
      <c r="B31" s="45"/>
      <c r="C31" s="46"/>
      <c r="D31" s="46"/>
      <c r="E31" s="54" t="s">
        <v>43</v>
      </c>
      <c r="F31" s="156">
        <f>ROUND(SUM(BF78:BF135), 2)</f>
        <v>0</v>
      </c>
      <c r="G31" s="46"/>
      <c r="H31" s="46"/>
      <c r="I31" s="157">
        <v>0.14999999999999999</v>
      </c>
      <c r="J31" s="156">
        <f>ROUND(ROUND((SUM(BF78:BF135)), 2)*I31, 2)</f>
        <v>0</v>
      </c>
      <c r="K31" s="50"/>
    </row>
    <row r="32" hidden="1" s="1" customFormat="1" ht="14.4" customHeight="1">
      <c r="B32" s="45"/>
      <c r="C32" s="46"/>
      <c r="D32" s="46"/>
      <c r="E32" s="54" t="s">
        <v>44</v>
      </c>
      <c r="F32" s="156">
        <f>ROUND(SUM(BG78:BG135), 2)</f>
        <v>0</v>
      </c>
      <c r="G32" s="46"/>
      <c r="H32" s="46"/>
      <c r="I32" s="157">
        <v>0.20999999999999999</v>
      </c>
      <c r="J32" s="156">
        <v>0</v>
      </c>
      <c r="K32" s="50"/>
    </row>
    <row r="33" hidden="1" s="1" customFormat="1" ht="14.4" customHeight="1">
      <c r="B33" s="45"/>
      <c r="C33" s="46"/>
      <c r="D33" s="46"/>
      <c r="E33" s="54" t="s">
        <v>45</v>
      </c>
      <c r="F33" s="156">
        <f>ROUND(SUM(BH78:BH135), 2)</f>
        <v>0</v>
      </c>
      <c r="G33" s="46"/>
      <c r="H33" s="46"/>
      <c r="I33" s="157">
        <v>0.14999999999999999</v>
      </c>
      <c r="J33" s="156">
        <v>0</v>
      </c>
      <c r="K33" s="50"/>
    </row>
    <row r="34" hidden="1" s="1" customFormat="1" ht="14.4" customHeight="1">
      <c r="B34" s="45"/>
      <c r="C34" s="46"/>
      <c r="D34" s="46"/>
      <c r="E34" s="54" t="s">
        <v>46</v>
      </c>
      <c r="F34" s="156">
        <f>ROUND(SUM(BI78:BI135), 2)</f>
        <v>0</v>
      </c>
      <c r="G34" s="46"/>
      <c r="H34" s="46"/>
      <c r="I34" s="157">
        <v>0</v>
      </c>
      <c r="J34" s="156">
        <v>0</v>
      </c>
      <c r="K34" s="50"/>
    </row>
    <row r="35" s="1" customFormat="1" ht="6.96" customHeight="1">
      <c r="B35" s="45"/>
      <c r="C35" s="46"/>
      <c r="D35" s="46"/>
      <c r="E35" s="46"/>
      <c r="F35" s="46"/>
      <c r="G35" s="46"/>
      <c r="H35" s="46"/>
      <c r="I35" s="143"/>
      <c r="J35" s="46"/>
      <c r="K35" s="50"/>
    </row>
    <row r="36" s="1" customFormat="1" ht="25.44" customHeight="1">
      <c r="B36" s="45"/>
      <c r="C36" s="158"/>
      <c r="D36" s="159" t="s">
        <v>47</v>
      </c>
      <c r="E36" s="97"/>
      <c r="F36" s="97"/>
      <c r="G36" s="160" t="s">
        <v>48</v>
      </c>
      <c r="H36" s="161" t="s">
        <v>49</v>
      </c>
      <c r="I36" s="162"/>
      <c r="J36" s="163">
        <f>SUM(J27:J34)</f>
        <v>0</v>
      </c>
      <c r="K36" s="164"/>
    </row>
    <row r="37" s="1" customFormat="1" ht="14.4" customHeight="1">
      <c r="B37" s="66"/>
      <c r="C37" s="67"/>
      <c r="D37" s="67"/>
      <c r="E37" s="67"/>
      <c r="F37" s="67"/>
      <c r="G37" s="67"/>
      <c r="H37" s="67"/>
      <c r="I37" s="165"/>
      <c r="J37" s="67"/>
      <c r="K37" s="68"/>
    </row>
    <row r="41" s="1" customFormat="1" ht="6.96" customHeight="1">
      <c r="B41" s="166"/>
      <c r="C41" s="167"/>
      <c r="D41" s="167"/>
      <c r="E41" s="167"/>
      <c r="F41" s="167"/>
      <c r="G41" s="167"/>
      <c r="H41" s="167"/>
      <c r="I41" s="168"/>
      <c r="J41" s="167"/>
      <c r="K41" s="169"/>
    </row>
    <row r="42" s="1" customFormat="1" ht="36.96" customHeight="1">
      <c r="B42" s="45"/>
      <c r="C42" s="29" t="s">
        <v>99</v>
      </c>
      <c r="D42" s="46"/>
      <c r="E42" s="46"/>
      <c r="F42" s="46"/>
      <c r="G42" s="46"/>
      <c r="H42" s="46"/>
      <c r="I42" s="143"/>
      <c r="J42" s="46"/>
      <c r="K42" s="50"/>
    </row>
    <row r="43" s="1" customFormat="1" ht="6.96" customHeight="1">
      <c r="B43" s="45"/>
      <c r="C43" s="46"/>
      <c r="D43" s="46"/>
      <c r="E43" s="46"/>
      <c r="F43" s="46"/>
      <c r="G43" s="46"/>
      <c r="H43" s="46"/>
      <c r="I43" s="143"/>
      <c r="J43" s="46"/>
      <c r="K43" s="50"/>
    </row>
    <row r="44" s="1" customFormat="1" ht="14.4" customHeight="1">
      <c r="B44" s="45"/>
      <c r="C44" s="39" t="s">
        <v>18</v>
      </c>
      <c r="D44" s="46"/>
      <c r="E44" s="46"/>
      <c r="F44" s="46"/>
      <c r="G44" s="46"/>
      <c r="H44" s="46"/>
      <c r="I44" s="143"/>
      <c r="J44" s="46"/>
      <c r="K44" s="50"/>
    </row>
    <row r="45" s="1" customFormat="1" ht="16.5" customHeight="1">
      <c r="B45" s="45"/>
      <c r="C45" s="46"/>
      <c r="D45" s="46"/>
      <c r="E45" s="142" t="str">
        <f>E7</f>
        <v>Rekonstrukce tramvajové tratě v sadu Boženy Němcové</v>
      </c>
      <c r="F45" s="39"/>
      <c r="G45" s="39"/>
      <c r="H45" s="39"/>
      <c r="I45" s="143"/>
      <c r="J45" s="46"/>
      <c r="K45" s="50"/>
    </row>
    <row r="46" s="1" customFormat="1" ht="14.4" customHeight="1">
      <c r="B46" s="45"/>
      <c r="C46" s="39" t="s">
        <v>97</v>
      </c>
      <c r="D46" s="46"/>
      <c r="E46" s="46"/>
      <c r="F46" s="46"/>
      <c r="G46" s="46"/>
      <c r="H46" s="46"/>
      <c r="I46" s="143"/>
      <c r="J46" s="46"/>
      <c r="K46" s="50"/>
    </row>
    <row r="47" s="1" customFormat="1" ht="17.25" customHeight="1">
      <c r="B47" s="45"/>
      <c r="C47" s="46"/>
      <c r="D47" s="46"/>
      <c r="E47" s="144" t="str">
        <f>E9</f>
        <v>VRN - Vedlejší rozpočtové náklady</v>
      </c>
      <c r="F47" s="46"/>
      <c r="G47" s="46"/>
      <c r="H47" s="46"/>
      <c r="I47" s="143"/>
      <c r="J47" s="46"/>
      <c r="K47" s="50"/>
    </row>
    <row r="48" s="1" customFormat="1" ht="6.96" customHeight="1">
      <c r="B48" s="45"/>
      <c r="C48" s="46"/>
      <c r="D48" s="46"/>
      <c r="E48" s="46"/>
      <c r="F48" s="46"/>
      <c r="G48" s="46"/>
      <c r="H48" s="46"/>
      <c r="I48" s="143"/>
      <c r="J48" s="46"/>
      <c r="K48" s="50"/>
    </row>
    <row r="49" s="1" customFormat="1" ht="18" customHeight="1">
      <c r="B49" s="45"/>
      <c r="C49" s="39" t="s">
        <v>23</v>
      </c>
      <c r="D49" s="46"/>
      <c r="E49" s="46"/>
      <c r="F49" s="34" t="str">
        <f>F12</f>
        <v xml:space="preserve"> </v>
      </c>
      <c r="G49" s="46"/>
      <c r="H49" s="46"/>
      <c r="I49" s="145" t="s">
        <v>25</v>
      </c>
      <c r="J49" s="146" t="str">
        <f>IF(J12="","",J12)</f>
        <v>3. 6. 2018</v>
      </c>
      <c r="K49" s="50"/>
    </row>
    <row r="50" s="1" customFormat="1" ht="6.96" customHeight="1">
      <c r="B50" s="45"/>
      <c r="C50" s="46"/>
      <c r="D50" s="46"/>
      <c r="E50" s="46"/>
      <c r="F50" s="46"/>
      <c r="G50" s="46"/>
      <c r="H50" s="46"/>
      <c r="I50" s="143"/>
      <c r="J50" s="46"/>
      <c r="K50" s="50"/>
    </row>
    <row r="51" s="1" customFormat="1">
      <c r="B51" s="45"/>
      <c r="C51" s="39" t="s">
        <v>27</v>
      </c>
      <c r="D51" s="46"/>
      <c r="E51" s="46"/>
      <c r="F51" s="34" t="str">
        <f>E15</f>
        <v xml:space="preserve"> </v>
      </c>
      <c r="G51" s="46"/>
      <c r="H51" s="46"/>
      <c r="I51" s="145" t="s">
        <v>33</v>
      </c>
      <c r="J51" s="43" t="str">
        <f>E21</f>
        <v>IM-PROEJKT, inženýrské a mostní konstrukce, s.r.o.</v>
      </c>
      <c r="K51" s="50"/>
    </row>
    <row r="52" s="1" customFormat="1" ht="14.4" customHeight="1">
      <c r="B52" s="45"/>
      <c r="C52" s="39" t="s">
        <v>31</v>
      </c>
      <c r="D52" s="46"/>
      <c r="E52" s="46"/>
      <c r="F52" s="34" t="str">
        <f>IF(E18="","",E18)</f>
        <v/>
      </c>
      <c r="G52" s="46"/>
      <c r="H52" s="46"/>
      <c r="I52" s="143"/>
      <c r="J52" s="170"/>
      <c r="K52" s="50"/>
    </row>
    <row r="53" s="1" customFormat="1" ht="10.32" customHeight="1">
      <c r="B53" s="45"/>
      <c r="C53" s="46"/>
      <c r="D53" s="46"/>
      <c r="E53" s="46"/>
      <c r="F53" s="46"/>
      <c r="G53" s="46"/>
      <c r="H53" s="46"/>
      <c r="I53" s="143"/>
      <c r="J53" s="46"/>
      <c r="K53" s="50"/>
    </row>
    <row r="54" s="1" customFormat="1" ht="29.28" customHeight="1">
      <c r="B54" s="45"/>
      <c r="C54" s="171" t="s">
        <v>100</v>
      </c>
      <c r="D54" s="158"/>
      <c r="E54" s="158"/>
      <c r="F54" s="158"/>
      <c r="G54" s="158"/>
      <c r="H54" s="158"/>
      <c r="I54" s="172"/>
      <c r="J54" s="173" t="s">
        <v>101</v>
      </c>
      <c r="K54" s="174"/>
    </row>
    <row r="55" s="1" customFormat="1" ht="10.32" customHeight="1">
      <c r="B55" s="45"/>
      <c r="C55" s="46"/>
      <c r="D55" s="46"/>
      <c r="E55" s="46"/>
      <c r="F55" s="46"/>
      <c r="G55" s="46"/>
      <c r="H55" s="46"/>
      <c r="I55" s="143"/>
      <c r="J55" s="46"/>
      <c r="K55" s="50"/>
    </row>
    <row r="56" s="1" customFormat="1" ht="29.28" customHeight="1">
      <c r="B56" s="45"/>
      <c r="C56" s="175" t="s">
        <v>102</v>
      </c>
      <c r="D56" s="46"/>
      <c r="E56" s="46"/>
      <c r="F56" s="46"/>
      <c r="G56" s="46"/>
      <c r="H56" s="46"/>
      <c r="I56" s="143"/>
      <c r="J56" s="154">
        <f>J78</f>
        <v>0</v>
      </c>
      <c r="K56" s="50"/>
      <c r="AU56" s="23" t="s">
        <v>103</v>
      </c>
    </row>
    <row r="57" s="7" customFormat="1" ht="24.96" customHeight="1">
      <c r="B57" s="176"/>
      <c r="C57" s="177"/>
      <c r="D57" s="178" t="s">
        <v>166</v>
      </c>
      <c r="E57" s="179"/>
      <c r="F57" s="179"/>
      <c r="G57" s="179"/>
      <c r="H57" s="179"/>
      <c r="I57" s="180"/>
      <c r="J57" s="181">
        <f>J79</f>
        <v>0</v>
      </c>
      <c r="K57" s="182"/>
    </row>
    <row r="58" s="8" customFormat="1" ht="19.92" customHeight="1">
      <c r="B58" s="183"/>
      <c r="C58" s="184"/>
      <c r="D58" s="185" t="s">
        <v>1152</v>
      </c>
      <c r="E58" s="186"/>
      <c r="F58" s="186"/>
      <c r="G58" s="186"/>
      <c r="H58" s="186"/>
      <c r="I58" s="187"/>
      <c r="J58" s="188">
        <f>J80</f>
        <v>0</v>
      </c>
      <c r="K58" s="189"/>
    </row>
    <row r="59" s="1" customFormat="1" ht="21.84" customHeight="1">
      <c r="B59" s="45"/>
      <c r="C59" s="46"/>
      <c r="D59" s="46"/>
      <c r="E59" s="46"/>
      <c r="F59" s="46"/>
      <c r="G59" s="46"/>
      <c r="H59" s="46"/>
      <c r="I59" s="143"/>
      <c r="J59" s="46"/>
      <c r="K59" s="50"/>
    </row>
    <row r="60" s="1" customFormat="1" ht="6.96" customHeight="1">
      <c r="B60" s="66"/>
      <c r="C60" s="67"/>
      <c r="D60" s="67"/>
      <c r="E60" s="67"/>
      <c r="F60" s="67"/>
      <c r="G60" s="67"/>
      <c r="H60" s="67"/>
      <c r="I60" s="165"/>
      <c r="J60" s="67"/>
      <c r="K60" s="68"/>
    </row>
    <row r="64" s="1" customFormat="1" ht="6.96" customHeight="1">
      <c r="B64" s="69"/>
      <c r="C64" s="70"/>
      <c r="D64" s="70"/>
      <c r="E64" s="70"/>
      <c r="F64" s="70"/>
      <c r="G64" s="70"/>
      <c r="H64" s="70"/>
      <c r="I64" s="168"/>
      <c r="J64" s="70"/>
      <c r="K64" s="70"/>
      <c r="L64" s="71"/>
    </row>
    <row r="65" s="1" customFormat="1" ht="36.96" customHeight="1">
      <c r="B65" s="45"/>
      <c r="C65" s="72" t="s">
        <v>106</v>
      </c>
      <c r="D65" s="73"/>
      <c r="E65" s="73"/>
      <c r="F65" s="73"/>
      <c r="G65" s="73"/>
      <c r="H65" s="73"/>
      <c r="I65" s="190"/>
      <c r="J65" s="73"/>
      <c r="K65" s="73"/>
      <c r="L65" s="71"/>
    </row>
    <row r="66" s="1" customFormat="1" ht="6.96" customHeight="1">
      <c r="B66" s="45"/>
      <c r="C66" s="73"/>
      <c r="D66" s="73"/>
      <c r="E66" s="73"/>
      <c r="F66" s="73"/>
      <c r="G66" s="73"/>
      <c r="H66" s="73"/>
      <c r="I66" s="190"/>
      <c r="J66" s="73"/>
      <c r="K66" s="73"/>
      <c r="L66" s="71"/>
    </row>
    <row r="67" s="1" customFormat="1" ht="14.4" customHeight="1">
      <c r="B67" s="45"/>
      <c r="C67" s="75" t="s">
        <v>18</v>
      </c>
      <c r="D67" s="73"/>
      <c r="E67" s="73"/>
      <c r="F67" s="73"/>
      <c r="G67" s="73"/>
      <c r="H67" s="73"/>
      <c r="I67" s="190"/>
      <c r="J67" s="73"/>
      <c r="K67" s="73"/>
      <c r="L67" s="71"/>
    </row>
    <row r="68" s="1" customFormat="1" ht="16.5" customHeight="1">
      <c r="B68" s="45"/>
      <c r="C68" s="73"/>
      <c r="D68" s="73"/>
      <c r="E68" s="191" t="str">
        <f>E7</f>
        <v>Rekonstrukce tramvajové tratě v sadu Boženy Němcové</v>
      </c>
      <c r="F68" s="75"/>
      <c r="G68" s="75"/>
      <c r="H68" s="75"/>
      <c r="I68" s="190"/>
      <c r="J68" s="73"/>
      <c r="K68" s="73"/>
      <c r="L68" s="71"/>
    </row>
    <row r="69" s="1" customFormat="1" ht="14.4" customHeight="1">
      <c r="B69" s="45"/>
      <c r="C69" s="75" t="s">
        <v>97</v>
      </c>
      <c r="D69" s="73"/>
      <c r="E69" s="73"/>
      <c r="F69" s="73"/>
      <c r="G69" s="73"/>
      <c r="H69" s="73"/>
      <c r="I69" s="190"/>
      <c r="J69" s="73"/>
      <c r="K69" s="73"/>
      <c r="L69" s="71"/>
    </row>
    <row r="70" s="1" customFormat="1" ht="17.25" customHeight="1">
      <c r="B70" s="45"/>
      <c r="C70" s="73"/>
      <c r="D70" s="73"/>
      <c r="E70" s="81" t="str">
        <f>E9</f>
        <v>VRN - Vedlejší rozpočtové náklady</v>
      </c>
      <c r="F70" s="73"/>
      <c r="G70" s="73"/>
      <c r="H70" s="73"/>
      <c r="I70" s="190"/>
      <c r="J70" s="73"/>
      <c r="K70" s="73"/>
      <c r="L70" s="71"/>
    </row>
    <row r="71" s="1" customFormat="1" ht="6.96" customHeight="1">
      <c r="B71" s="45"/>
      <c r="C71" s="73"/>
      <c r="D71" s="73"/>
      <c r="E71" s="73"/>
      <c r="F71" s="73"/>
      <c r="G71" s="73"/>
      <c r="H71" s="73"/>
      <c r="I71" s="190"/>
      <c r="J71" s="73"/>
      <c r="K71" s="73"/>
      <c r="L71" s="71"/>
    </row>
    <row r="72" s="1" customFormat="1" ht="18" customHeight="1">
      <c r="B72" s="45"/>
      <c r="C72" s="75" t="s">
        <v>23</v>
      </c>
      <c r="D72" s="73"/>
      <c r="E72" s="73"/>
      <c r="F72" s="192" t="str">
        <f>F12</f>
        <v xml:space="preserve"> </v>
      </c>
      <c r="G72" s="73"/>
      <c r="H72" s="73"/>
      <c r="I72" s="193" t="s">
        <v>25</v>
      </c>
      <c r="J72" s="84" t="str">
        <f>IF(J12="","",J12)</f>
        <v>3. 6. 2018</v>
      </c>
      <c r="K72" s="73"/>
      <c r="L72" s="71"/>
    </row>
    <row r="73" s="1" customFormat="1" ht="6.96" customHeight="1">
      <c r="B73" s="45"/>
      <c r="C73" s="73"/>
      <c r="D73" s="73"/>
      <c r="E73" s="73"/>
      <c r="F73" s="73"/>
      <c r="G73" s="73"/>
      <c r="H73" s="73"/>
      <c r="I73" s="190"/>
      <c r="J73" s="73"/>
      <c r="K73" s="73"/>
      <c r="L73" s="71"/>
    </row>
    <row r="74" s="1" customFormat="1">
      <c r="B74" s="45"/>
      <c r="C74" s="75" t="s">
        <v>27</v>
      </c>
      <c r="D74" s="73"/>
      <c r="E74" s="73"/>
      <c r="F74" s="192" t="str">
        <f>E15</f>
        <v xml:space="preserve"> </v>
      </c>
      <c r="G74" s="73"/>
      <c r="H74" s="73"/>
      <c r="I74" s="193" t="s">
        <v>33</v>
      </c>
      <c r="J74" s="192" t="str">
        <f>E21</f>
        <v>IM-PROEJKT, inženýrské a mostní konstrukce, s.r.o.</v>
      </c>
      <c r="K74" s="73"/>
      <c r="L74" s="71"/>
    </row>
    <row r="75" s="1" customFormat="1" ht="14.4" customHeight="1">
      <c r="B75" s="45"/>
      <c r="C75" s="75" t="s">
        <v>31</v>
      </c>
      <c r="D75" s="73"/>
      <c r="E75" s="73"/>
      <c r="F75" s="192" t="str">
        <f>IF(E18="","",E18)</f>
        <v/>
      </c>
      <c r="G75" s="73"/>
      <c r="H75" s="73"/>
      <c r="I75" s="190"/>
      <c r="J75" s="73"/>
      <c r="K75" s="73"/>
      <c r="L75" s="71"/>
    </row>
    <row r="76" s="1" customFormat="1" ht="10.32" customHeight="1">
      <c r="B76" s="45"/>
      <c r="C76" s="73"/>
      <c r="D76" s="73"/>
      <c r="E76" s="73"/>
      <c r="F76" s="73"/>
      <c r="G76" s="73"/>
      <c r="H76" s="73"/>
      <c r="I76" s="190"/>
      <c r="J76" s="73"/>
      <c r="K76" s="73"/>
      <c r="L76" s="71"/>
    </row>
    <row r="77" s="9" customFormat="1" ht="29.28" customHeight="1">
      <c r="B77" s="194"/>
      <c r="C77" s="195" t="s">
        <v>107</v>
      </c>
      <c r="D77" s="196" t="s">
        <v>56</v>
      </c>
      <c r="E77" s="196" t="s">
        <v>52</v>
      </c>
      <c r="F77" s="196" t="s">
        <v>108</v>
      </c>
      <c r="G77" s="196" t="s">
        <v>109</v>
      </c>
      <c r="H77" s="196" t="s">
        <v>110</v>
      </c>
      <c r="I77" s="197" t="s">
        <v>111</v>
      </c>
      <c r="J77" s="196" t="s">
        <v>101</v>
      </c>
      <c r="K77" s="198" t="s">
        <v>112</v>
      </c>
      <c r="L77" s="199"/>
      <c r="M77" s="101" t="s">
        <v>113</v>
      </c>
      <c r="N77" s="102" t="s">
        <v>41</v>
      </c>
      <c r="O77" s="102" t="s">
        <v>114</v>
      </c>
      <c r="P77" s="102" t="s">
        <v>115</v>
      </c>
      <c r="Q77" s="102" t="s">
        <v>116</v>
      </c>
      <c r="R77" s="102" t="s">
        <v>117</v>
      </c>
      <c r="S77" s="102" t="s">
        <v>118</v>
      </c>
      <c r="T77" s="103" t="s">
        <v>119</v>
      </c>
    </row>
    <row r="78" s="1" customFormat="1" ht="29.28" customHeight="1">
      <c r="B78" s="45"/>
      <c r="C78" s="107" t="s">
        <v>102</v>
      </c>
      <c r="D78" s="73"/>
      <c r="E78" s="73"/>
      <c r="F78" s="73"/>
      <c r="G78" s="73"/>
      <c r="H78" s="73"/>
      <c r="I78" s="190"/>
      <c r="J78" s="200">
        <f>BK78</f>
        <v>0</v>
      </c>
      <c r="K78" s="73"/>
      <c r="L78" s="71"/>
      <c r="M78" s="104"/>
      <c r="N78" s="105"/>
      <c r="O78" s="105"/>
      <c r="P78" s="201">
        <f>P79</f>
        <v>0</v>
      </c>
      <c r="Q78" s="105"/>
      <c r="R78" s="201">
        <f>R79</f>
        <v>0.0099000000000000008</v>
      </c>
      <c r="S78" s="105"/>
      <c r="T78" s="202">
        <f>T79</f>
        <v>0</v>
      </c>
      <c r="AT78" s="23" t="s">
        <v>70</v>
      </c>
      <c r="AU78" s="23" t="s">
        <v>103</v>
      </c>
      <c r="BK78" s="203">
        <f>BK79</f>
        <v>0</v>
      </c>
    </row>
    <row r="79" s="10" customFormat="1" ht="37.44001" customHeight="1">
      <c r="B79" s="204"/>
      <c r="C79" s="205"/>
      <c r="D79" s="206" t="s">
        <v>70</v>
      </c>
      <c r="E79" s="207" t="s">
        <v>88</v>
      </c>
      <c r="F79" s="207" t="s">
        <v>89</v>
      </c>
      <c r="G79" s="205"/>
      <c r="H79" s="205"/>
      <c r="I79" s="208"/>
      <c r="J79" s="209">
        <f>BK79</f>
        <v>0</v>
      </c>
      <c r="K79" s="205"/>
      <c r="L79" s="210"/>
      <c r="M79" s="211"/>
      <c r="N79" s="212"/>
      <c r="O79" s="212"/>
      <c r="P79" s="213">
        <f>P80</f>
        <v>0</v>
      </c>
      <c r="Q79" s="212"/>
      <c r="R79" s="213">
        <f>R80</f>
        <v>0.0099000000000000008</v>
      </c>
      <c r="S79" s="212"/>
      <c r="T79" s="214">
        <f>T80</f>
        <v>0</v>
      </c>
      <c r="AR79" s="215" t="s">
        <v>151</v>
      </c>
      <c r="AT79" s="216" t="s">
        <v>70</v>
      </c>
      <c r="AU79" s="216" t="s">
        <v>71</v>
      </c>
      <c r="AY79" s="215" t="s">
        <v>123</v>
      </c>
      <c r="BK79" s="217">
        <f>BK80</f>
        <v>0</v>
      </c>
    </row>
    <row r="80" s="10" customFormat="1" ht="19.92" customHeight="1">
      <c r="B80" s="204"/>
      <c r="C80" s="205"/>
      <c r="D80" s="206" t="s">
        <v>70</v>
      </c>
      <c r="E80" s="218" t="s">
        <v>1153</v>
      </c>
      <c r="F80" s="218" t="s">
        <v>1154</v>
      </c>
      <c r="G80" s="205"/>
      <c r="H80" s="205"/>
      <c r="I80" s="208"/>
      <c r="J80" s="219">
        <f>BK80</f>
        <v>0</v>
      </c>
      <c r="K80" s="205"/>
      <c r="L80" s="210"/>
      <c r="M80" s="211"/>
      <c r="N80" s="212"/>
      <c r="O80" s="212"/>
      <c r="P80" s="213">
        <f>SUM(P81:P135)</f>
        <v>0</v>
      </c>
      <c r="Q80" s="212"/>
      <c r="R80" s="213">
        <f>SUM(R81:R135)</f>
        <v>0.0099000000000000008</v>
      </c>
      <c r="S80" s="212"/>
      <c r="T80" s="214">
        <f>SUM(T81:T135)</f>
        <v>0</v>
      </c>
      <c r="AR80" s="215" t="s">
        <v>151</v>
      </c>
      <c r="AT80" s="216" t="s">
        <v>70</v>
      </c>
      <c r="AU80" s="216" t="s">
        <v>79</v>
      </c>
      <c r="AY80" s="215" t="s">
        <v>123</v>
      </c>
      <c r="BK80" s="217">
        <f>SUM(BK81:BK135)</f>
        <v>0</v>
      </c>
    </row>
    <row r="81" s="1" customFormat="1" ht="63.75" customHeight="1">
      <c r="B81" s="45"/>
      <c r="C81" s="220" t="s">
        <v>79</v>
      </c>
      <c r="D81" s="220" t="s">
        <v>126</v>
      </c>
      <c r="E81" s="221" t="s">
        <v>1155</v>
      </c>
      <c r="F81" s="222" t="s">
        <v>1156</v>
      </c>
      <c r="G81" s="223" t="s">
        <v>1050</v>
      </c>
      <c r="H81" s="224">
        <v>1</v>
      </c>
      <c r="I81" s="225"/>
      <c r="J81" s="226">
        <f>ROUND(I81*H81,2)</f>
        <v>0</v>
      </c>
      <c r="K81" s="222" t="s">
        <v>241</v>
      </c>
      <c r="L81" s="71"/>
      <c r="M81" s="227" t="s">
        <v>21</v>
      </c>
      <c r="N81" s="228" t="s">
        <v>42</v>
      </c>
      <c r="O81" s="46"/>
      <c r="P81" s="229">
        <f>O81*H81</f>
        <v>0</v>
      </c>
      <c r="Q81" s="229">
        <v>0</v>
      </c>
      <c r="R81" s="229">
        <f>Q81*H81</f>
        <v>0</v>
      </c>
      <c r="S81" s="229">
        <v>0</v>
      </c>
      <c r="T81" s="230">
        <f>S81*H81</f>
        <v>0</v>
      </c>
      <c r="AR81" s="23" t="s">
        <v>1157</v>
      </c>
      <c r="AT81" s="23" t="s">
        <v>126</v>
      </c>
      <c r="AU81" s="23" t="s">
        <v>81</v>
      </c>
      <c r="AY81" s="23" t="s">
        <v>123</v>
      </c>
      <c r="BE81" s="231">
        <f>IF(N81="základní",J81,0)</f>
        <v>0</v>
      </c>
      <c r="BF81" s="231">
        <f>IF(N81="snížená",J81,0)</f>
        <v>0</v>
      </c>
      <c r="BG81" s="231">
        <f>IF(N81="zákl. přenesená",J81,0)</f>
        <v>0</v>
      </c>
      <c r="BH81" s="231">
        <f>IF(N81="sníž. přenesená",J81,0)</f>
        <v>0</v>
      </c>
      <c r="BI81" s="231">
        <f>IF(N81="nulová",J81,0)</f>
        <v>0</v>
      </c>
      <c r="BJ81" s="23" t="s">
        <v>79</v>
      </c>
      <c r="BK81" s="231">
        <f>ROUND(I81*H81,2)</f>
        <v>0</v>
      </c>
      <c r="BL81" s="23" t="s">
        <v>1157</v>
      </c>
      <c r="BM81" s="23" t="s">
        <v>1158</v>
      </c>
    </row>
    <row r="82" s="1" customFormat="1">
      <c r="B82" s="45"/>
      <c r="C82" s="73"/>
      <c r="D82" s="234" t="s">
        <v>335</v>
      </c>
      <c r="E82" s="73"/>
      <c r="F82" s="278" t="s">
        <v>1159</v>
      </c>
      <c r="G82" s="73"/>
      <c r="H82" s="73"/>
      <c r="I82" s="190"/>
      <c r="J82" s="73"/>
      <c r="K82" s="73"/>
      <c r="L82" s="71"/>
      <c r="M82" s="279"/>
      <c r="N82" s="46"/>
      <c r="O82" s="46"/>
      <c r="P82" s="46"/>
      <c r="Q82" s="46"/>
      <c r="R82" s="46"/>
      <c r="S82" s="46"/>
      <c r="T82" s="94"/>
      <c r="AT82" s="23" t="s">
        <v>335</v>
      </c>
      <c r="AU82" s="23" t="s">
        <v>81</v>
      </c>
    </row>
    <row r="83" s="11" customFormat="1">
      <c r="B83" s="232"/>
      <c r="C83" s="233"/>
      <c r="D83" s="234" t="s">
        <v>132</v>
      </c>
      <c r="E83" s="235" t="s">
        <v>21</v>
      </c>
      <c r="F83" s="236" t="s">
        <v>1160</v>
      </c>
      <c r="G83" s="233"/>
      <c r="H83" s="235" t="s">
        <v>21</v>
      </c>
      <c r="I83" s="237"/>
      <c r="J83" s="233"/>
      <c r="K83" s="233"/>
      <c r="L83" s="238"/>
      <c r="M83" s="239"/>
      <c r="N83" s="240"/>
      <c r="O83" s="240"/>
      <c r="P83" s="240"/>
      <c r="Q83" s="240"/>
      <c r="R83" s="240"/>
      <c r="S83" s="240"/>
      <c r="T83" s="241"/>
      <c r="AT83" s="242" t="s">
        <v>132</v>
      </c>
      <c r="AU83" s="242" t="s">
        <v>81</v>
      </c>
      <c r="AV83" s="11" t="s">
        <v>79</v>
      </c>
      <c r="AW83" s="11" t="s">
        <v>35</v>
      </c>
      <c r="AX83" s="11" t="s">
        <v>71</v>
      </c>
      <c r="AY83" s="242" t="s">
        <v>123</v>
      </c>
    </row>
    <row r="84" s="12" customFormat="1">
      <c r="B84" s="243"/>
      <c r="C84" s="244"/>
      <c r="D84" s="234" t="s">
        <v>132</v>
      </c>
      <c r="E84" s="245" t="s">
        <v>21</v>
      </c>
      <c r="F84" s="246" t="s">
        <v>79</v>
      </c>
      <c r="G84" s="244"/>
      <c r="H84" s="247">
        <v>1</v>
      </c>
      <c r="I84" s="248"/>
      <c r="J84" s="244"/>
      <c r="K84" s="244"/>
      <c r="L84" s="249"/>
      <c r="M84" s="250"/>
      <c r="N84" s="251"/>
      <c r="O84" s="251"/>
      <c r="P84" s="251"/>
      <c r="Q84" s="251"/>
      <c r="R84" s="251"/>
      <c r="S84" s="251"/>
      <c r="T84" s="252"/>
      <c r="AT84" s="253" t="s">
        <v>132</v>
      </c>
      <c r="AU84" s="253" t="s">
        <v>81</v>
      </c>
      <c r="AV84" s="12" t="s">
        <v>81</v>
      </c>
      <c r="AW84" s="12" t="s">
        <v>35</v>
      </c>
      <c r="AX84" s="12" t="s">
        <v>71</v>
      </c>
      <c r="AY84" s="253" t="s">
        <v>123</v>
      </c>
    </row>
    <row r="85" s="13" customFormat="1">
      <c r="B85" s="254"/>
      <c r="C85" s="255"/>
      <c r="D85" s="234" t="s">
        <v>132</v>
      </c>
      <c r="E85" s="256" t="s">
        <v>21</v>
      </c>
      <c r="F85" s="257" t="s">
        <v>135</v>
      </c>
      <c r="G85" s="255"/>
      <c r="H85" s="258">
        <v>1</v>
      </c>
      <c r="I85" s="259"/>
      <c r="J85" s="255"/>
      <c r="K85" s="255"/>
      <c r="L85" s="260"/>
      <c r="M85" s="261"/>
      <c r="N85" s="262"/>
      <c r="O85" s="262"/>
      <c r="P85" s="262"/>
      <c r="Q85" s="262"/>
      <c r="R85" s="262"/>
      <c r="S85" s="262"/>
      <c r="T85" s="263"/>
      <c r="AT85" s="264" t="s">
        <v>132</v>
      </c>
      <c r="AU85" s="264" t="s">
        <v>81</v>
      </c>
      <c r="AV85" s="13" t="s">
        <v>122</v>
      </c>
      <c r="AW85" s="13" t="s">
        <v>35</v>
      </c>
      <c r="AX85" s="13" t="s">
        <v>79</v>
      </c>
      <c r="AY85" s="264" t="s">
        <v>123</v>
      </c>
    </row>
    <row r="86" s="1" customFormat="1" ht="51" customHeight="1">
      <c r="B86" s="45"/>
      <c r="C86" s="220" t="s">
        <v>81</v>
      </c>
      <c r="D86" s="220" t="s">
        <v>126</v>
      </c>
      <c r="E86" s="221" t="s">
        <v>1161</v>
      </c>
      <c r="F86" s="222" t="s">
        <v>1162</v>
      </c>
      <c r="G86" s="223" t="s">
        <v>1050</v>
      </c>
      <c r="H86" s="224">
        <v>1</v>
      </c>
      <c r="I86" s="225"/>
      <c r="J86" s="226">
        <f>ROUND(I86*H86,2)</f>
        <v>0</v>
      </c>
      <c r="K86" s="222" t="s">
        <v>21</v>
      </c>
      <c r="L86" s="71"/>
      <c r="M86" s="227" t="s">
        <v>21</v>
      </c>
      <c r="N86" s="228" t="s">
        <v>42</v>
      </c>
      <c r="O86" s="46"/>
      <c r="P86" s="229">
        <f>O86*H86</f>
        <v>0</v>
      </c>
      <c r="Q86" s="229">
        <v>0</v>
      </c>
      <c r="R86" s="229">
        <f>Q86*H86</f>
        <v>0</v>
      </c>
      <c r="S86" s="229">
        <v>0</v>
      </c>
      <c r="T86" s="230">
        <f>S86*H86</f>
        <v>0</v>
      </c>
      <c r="AR86" s="23" t="s">
        <v>1157</v>
      </c>
      <c r="AT86" s="23" t="s">
        <v>126</v>
      </c>
      <c r="AU86" s="23" t="s">
        <v>81</v>
      </c>
      <c r="AY86" s="23" t="s">
        <v>123</v>
      </c>
      <c r="BE86" s="231">
        <f>IF(N86="základní",J86,0)</f>
        <v>0</v>
      </c>
      <c r="BF86" s="231">
        <f>IF(N86="snížená",J86,0)</f>
        <v>0</v>
      </c>
      <c r="BG86" s="231">
        <f>IF(N86="zákl. přenesená",J86,0)</f>
        <v>0</v>
      </c>
      <c r="BH86" s="231">
        <f>IF(N86="sníž. přenesená",J86,0)</f>
        <v>0</v>
      </c>
      <c r="BI86" s="231">
        <f>IF(N86="nulová",J86,0)</f>
        <v>0</v>
      </c>
      <c r="BJ86" s="23" t="s">
        <v>79</v>
      </c>
      <c r="BK86" s="231">
        <f>ROUND(I86*H86,2)</f>
        <v>0</v>
      </c>
      <c r="BL86" s="23" t="s">
        <v>1157</v>
      </c>
      <c r="BM86" s="23" t="s">
        <v>1163</v>
      </c>
    </row>
    <row r="87" s="1" customFormat="1">
      <c r="B87" s="45"/>
      <c r="C87" s="73"/>
      <c r="D87" s="234" t="s">
        <v>335</v>
      </c>
      <c r="E87" s="73"/>
      <c r="F87" s="278" t="s">
        <v>1164</v>
      </c>
      <c r="G87" s="73"/>
      <c r="H87" s="73"/>
      <c r="I87" s="190"/>
      <c r="J87" s="73"/>
      <c r="K87" s="73"/>
      <c r="L87" s="71"/>
      <c r="M87" s="279"/>
      <c r="N87" s="46"/>
      <c r="O87" s="46"/>
      <c r="P87" s="46"/>
      <c r="Q87" s="46"/>
      <c r="R87" s="46"/>
      <c r="S87" s="46"/>
      <c r="T87" s="94"/>
      <c r="AT87" s="23" t="s">
        <v>335</v>
      </c>
      <c r="AU87" s="23" t="s">
        <v>81</v>
      </c>
    </row>
    <row r="88" s="11" customFormat="1">
      <c r="B88" s="232"/>
      <c r="C88" s="233"/>
      <c r="D88" s="234" t="s">
        <v>132</v>
      </c>
      <c r="E88" s="235" t="s">
        <v>21</v>
      </c>
      <c r="F88" s="236" t="s">
        <v>1165</v>
      </c>
      <c r="G88" s="233"/>
      <c r="H88" s="235" t="s">
        <v>21</v>
      </c>
      <c r="I88" s="237"/>
      <c r="J88" s="233"/>
      <c r="K88" s="233"/>
      <c r="L88" s="238"/>
      <c r="M88" s="239"/>
      <c r="N88" s="240"/>
      <c r="O88" s="240"/>
      <c r="P88" s="240"/>
      <c r="Q88" s="240"/>
      <c r="R88" s="240"/>
      <c r="S88" s="240"/>
      <c r="T88" s="241"/>
      <c r="AT88" s="242" t="s">
        <v>132</v>
      </c>
      <c r="AU88" s="242" t="s">
        <v>81</v>
      </c>
      <c r="AV88" s="11" t="s">
        <v>79</v>
      </c>
      <c r="AW88" s="11" t="s">
        <v>35</v>
      </c>
      <c r="AX88" s="11" t="s">
        <v>71</v>
      </c>
      <c r="AY88" s="242" t="s">
        <v>123</v>
      </c>
    </row>
    <row r="89" s="12" customFormat="1">
      <c r="B89" s="243"/>
      <c r="C89" s="244"/>
      <c r="D89" s="234" t="s">
        <v>132</v>
      </c>
      <c r="E89" s="245" t="s">
        <v>21</v>
      </c>
      <c r="F89" s="246" t="s">
        <v>79</v>
      </c>
      <c r="G89" s="244"/>
      <c r="H89" s="247">
        <v>1</v>
      </c>
      <c r="I89" s="248"/>
      <c r="J89" s="244"/>
      <c r="K89" s="244"/>
      <c r="L89" s="249"/>
      <c r="M89" s="250"/>
      <c r="N89" s="251"/>
      <c r="O89" s="251"/>
      <c r="P89" s="251"/>
      <c r="Q89" s="251"/>
      <c r="R89" s="251"/>
      <c r="S89" s="251"/>
      <c r="T89" s="252"/>
      <c r="AT89" s="253" t="s">
        <v>132</v>
      </c>
      <c r="AU89" s="253" t="s">
        <v>81</v>
      </c>
      <c r="AV89" s="12" t="s">
        <v>81</v>
      </c>
      <c r="AW89" s="12" t="s">
        <v>35</v>
      </c>
      <c r="AX89" s="12" t="s">
        <v>71</v>
      </c>
      <c r="AY89" s="253" t="s">
        <v>123</v>
      </c>
    </row>
    <row r="90" s="13" customFormat="1">
      <c r="B90" s="254"/>
      <c r="C90" s="255"/>
      <c r="D90" s="234" t="s">
        <v>132</v>
      </c>
      <c r="E90" s="256" t="s">
        <v>21</v>
      </c>
      <c r="F90" s="257" t="s">
        <v>135</v>
      </c>
      <c r="G90" s="255"/>
      <c r="H90" s="258">
        <v>1</v>
      </c>
      <c r="I90" s="259"/>
      <c r="J90" s="255"/>
      <c r="K90" s="255"/>
      <c r="L90" s="260"/>
      <c r="M90" s="261"/>
      <c r="N90" s="262"/>
      <c r="O90" s="262"/>
      <c r="P90" s="262"/>
      <c r="Q90" s="262"/>
      <c r="R90" s="262"/>
      <c r="S90" s="262"/>
      <c r="T90" s="263"/>
      <c r="AT90" s="264" t="s">
        <v>132</v>
      </c>
      <c r="AU90" s="264" t="s">
        <v>81</v>
      </c>
      <c r="AV90" s="13" t="s">
        <v>122</v>
      </c>
      <c r="AW90" s="13" t="s">
        <v>35</v>
      </c>
      <c r="AX90" s="13" t="s">
        <v>79</v>
      </c>
      <c r="AY90" s="264" t="s">
        <v>123</v>
      </c>
    </row>
    <row r="91" s="1" customFormat="1" ht="140.25" customHeight="1">
      <c r="B91" s="45"/>
      <c r="C91" s="220" t="s">
        <v>140</v>
      </c>
      <c r="D91" s="220" t="s">
        <v>126</v>
      </c>
      <c r="E91" s="221" t="s">
        <v>1166</v>
      </c>
      <c r="F91" s="222" t="s">
        <v>1167</v>
      </c>
      <c r="G91" s="223" t="s">
        <v>1050</v>
      </c>
      <c r="H91" s="224">
        <v>1</v>
      </c>
      <c r="I91" s="225"/>
      <c r="J91" s="226">
        <f>ROUND(I91*H91,2)</f>
        <v>0</v>
      </c>
      <c r="K91" s="222" t="s">
        <v>21</v>
      </c>
      <c r="L91" s="71"/>
      <c r="M91" s="227" t="s">
        <v>21</v>
      </c>
      <c r="N91" s="228" t="s">
        <v>42</v>
      </c>
      <c r="O91" s="46"/>
      <c r="P91" s="229">
        <f>O91*H91</f>
        <v>0</v>
      </c>
      <c r="Q91" s="229">
        <v>0</v>
      </c>
      <c r="R91" s="229">
        <f>Q91*H91</f>
        <v>0</v>
      </c>
      <c r="S91" s="229">
        <v>0</v>
      </c>
      <c r="T91" s="230">
        <f>S91*H91</f>
        <v>0</v>
      </c>
      <c r="AR91" s="23" t="s">
        <v>122</v>
      </c>
      <c r="AT91" s="23" t="s">
        <v>126</v>
      </c>
      <c r="AU91" s="23" t="s">
        <v>81</v>
      </c>
      <c r="AY91" s="23" t="s">
        <v>123</v>
      </c>
      <c r="BE91" s="231">
        <f>IF(N91="základní",J91,0)</f>
        <v>0</v>
      </c>
      <c r="BF91" s="231">
        <f>IF(N91="snížená",J91,0)</f>
        <v>0</v>
      </c>
      <c r="BG91" s="231">
        <f>IF(N91="zákl. přenesená",J91,0)</f>
        <v>0</v>
      </c>
      <c r="BH91" s="231">
        <f>IF(N91="sníž. přenesená",J91,0)</f>
        <v>0</v>
      </c>
      <c r="BI91" s="231">
        <f>IF(N91="nulová",J91,0)</f>
        <v>0</v>
      </c>
      <c r="BJ91" s="23" t="s">
        <v>79</v>
      </c>
      <c r="BK91" s="231">
        <f>ROUND(I91*H91,2)</f>
        <v>0</v>
      </c>
      <c r="BL91" s="23" t="s">
        <v>122</v>
      </c>
      <c r="BM91" s="23" t="s">
        <v>1168</v>
      </c>
    </row>
    <row r="92" s="1" customFormat="1">
      <c r="B92" s="45"/>
      <c r="C92" s="73"/>
      <c r="D92" s="234" t="s">
        <v>335</v>
      </c>
      <c r="E92" s="73"/>
      <c r="F92" s="278" t="s">
        <v>1169</v>
      </c>
      <c r="G92" s="73"/>
      <c r="H92" s="73"/>
      <c r="I92" s="190"/>
      <c r="J92" s="73"/>
      <c r="K92" s="73"/>
      <c r="L92" s="71"/>
      <c r="M92" s="279"/>
      <c r="N92" s="46"/>
      <c r="O92" s="46"/>
      <c r="P92" s="46"/>
      <c r="Q92" s="46"/>
      <c r="R92" s="46"/>
      <c r="S92" s="46"/>
      <c r="T92" s="94"/>
      <c r="AT92" s="23" t="s">
        <v>335</v>
      </c>
      <c r="AU92" s="23" t="s">
        <v>81</v>
      </c>
    </row>
    <row r="93" s="11" customFormat="1">
      <c r="B93" s="232"/>
      <c r="C93" s="233"/>
      <c r="D93" s="234" t="s">
        <v>132</v>
      </c>
      <c r="E93" s="235" t="s">
        <v>21</v>
      </c>
      <c r="F93" s="236" t="s">
        <v>1170</v>
      </c>
      <c r="G93" s="233"/>
      <c r="H93" s="235" t="s">
        <v>21</v>
      </c>
      <c r="I93" s="237"/>
      <c r="J93" s="233"/>
      <c r="K93" s="233"/>
      <c r="L93" s="238"/>
      <c r="M93" s="239"/>
      <c r="N93" s="240"/>
      <c r="O93" s="240"/>
      <c r="P93" s="240"/>
      <c r="Q93" s="240"/>
      <c r="R93" s="240"/>
      <c r="S93" s="240"/>
      <c r="T93" s="241"/>
      <c r="AT93" s="242" t="s">
        <v>132</v>
      </c>
      <c r="AU93" s="242" t="s">
        <v>81</v>
      </c>
      <c r="AV93" s="11" t="s">
        <v>79</v>
      </c>
      <c r="AW93" s="11" t="s">
        <v>35</v>
      </c>
      <c r="AX93" s="11" t="s">
        <v>71</v>
      </c>
      <c r="AY93" s="242" t="s">
        <v>123</v>
      </c>
    </row>
    <row r="94" s="12" customFormat="1">
      <c r="B94" s="243"/>
      <c r="C94" s="244"/>
      <c r="D94" s="234" t="s">
        <v>132</v>
      </c>
      <c r="E94" s="245" t="s">
        <v>21</v>
      </c>
      <c r="F94" s="246" t="s">
        <v>79</v>
      </c>
      <c r="G94" s="244"/>
      <c r="H94" s="247">
        <v>1</v>
      </c>
      <c r="I94" s="248"/>
      <c r="J94" s="244"/>
      <c r="K94" s="244"/>
      <c r="L94" s="249"/>
      <c r="M94" s="250"/>
      <c r="N94" s="251"/>
      <c r="O94" s="251"/>
      <c r="P94" s="251"/>
      <c r="Q94" s="251"/>
      <c r="R94" s="251"/>
      <c r="S94" s="251"/>
      <c r="T94" s="252"/>
      <c r="AT94" s="253" t="s">
        <v>132</v>
      </c>
      <c r="AU94" s="253" t="s">
        <v>81</v>
      </c>
      <c r="AV94" s="12" t="s">
        <v>81</v>
      </c>
      <c r="AW94" s="12" t="s">
        <v>35</v>
      </c>
      <c r="AX94" s="12" t="s">
        <v>71</v>
      </c>
      <c r="AY94" s="253" t="s">
        <v>123</v>
      </c>
    </row>
    <row r="95" s="13" customFormat="1">
      <c r="B95" s="254"/>
      <c r="C95" s="255"/>
      <c r="D95" s="234" t="s">
        <v>132</v>
      </c>
      <c r="E95" s="256" t="s">
        <v>21</v>
      </c>
      <c r="F95" s="257" t="s">
        <v>135</v>
      </c>
      <c r="G95" s="255"/>
      <c r="H95" s="258">
        <v>1</v>
      </c>
      <c r="I95" s="259"/>
      <c r="J95" s="255"/>
      <c r="K95" s="255"/>
      <c r="L95" s="260"/>
      <c r="M95" s="261"/>
      <c r="N95" s="262"/>
      <c r="O95" s="262"/>
      <c r="P95" s="262"/>
      <c r="Q95" s="262"/>
      <c r="R95" s="262"/>
      <c r="S95" s="262"/>
      <c r="T95" s="263"/>
      <c r="AT95" s="264" t="s">
        <v>132</v>
      </c>
      <c r="AU95" s="264" t="s">
        <v>81</v>
      </c>
      <c r="AV95" s="13" t="s">
        <v>122</v>
      </c>
      <c r="AW95" s="13" t="s">
        <v>35</v>
      </c>
      <c r="AX95" s="13" t="s">
        <v>79</v>
      </c>
      <c r="AY95" s="264" t="s">
        <v>123</v>
      </c>
    </row>
    <row r="96" s="1" customFormat="1" ht="76.5" customHeight="1">
      <c r="B96" s="45"/>
      <c r="C96" s="220" t="s">
        <v>122</v>
      </c>
      <c r="D96" s="220" t="s">
        <v>126</v>
      </c>
      <c r="E96" s="221" t="s">
        <v>1171</v>
      </c>
      <c r="F96" s="222" t="s">
        <v>1172</v>
      </c>
      <c r="G96" s="223" t="s">
        <v>1050</v>
      </c>
      <c r="H96" s="224">
        <v>1</v>
      </c>
      <c r="I96" s="225"/>
      <c r="J96" s="226">
        <f>ROUND(I96*H96,2)</f>
        <v>0</v>
      </c>
      <c r="K96" s="222" t="s">
        <v>241</v>
      </c>
      <c r="L96" s="71"/>
      <c r="M96" s="227" t="s">
        <v>21</v>
      </c>
      <c r="N96" s="228" t="s">
        <v>42</v>
      </c>
      <c r="O96" s="46"/>
      <c r="P96" s="229">
        <f>O96*H96</f>
        <v>0</v>
      </c>
      <c r="Q96" s="229">
        <v>0</v>
      </c>
      <c r="R96" s="229">
        <f>Q96*H96</f>
        <v>0</v>
      </c>
      <c r="S96" s="229">
        <v>0</v>
      </c>
      <c r="T96" s="230">
        <f>S96*H96</f>
        <v>0</v>
      </c>
      <c r="AR96" s="23" t="s">
        <v>1157</v>
      </c>
      <c r="AT96" s="23" t="s">
        <v>126</v>
      </c>
      <c r="AU96" s="23" t="s">
        <v>81</v>
      </c>
      <c r="AY96" s="23" t="s">
        <v>123</v>
      </c>
      <c r="BE96" s="231">
        <f>IF(N96="základní",J96,0)</f>
        <v>0</v>
      </c>
      <c r="BF96" s="231">
        <f>IF(N96="snížená",J96,0)</f>
        <v>0</v>
      </c>
      <c r="BG96" s="231">
        <f>IF(N96="zákl. přenesená",J96,0)</f>
        <v>0</v>
      </c>
      <c r="BH96" s="231">
        <f>IF(N96="sníž. přenesená",J96,0)</f>
        <v>0</v>
      </c>
      <c r="BI96" s="231">
        <f>IF(N96="nulová",J96,0)</f>
        <v>0</v>
      </c>
      <c r="BJ96" s="23" t="s">
        <v>79</v>
      </c>
      <c r="BK96" s="231">
        <f>ROUND(I96*H96,2)</f>
        <v>0</v>
      </c>
      <c r="BL96" s="23" t="s">
        <v>1157</v>
      </c>
      <c r="BM96" s="23" t="s">
        <v>1173</v>
      </c>
    </row>
    <row r="97" s="1" customFormat="1">
      <c r="B97" s="45"/>
      <c r="C97" s="73"/>
      <c r="D97" s="234" t="s">
        <v>335</v>
      </c>
      <c r="E97" s="73"/>
      <c r="F97" s="278" t="s">
        <v>1174</v>
      </c>
      <c r="G97" s="73"/>
      <c r="H97" s="73"/>
      <c r="I97" s="190"/>
      <c r="J97" s="73"/>
      <c r="K97" s="73"/>
      <c r="L97" s="71"/>
      <c r="M97" s="279"/>
      <c r="N97" s="46"/>
      <c r="O97" s="46"/>
      <c r="P97" s="46"/>
      <c r="Q97" s="46"/>
      <c r="R97" s="46"/>
      <c r="S97" s="46"/>
      <c r="T97" s="94"/>
      <c r="AT97" s="23" t="s">
        <v>335</v>
      </c>
      <c r="AU97" s="23" t="s">
        <v>81</v>
      </c>
    </row>
    <row r="98" s="11" customFormat="1">
      <c r="B98" s="232"/>
      <c r="C98" s="233"/>
      <c r="D98" s="234" t="s">
        <v>132</v>
      </c>
      <c r="E98" s="235" t="s">
        <v>21</v>
      </c>
      <c r="F98" s="236" t="s">
        <v>1175</v>
      </c>
      <c r="G98" s="233"/>
      <c r="H98" s="235" t="s">
        <v>21</v>
      </c>
      <c r="I98" s="237"/>
      <c r="J98" s="233"/>
      <c r="K98" s="233"/>
      <c r="L98" s="238"/>
      <c r="M98" s="239"/>
      <c r="N98" s="240"/>
      <c r="O98" s="240"/>
      <c r="P98" s="240"/>
      <c r="Q98" s="240"/>
      <c r="R98" s="240"/>
      <c r="S98" s="240"/>
      <c r="T98" s="241"/>
      <c r="AT98" s="242" t="s">
        <v>132</v>
      </c>
      <c r="AU98" s="242" t="s">
        <v>81</v>
      </c>
      <c r="AV98" s="11" t="s">
        <v>79</v>
      </c>
      <c r="AW98" s="11" t="s">
        <v>35</v>
      </c>
      <c r="AX98" s="11" t="s">
        <v>71</v>
      </c>
      <c r="AY98" s="242" t="s">
        <v>123</v>
      </c>
    </row>
    <row r="99" s="12" customFormat="1">
      <c r="B99" s="243"/>
      <c r="C99" s="244"/>
      <c r="D99" s="234" t="s">
        <v>132</v>
      </c>
      <c r="E99" s="245" t="s">
        <v>21</v>
      </c>
      <c r="F99" s="246" t="s">
        <v>79</v>
      </c>
      <c r="G99" s="244"/>
      <c r="H99" s="247">
        <v>1</v>
      </c>
      <c r="I99" s="248"/>
      <c r="J99" s="244"/>
      <c r="K99" s="244"/>
      <c r="L99" s="249"/>
      <c r="M99" s="250"/>
      <c r="N99" s="251"/>
      <c r="O99" s="251"/>
      <c r="P99" s="251"/>
      <c r="Q99" s="251"/>
      <c r="R99" s="251"/>
      <c r="S99" s="251"/>
      <c r="T99" s="252"/>
      <c r="AT99" s="253" t="s">
        <v>132</v>
      </c>
      <c r="AU99" s="253" t="s">
        <v>81</v>
      </c>
      <c r="AV99" s="12" t="s">
        <v>81</v>
      </c>
      <c r="AW99" s="12" t="s">
        <v>35</v>
      </c>
      <c r="AX99" s="12" t="s">
        <v>71</v>
      </c>
      <c r="AY99" s="253" t="s">
        <v>123</v>
      </c>
    </row>
    <row r="100" s="13" customFormat="1">
      <c r="B100" s="254"/>
      <c r="C100" s="255"/>
      <c r="D100" s="234" t="s">
        <v>132</v>
      </c>
      <c r="E100" s="256" t="s">
        <v>21</v>
      </c>
      <c r="F100" s="257" t="s">
        <v>135</v>
      </c>
      <c r="G100" s="255"/>
      <c r="H100" s="258">
        <v>1</v>
      </c>
      <c r="I100" s="259"/>
      <c r="J100" s="255"/>
      <c r="K100" s="255"/>
      <c r="L100" s="260"/>
      <c r="M100" s="261"/>
      <c r="N100" s="262"/>
      <c r="O100" s="262"/>
      <c r="P100" s="262"/>
      <c r="Q100" s="262"/>
      <c r="R100" s="262"/>
      <c r="S100" s="262"/>
      <c r="T100" s="263"/>
      <c r="AT100" s="264" t="s">
        <v>132</v>
      </c>
      <c r="AU100" s="264" t="s">
        <v>81</v>
      </c>
      <c r="AV100" s="13" t="s">
        <v>122</v>
      </c>
      <c r="AW100" s="13" t="s">
        <v>35</v>
      </c>
      <c r="AX100" s="13" t="s">
        <v>79</v>
      </c>
      <c r="AY100" s="264" t="s">
        <v>123</v>
      </c>
    </row>
    <row r="101" s="1" customFormat="1" ht="306" customHeight="1">
      <c r="B101" s="45"/>
      <c r="C101" s="220" t="s">
        <v>151</v>
      </c>
      <c r="D101" s="220" t="s">
        <v>126</v>
      </c>
      <c r="E101" s="221" t="s">
        <v>1176</v>
      </c>
      <c r="F101" s="222" t="s">
        <v>1177</v>
      </c>
      <c r="G101" s="223" t="s">
        <v>735</v>
      </c>
      <c r="H101" s="224">
        <v>1</v>
      </c>
      <c r="I101" s="225"/>
      <c r="J101" s="226">
        <f>ROUND(I101*H101,2)</f>
        <v>0</v>
      </c>
      <c r="K101" s="222" t="s">
        <v>241</v>
      </c>
      <c r="L101" s="71"/>
      <c r="M101" s="227" t="s">
        <v>21</v>
      </c>
      <c r="N101" s="228" t="s">
        <v>42</v>
      </c>
      <c r="O101" s="46"/>
      <c r="P101" s="229">
        <f>O101*H101</f>
        <v>0</v>
      </c>
      <c r="Q101" s="229">
        <v>0</v>
      </c>
      <c r="R101" s="229">
        <f>Q101*H101</f>
        <v>0</v>
      </c>
      <c r="S101" s="229">
        <v>0</v>
      </c>
      <c r="T101" s="230">
        <f>S101*H101</f>
        <v>0</v>
      </c>
      <c r="AR101" s="23" t="s">
        <v>1157</v>
      </c>
      <c r="AT101" s="23" t="s">
        <v>126</v>
      </c>
      <c r="AU101" s="23" t="s">
        <v>81</v>
      </c>
      <c r="AY101" s="23" t="s">
        <v>123</v>
      </c>
      <c r="BE101" s="231">
        <f>IF(N101="základní",J101,0)</f>
        <v>0</v>
      </c>
      <c r="BF101" s="231">
        <f>IF(N101="snížená",J101,0)</f>
        <v>0</v>
      </c>
      <c r="BG101" s="231">
        <f>IF(N101="zákl. přenesená",J101,0)</f>
        <v>0</v>
      </c>
      <c r="BH101" s="231">
        <f>IF(N101="sníž. přenesená",J101,0)</f>
        <v>0</v>
      </c>
      <c r="BI101" s="231">
        <f>IF(N101="nulová",J101,0)</f>
        <v>0</v>
      </c>
      <c r="BJ101" s="23" t="s">
        <v>79</v>
      </c>
      <c r="BK101" s="231">
        <f>ROUND(I101*H101,2)</f>
        <v>0</v>
      </c>
      <c r="BL101" s="23" t="s">
        <v>1157</v>
      </c>
      <c r="BM101" s="23" t="s">
        <v>1178</v>
      </c>
    </row>
    <row r="102" s="1" customFormat="1">
      <c r="B102" s="45"/>
      <c r="C102" s="73"/>
      <c r="D102" s="234" t="s">
        <v>335</v>
      </c>
      <c r="E102" s="73"/>
      <c r="F102" s="278" t="s">
        <v>1179</v>
      </c>
      <c r="G102" s="73"/>
      <c r="H102" s="73"/>
      <c r="I102" s="190"/>
      <c r="J102" s="73"/>
      <c r="K102" s="73"/>
      <c r="L102" s="71"/>
      <c r="M102" s="279"/>
      <c r="N102" s="46"/>
      <c r="O102" s="46"/>
      <c r="P102" s="46"/>
      <c r="Q102" s="46"/>
      <c r="R102" s="46"/>
      <c r="S102" s="46"/>
      <c r="T102" s="94"/>
      <c r="AT102" s="23" t="s">
        <v>335</v>
      </c>
      <c r="AU102" s="23" t="s">
        <v>81</v>
      </c>
    </row>
    <row r="103" s="11" customFormat="1">
      <c r="B103" s="232"/>
      <c r="C103" s="233"/>
      <c r="D103" s="234" t="s">
        <v>132</v>
      </c>
      <c r="E103" s="235" t="s">
        <v>21</v>
      </c>
      <c r="F103" s="236" t="s">
        <v>1180</v>
      </c>
      <c r="G103" s="233"/>
      <c r="H103" s="235" t="s">
        <v>21</v>
      </c>
      <c r="I103" s="237"/>
      <c r="J103" s="233"/>
      <c r="K103" s="233"/>
      <c r="L103" s="238"/>
      <c r="M103" s="239"/>
      <c r="N103" s="240"/>
      <c r="O103" s="240"/>
      <c r="P103" s="240"/>
      <c r="Q103" s="240"/>
      <c r="R103" s="240"/>
      <c r="S103" s="240"/>
      <c r="T103" s="241"/>
      <c r="AT103" s="242" t="s">
        <v>132</v>
      </c>
      <c r="AU103" s="242" t="s">
        <v>81</v>
      </c>
      <c r="AV103" s="11" t="s">
        <v>79</v>
      </c>
      <c r="AW103" s="11" t="s">
        <v>35</v>
      </c>
      <c r="AX103" s="11" t="s">
        <v>71</v>
      </c>
      <c r="AY103" s="242" t="s">
        <v>123</v>
      </c>
    </row>
    <row r="104" s="12" customFormat="1">
      <c r="B104" s="243"/>
      <c r="C104" s="244"/>
      <c r="D104" s="234" t="s">
        <v>132</v>
      </c>
      <c r="E104" s="245" t="s">
        <v>21</v>
      </c>
      <c r="F104" s="246" t="s">
        <v>79</v>
      </c>
      <c r="G104" s="244"/>
      <c r="H104" s="247">
        <v>1</v>
      </c>
      <c r="I104" s="248"/>
      <c r="J104" s="244"/>
      <c r="K104" s="244"/>
      <c r="L104" s="249"/>
      <c r="M104" s="250"/>
      <c r="N104" s="251"/>
      <c r="O104" s="251"/>
      <c r="P104" s="251"/>
      <c r="Q104" s="251"/>
      <c r="R104" s="251"/>
      <c r="S104" s="251"/>
      <c r="T104" s="252"/>
      <c r="AT104" s="253" t="s">
        <v>132</v>
      </c>
      <c r="AU104" s="253" t="s">
        <v>81</v>
      </c>
      <c r="AV104" s="12" t="s">
        <v>81</v>
      </c>
      <c r="AW104" s="12" t="s">
        <v>35</v>
      </c>
      <c r="AX104" s="12" t="s">
        <v>71</v>
      </c>
      <c r="AY104" s="253" t="s">
        <v>123</v>
      </c>
    </row>
    <row r="105" s="13" customFormat="1">
      <c r="B105" s="254"/>
      <c r="C105" s="255"/>
      <c r="D105" s="234" t="s">
        <v>132</v>
      </c>
      <c r="E105" s="256" t="s">
        <v>21</v>
      </c>
      <c r="F105" s="257" t="s">
        <v>135</v>
      </c>
      <c r="G105" s="255"/>
      <c r="H105" s="258">
        <v>1</v>
      </c>
      <c r="I105" s="259"/>
      <c r="J105" s="255"/>
      <c r="K105" s="255"/>
      <c r="L105" s="260"/>
      <c r="M105" s="261"/>
      <c r="N105" s="262"/>
      <c r="O105" s="262"/>
      <c r="P105" s="262"/>
      <c r="Q105" s="262"/>
      <c r="R105" s="262"/>
      <c r="S105" s="262"/>
      <c r="T105" s="263"/>
      <c r="AT105" s="264" t="s">
        <v>132</v>
      </c>
      <c r="AU105" s="264" t="s">
        <v>81</v>
      </c>
      <c r="AV105" s="13" t="s">
        <v>122</v>
      </c>
      <c r="AW105" s="13" t="s">
        <v>35</v>
      </c>
      <c r="AX105" s="13" t="s">
        <v>79</v>
      </c>
      <c r="AY105" s="264" t="s">
        <v>123</v>
      </c>
    </row>
    <row r="106" s="1" customFormat="1" ht="38.25" customHeight="1">
      <c r="B106" s="45"/>
      <c r="C106" s="220" t="s">
        <v>208</v>
      </c>
      <c r="D106" s="220" t="s">
        <v>126</v>
      </c>
      <c r="E106" s="221" t="s">
        <v>1181</v>
      </c>
      <c r="F106" s="222" t="s">
        <v>1182</v>
      </c>
      <c r="G106" s="223" t="s">
        <v>1050</v>
      </c>
      <c r="H106" s="224">
        <v>1</v>
      </c>
      <c r="I106" s="225"/>
      <c r="J106" s="226">
        <f>ROUND(I106*H106,2)</f>
        <v>0</v>
      </c>
      <c r="K106" s="222" t="s">
        <v>241</v>
      </c>
      <c r="L106" s="71"/>
      <c r="M106" s="227" t="s">
        <v>21</v>
      </c>
      <c r="N106" s="228" t="s">
        <v>42</v>
      </c>
      <c r="O106" s="46"/>
      <c r="P106" s="229">
        <f>O106*H106</f>
        <v>0</v>
      </c>
      <c r="Q106" s="229">
        <v>0</v>
      </c>
      <c r="R106" s="229">
        <f>Q106*H106</f>
        <v>0</v>
      </c>
      <c r="S106" s="229">
        <v>0</v>
      </c>
      <c r="T106" s="230">
        <f>S106*H106</f>
        <v>0</v>
      </c>
      <c r="AR106" s="23" t="s">
        <v>1157</v>
      </c>
      <c r="AT106" s="23" t="s">
        <v>126</v>
      </c>
      <c r="AU106" s="23" t="s">
        <v>81</v>
      </c>
      <c r="AY106" s="23" t="s">
        <v>123</v>
      </c>
      <c r="BE106" s="231">
        <f>IF(N106="základní",J106,0)</f>
        <v>0</v>
      </c>
      <c r="BF106" s="231">
        <f>IF(N106="snížená",J106,0)</f>
        <v>0</v>
      </c>
      <c r="BG106" s="231">
        <f>IF(N106="zákl. přenesená",J106,0)</f>
        <v>0</v>
      </c>
      <c r="BH106" s="231">
        <f>IF(N106="sníž. přenesená",J106,0)</f>
        <v>0</v>
      </c>
      <c r="BI106" s="231">
        <f>IF(N106="nulová",J106,0)</f>
        <v>0</v>
      </c>
      <c r="BJ106" s="23" t="s">
        <v>79</v>
      </c>
      <c r="BK106" s="231">
        <f>ROUND(I106*H106,2)</f>
        <v>0</v>
      </c>
      <c r="BL106" s="23" t="s">
        <v>1157</v>
      </c>
      <c r="BM106" s="23" t="s">
        <v>1183</v>
      </c>
    </row>
    <row r="107" s="1" customFormat="1">
      <c r="B107" s="45"/>
      <c r="C107" s="73"/>
      <c r="D107" s="234" t="s">
        <v>335</v>
      </c>
      <c r="E107" s="73"/>
      <c r="F107" s="278" t="s">
        <v>1184</v>
      </c>
      <c r="G107" s="73"/>
      <c r="H107" s="73"/>
      <c r="I107" s="190"/>
      <c r="J107" s="73"/>
      <c r="K107" s="73"/>
      <c r="L107" s="71"/>
      <c r="M107" s="279"/>
      <c r="N107" s="46"/>
      <c r="O107" s="46"/>
      <c r="P107" s="46"/>
      <c r="Q107" s="46"/>
      <c r="R107" s="46"/>
      <c r="S107" s="46"/>
      <c r="T107" s="94"/>
      <c r="AT107" s="23" t="s">
        <v>335</v>
      </c>
      <c r="AU107" s="23" t="s">
        <v>81</v>
      </c>
    </row>
    <row r="108" s="11" customFormat="1">
      <c r="B108" s="232"/>
      <c r="C108" s="233"/>
      <c r="D108" s="234" t="s">
        <v>132</v>
      </c>
      <c r="E108" s="235" t="s">
        <v>21</v>
      </c>
      <c r="F108" s="236" t="s">
        <v>1185</v>
      </c>
      <c r="G108" s="233"/>
      <c r="H108" s="235" t="s">
        <v>21</v>
      </c>
      <c r="I108" s="237"/>
      <c r="J108" s="233"/>
      <c r="K108" s="233"/>
      <c r="L108" s="238"/>
      <c r="M108" s="239"/>
      <c r="N108" s="240"/>
      <c r="O108" s="240"/>
      <c r="P108" s="240"/>
      <c r="Q108" s="240"/>
      <c r="R108" s="240"/>
      <c r="S108" s="240"/>
      <c r="T108" s="241"/>
      <c r="AT108" s="242" t="s">
        <v>132</v>
      </c>
      <c r="AU108" s="242" t="s">
        <v>81</v>
      </c>
      <c r="AV108" s="11" t="s">
        <v>79</v>
      </c>
      <c r="AW108" s="11" t="s">
        <v>35</v>
      </c>
      <c r="AX108" s="11" t="s">
        <v>71</v>
      </c>
      <c r="AY108" s="242" t="s">
        <v>123</v>
      </c>
    </row>
    <row r="109" s="12" customFormat="1">
      <c r="B109" s="243"/>
      <c r="C109" s="244"/>
      <c r="D109" s="234" t="s">
        <v>132</v>
      </c>
      <c r="E109" s="245" t="s">
        <v>21</v>
      </c>
      <c r="F109" s="246" t="s">
        <v>79</v>
      </c>
      <c r="G109" s="244"/>
      <c r="H109" s="247">
        <v>1</v>
      </c>
      <c r="I109" s="248"/>
      <c r="J109" s="244"/>
      <c r="K109" s="244"/>
      <c r="L109" s="249"/>
      <c r="M109" s="250"/>
      <c r="N109" s="251"/>
      <c r="O109" s="251"/>
      <c r="P109" s="251"/>
      <c r="Q109" s="251"/>
      <c r="R109" s="251"/>
      <c r="S109" s="251"/>
      <c r="T109" s="252"/>
      <c r="AT109" s="253" t="s">
        <v>132</v>
      </c>
      <c r="AU109" s="253" t="s">
        <v>81</v>
      </c>
      <c r="AV109" s="12" t="s">
        <v>81</v>
      </c>
      <c r="AW109" s="12" t="s">
        <v>35</v>
      </c>
      <c r="AX109" s="12" t="s">
        <v>71</v>
      </c>
      <c r="AY109" s="253" t="s">
        <v>123</v>
      </c>
    </row>
    <row r="110" s="13" customFormat="1">
      <c r="B110" s="254"/>
      <c r="C110" s="255"/>
      <c r="D110" s="234" t="s">
        <v>132</v>
      </c>
      <c r="E110" s="256" t="s">
        <v>21</v>
      </c>
      <c r="F110" s="257" t="s">
        <v>135</v>
      </c>
      <c r="G110" s="255"/>
      <c r="H110" s="258">
        <v>1</v>
      </c>
      <c r="I110" s="259"/>
      <c r="J110" s="255"/>
      <c r="K110" s="255"/>
      <c r="L110" s="260"/>
      <c r="M110" s="261"/>
      <c r="N110" s="262"/>
      <c r="O110" s="262"/>
      <c r="P110" s="262"/>
      <c r="Q110" s="262"/>
      <c r="R110" s="262"/>
      <c r="S110" s="262"/>
      <c r="T110" s="263"/>
      <c r="AT110" s="264" t="s">
        <v>132</v>
      </c>
      <c r="AU110" s="264" t="s">
        <v>81</v>
      </c>
      <c r="AV110" s="13" t="s">
        <v>122</v>
      </c>
      <c r="AW110" s="13" t="s">
        <v>35</v>
      </c>
      <c r="AX110" s="13" t="s">
        <v>79</v>
      </c>
      <c r="AY110" s="264" t="s">
        <v>123</v>
      </c>
    </row>
    <row r="111" s="1" customFormat="1" ht="51" customHeight="1">
      <c r="B111" s="45"/>
      <c r="C111" s="220" t="s">
        <v>216</v>
      </c>
      <c r="D111" s="220" t="s">
        <v>126</v>
      </c>
      <c r="E111" s="221" t="s">
        <v>1186</v>
      </c>
      <c r="F111" s="222" t="s">
        <v>1187</v>
      </c>
      <c r="G111" s="223" t="s">
        <v>1050</v>
      </c>
      <c r="H111" s="224">
        <v>1</v>
      </c>
      <c r="I111" s="225"/>
      <c r="J111" s="226">
        <f>ROUND(I111*H111,2)</f>
        <v>0</v>
      </c>
      <c r="K111" s="222" t="s">
        <v>21</v>
      </c>
      <c r="L111" s="71"/>
      <c r="M111" s="227" t="s">
        <v>21</v>
      </c>
      <c r="N111" s="228" t="s">
        <v>42</v>
      </c>
      <c r="O111" s="46"/>
      <c r="P111" s="229">
        <f>O111*H111</f>
        <v>0</v>
      </c>
      <c r="Q111" s="229">
        <v>0</v>
      </c>
      <c r="R111" s="229">
        <f>Q111*H111</f>
        <v>0</v>
      </c>
      <c r="S111" s="229">
        <v>0</v>
      </c>
      <c r="T111" s="230">
        <f>S111*H111</f>
        <v>0</v>
      </c>
      <c r="AR111" s="23" t="s">
        <v>122</v>
      </c>
      <c r="AT111" s="23" t="s">
        <v>126</v>
      </c>
      <c r="AU111" s="23" t="s">
        <v>81</v>
      </c>
      <c r="AY111" s="23" t="s">
        <v>123</v>
      </c>
      <c r="BE111" s="231">
        <f>IF(N111="základní",J111,0)</f>
        <v>0</v>
      </c>
      <c r="BF111" s="231">
        <f>IF(N111="snížená",J111,0)</f>
        <v>0</v>
      </c>
      <c r="BG111" s="231">
        <f>IF(N111="zákl. přenesená",J111,0)</f>
        <v>0</v>
      </c>
      <c r="BH111" s="231">
        <f>IF(N111="sníž. přenesená",J111,0)</f>
        <v>0</v>
      </c>
      <c r="BI111" s="231">
        <f>IF(N111="nulová",J111,0)</f>
        <v>0</v>
      </c>
      <c r="BJ111" s="23" t="s">
        <v>79</v>
      </c>
      <c r="BK111" s="231">
        <f>ROUND(I111*H111,2)</f>
        <v>0</v>
      </c>
      <c r="BL111" s="23" t="s">
        <v>122</v>
      </c>
      <c r="BM111" s="23" t="s">
        <v>1188</v>
      </c>
    </row>
    <row r="112" s="1" customFormat="1">
      <c r="B112" s="45"/>
      <c r="C112" s="73"/>
      <c r="D112" s="234" t="s">
        <v>335</v>
      </c>
      <c r="E112" s="73"/>
      <c r="F112" s="278" t="s">
        <v>1189</v>
      </c>
      <c r="G112" s="73"/>
      <c r="H112" s="73"/>
      <c r="I112" s="190"/>
      <c r="J112" s="73"/>
      <c r="K112" s="73"/>
      <c r="L112" s="71"/>
      <c r="M112" s="279"/>
      <c r="N112" s="46"/>
      <c r="O112" s="46"/>
      <c r="P112" s="46"/>
      <c r="Q112" s="46"/>
      <c r="R112" s="46"/>
      <c r="S112" s="46"/>
      <c r="T112" s="94"/>
      <c r="AT112" s="23" t="s">
        <v>335</v>
      </c>
      <c r="AU112" s="23" t="s">
        <v>81</v>
      </c>
    </row>
    <row r="113" s="11" customFormat="1">
      <c r="B113" s="232"/>
      <c r="C113" s="233"/>
      <c r="D113" s="234" t="s">
        <v>132</v>
      </c>
      <c r="E113" s="235" t="s">
        <v>21</v>
      </c>
      <c r="F113" s="236" t="s">
        <v>1190</v>
      </c>
      <c r="G113" s="233"/>
      <c r="H113" s="235" t="s">
        <v>21</v>
      </c>
      <c r="I113" s="237"/>
      <c r="J113" s="233"/>
      <c r="K113" s="233"/>
      <c r="L113" s="238"/>
      <c r="M113" s="239"/>
      <c r="N113" s="240"/>
      <c r="O113" s="240"/>
      <c r="P113" s="240"/>
      <c r="Q113" s="240"/>
      <c r="R113" s="240"/>
      <c r="S113" s="240"/>
      <c r="T113" s="241"/>
      <c r="AT113" s="242" t="s">
        <v>132</v>
      </c>
      <c r="AU113" s="242" t="s">
        <v>81</v>
      </c>
      <c r="AV113" s="11" t="s">
        <v>79</v>
      </c>
      <c r="AW113" s="11" t="s">
        <v>35</v>
      </c>
      <c r="AX113" s="11" t="s">
        <v>71</v>
      </c>
      <c r="AY113" s="242" t="s">
        <v>123</v>
      </c>
    </row>
    <row r="114" s="12" customFormat="1">
      <c r="B114" s="243"/>
      <c r="C114" s="244"/>
      <c r="D114" s="234" t="s">
        <v>132</v>
      </c>
      <c r="E114" s="245" t="s">
        <v>21</v>
      </c>
      <c r="F114" s="246" t="s">
        <v>79</v>
      </c>
      <c r="G114" s="244"/>
      <c r="H114" s="247">
        <v>1</v>
      </c>
      <c r="I114" s="248"/>
      <c r="J114" s="244"/>
      <c r="K114" s="244"/>
      <c r="L114" s="249"/>
      <c r="M114" s="250"/>
      <c r="N114" s="251"/>
      <c r="O114" s="251"/>
      <c r="P114" s="251"/>
      <c r="Q114" s="251"/>
      <c r="R114" s="251"/>
      <c r="S114" s="251"/>
      <c r="T114" s="252"/>
      <c r="AT114" s="253" t="s">
        <v>132</v>
      </c>
      <c r="AU114" s="253" t="s">
        <v>81</v>
      </c>
      <c r="AV114" s="12" t="s">
        <v>81</v>
      </c>
      <c r="AW114" s="12" t="s">
        <v>35</v>
      </c>
      <c r="AX114" s="12" t="s">
        <v>71</v>
      </c>
      <c r="AY114" s="253" t="s">
        <v>123</v>
      </c>
    </row>
    <row r="115" s="13" customFormat="1">
      <c r="B115" s="254"/>
      <c r="C115" s="255"/>
      <c r="D115" s="234" t="s">
        <v>132</v>
      </c>
      <c r="E115" s="256" t="s">
        <v>21</v>
      </c>
      <c r="F115" s="257" t="s">
        <v>135</v>
      </c>
      <c r="G115" s="255"/>
      <c r="H115" s="258">
        <v>1</v>
      </c>
      <c r="I115" s="259"/>
      <c r="J115" s="255"/>
      <c r="K115" s="255"/>
      <c r="L115" s="260"/>
      <c r="M115" s="261"/>
      <c r="N115" s="262"/>
      <c r="O115" s="262"/>
      <c r="P115" s="262"/>
      <c r="Q115" s="262"/>
      <c r="R115" s="262"/>
      <c r="S115" s="262"/>
      <c r="T115" s="263"/>
      <c r="AT115" s="264" t="s">
        <v>132</v>
      </c>
      <c r="AU115" s="264" t="s">
        <v>81</v>
      </c>
      <c r="AV115" s="13" t="s">
        <v>122</v>
      </c>
      <c r="AW115" s="13" t="s">
        <v>35</v>
      </c>
      <c r="AX115" s="13" t="s">
        <v>79</v>
      </c>
      <c r="AY115" s="264" t="s">
        <v>123</v>
      </c>
    </row>
    <row r="116" s="1" customFormat="1" ht="63.75" customHeight="1">
      <c r="B116" s="45"/>
      <c r="C116" s="220" t="s">
        <v>227</v>
      </c>
      <c r="D116" s="220" t="s">
        <v>126</v>
      </c>
      <c r="E116" s="221" t="s">
        <v>1191</v>
      </c>
      <c r="F116" s="222" t="s">
        <v>1192</v>
      </c>
      <c r="G116" s="223" t="s">
        <v>1050</v>
      </c>
      <c r="H116" s="224">
        <v>1</v>
      </c>
      <c r="I116" s="225"/>
      <c r="J116" s="226">
        <f>ROUND(I116*H116,2)</f>
        <v>0</v>
      </c>
      <c r="K116" s="222" t="s">
        <v>21</v>
      </c>
      <c r="L116" s="71"/>
      <c r="M116" s="227" t="s">
        <v>21</v>
      </c>
      <c r="N116" s="228" t="s">
        <v>42</v>
      </c>
      <c r="O116" s="46"/>
      <c r="P116" s="229">
        <f>O116*H116</f>
        <v>0</v>
      </c>
      <c r="Q116" s="229">
        <v>0</v>
      </c>
      <c r="R116" s="229">
        <f>Q116*H116</f>
        <v>0</v>
      </c>
      <c r="S116" s="229">
        <v>0</v>
      </c>
      <c r="T116" s="230">
        <f>S116*H116</f>
        <v>0</v>
      </c>
      <c r="AR116" s="23" t="s">
        <v>122</v>
      </c>
      <c r="AT116" s="23" t="s">
        <v>126</v>
      </c>
      <c r="AU116" s="23" t="s">
        <v>81</v>
      </c>
      <c r="AY116" s="23" t="s">
        <v>123</v>
      </c>
      <c r="BE116" s="231">
        <f>IF(N116="základní",J116,0)</f>
        <v>0</v>
      </c>
      <c r="BF116" s="231">
        <f>IF(N116="snížená",J116,0)</f>
        <v>0</v>
      </c>
      <c r="BG116" s="231">
        <f>IF(N116="zákl. přenesená",J116,0)</f>
        <v>0</v>
      </c>
      <c r="BH116" s="231">
        <f>IF(N116="sníž. přenesená",J116,0)</f>
        <v>0</v>
      </c>
      <c r="BI116" s="231">
        <f>IF(N116="nulová",J116,0)</f>
        <v>0</v>
      </c>
      <c r="BJ116" s="23" t="s">
        <v>79</v>
      </c>
      <c r="BK116" s="231">
        <f>ROUND(I116*H116,2)</f>
        <v>0</v>
      </c>
      <c r="BL116" s="23" t="s">
        <v>122</v>
      </c>
      <c r="BM116" s="23" t="s">
        <v>1193</v>
      </c>
    </row>
    <row r="117" s="1" customFormat="1">
      <c r="B117" s="45"/>
      <c r="C117" s="73"/>
      <c r="D117" s="234" t="s">
        <v>335</v>
      </c>
      <c r="E117" s="73"/>
      <c r="F117" s="278" t="s">
        <v>1194</v>
      </c>
      <c r="G117" s="73"/>
      <c r="H117" s="73"/>
      <c r="I117" s="190"/>
      <c r="J117" s="73"/>
      <c r="K117" s="73"/>
      <c r="L117" s="71"/>
      <c r="M117" s="279"/>
      <c r="N117" s="46"/>
      <c r="O117" s="46"/>
      <c r="P117" s="46"/>
      <c r="Q117" s="46"/>
      <c r="R117" s="46"/>
      <c r="S117" s="46"/>
      <c r="T117" s="94"/>
      <c r="AT117" s="23" t="s">
        <v>335</v>
      </c>
      <c r="AU117" s="23" t="s">
        <v>81</v>
      </c>
    </row>
    <row r="118" s="11" customFormat="1">
      <c r="B118" s="232"/>
      <c r="C118" s="233"/>
      <c r="D118" s="234" t="s">
        <v>132</v>
      </c>
      <c r="E118" s="235" t="s">
        <v>21</v>
      </c>
      <c r="F118" s="236" t="s">
        <v>1195</v>
      </c>
      <c r="G118" s="233"/>
      <c r="H118" s="235" t="s">
        <v>21</v>
      </c>
      <c r="I118" s="237"/>
      <c r="J118" s="233"/>
      <c r="K118" s="233"/>
      <c r="L118" s="238"/>
      <c r="M118" s="239"/>
      <c r="N118" s="240"/>
      <c r="O118" s="240"/>
      <c r="P118" s="240"/>
      <c r="Q118" s="240"/>
      <c r="R118" s="240"/>
      <c r="S118" s="240"/>
      <c r="T118" s="241"/>
      <c r="AT118" s="242" t="s">
        <v>132</v>
      </c>
      <c r="AU118" s="242" t="s">
        <v>81</v>
      </c>
      <c r="AV118" s="11" t="s">
        <v>79</v>
      </c>
      <c r="AW118" s="11" t="s">
        <v>35</v>
      </c>
      <c r="AX118" s="11" t="s">
        <v>71</v>
      </c>
      <c r="AY118" s="242" t="s">
        <v>123</v>
      </c>
    </row>
    <row r="119" s="12" customFormat="1">
      <c r="B119" s="243"/>
      <c r="C119" s="244"/>
      <c r="D119" s="234" t="s">
        <v>132</v>
      </c>
      <c r="E119" s="245" t="s">
        <v>21</v>
      </c>
      <c r="F119" s="246" t="s">
        <v>79</v>
      </c>
      <c r="G119" s="244"/>
      <c r="H119" s="247">
        <v>1</v>
      </c>
      <c r="I119" s="248"/>
      <c r="J119" s="244"/>
      <c r="K119" s="244"/>
      <c r="L119" s="249"/>
      <c r="M119" s="250"/>
      <c r="N119" s="251"/>
      <c r="O119" s="251"/>
      <c r="P119" s="251"/>
      <c r="Q119" s="251"/>
      <c r="R119" s="251"/>
      <c r="S119" s="251"/>
      <c r="T119" s="252"/>
      <c r="AT119" s="253" t="s">
        <v>132</v>
      </c>
      <c r="AU119" s="253" t="s">
        <v>81</v>
      </c>
      <c r="AV119" s="12" t="s">
        <v>81</v>
      </c>
      <c r="AW119" s="12" t="s">
        <v>35</v>
      </c>
      <c r="AX119" s="12" t="s">
        <v>71</v>
      </c>
      <c r="AY119" s="253" t="s">
        <v>123</v>
      </c>
    </row>
    <row r="120" s="13" customFormat="1">
      <c r="B120" s="254"/>
      <c r="C120" s="255"/>
      <c r="D120" s="234" t="s">
        <v>132</v>
      </c>
      <c r="E120" s="256" t="s">
        <v>21</v>
      </c>
      <c r="F120" s="257" t="s">
        <v>135</v>
      </c>
      <c r="G120" s="255"/>
      <c r="H120" s="258">
        <v>1</v>
      </c>
      <c r="I120" s="259"/>
      <c r="J120" s="255"/>
      <c r="K120" s="255"/>
      <c r="L120" s="260"/>
      <c r="M120" s="261"/>
      <c r="N120" s="262"/>
      <c r="O120" s="262"/>
      <c r="P120" s="262"/>
      <c r="Q120" s="262"/>
      <c r="R120" s="262"/>
      <c r="S120" s="262"/>
      <c r="T120" s="263"/>
      <c r="AT120" s="264" t="s">
        <v>132</v>
      </c>
      <c r="AU120" s="264" t="s">
        <v>81</v>
      </c>
      <c r="AV120" s="13" t="s">
        <v>122</v>
      </c>
      <c r="AW120" s="13" t="s">
        <v>35</v>
      </c>
      <c r="AX120" s="13" t="s">
        <v>79</v>
      </c>
      <c r="AY120" s="264" t="s">
        <v>123</v>
      </c>
    </row>
    <row r="121" s="1" customFormat="1" ht="127.5" customHeight="1">
      <c r="B121" s="45"/>
      <c r="C121" s="220" t="s">
        <v>237</v>
      </c>
      <c r="D121" s="220" t="s">
        <v>126</v>
      </c>
      <c r="E121" s="221" t="s">
        <v>1196</v>
      </c>
      <c r="F121" s="222" t="s">
        <v>1197</v>
      </c>
      <c r="G121" s="223" t="s">
        <v>1050</v>
      </c>
      <c r="H121" s="224">
        <v>1</v>
      </c>
      <c r="I121" s="225"/>
      <c r="J121" s="226">
        <f>ROUND(I121*H121,2)</f>
        <v>0</v>
      </c>
      <c r="K121" s="222" t="s">
        <v>241</v>
      </c>
      <c r="L121" s="71"/>
      <c r="M121" s="227" t="s">
        <v>21</v>
      </c>
      <c r="N121" s="228" t="s">
        <v>42</v>
      </c>
      <c r="O121" s="46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AR121" s="23" t="s">
        <v>1157</v>
      </c>
      <c r="AT121" s="23" t="s">
        <v>126</v>
      </c>
      <c r="AU121" s="23" t="s">
        <v>81</v>
      </c>
      <c r="AY121" s="23" t="s">
        <v>123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23" t="s">
        <v>79</v>
      </c>
      <c r="BK121" s="231">
        <f>ROUND(I121*H121,2)</f>
        <v>0</v>
      </c>
      <c r="BL121" s="23" t="s">
        <v>1157</v>
      </c>
      <c r="BM121" s="23" t="s">
        <v>1198</v>
      </c>
    </row>
    <row r="122" s="1" customFormat="1">
      <c r="B122" s="45"/>
      <c r="C122" s="73"/>
      <c r="D122" s="234" t="s">
        <v>335</v>
      </c>
      <c r="E122" s="73"/>
      <c r="F122" s="278" t="s">
        <v>1199</v>
      </c>
      <c r="G122" s="73"/>
      <c r="H122" s="73"/>
      <c r="I122" s="190"/>
      <c r="J122" s="73"/>
      <c r="K122" s="73"/>
      <c r="L122" s="71"/>
      <c r="M122" s="279"/>
      <c r="N122" s="46"/>
      <c r="O122" s="46"/>
      <c r="P122" s="46"/>
      <c r="Q122" s="46"/>
      <c r="R122" s="46"/>
      <c r="S122" s="46"/>
      <c r="T122" s="94"/>
      <c r="AT122" s="23" t="s">
        <v>335</v>
      </c>
      <c r="AU122" s="23" t="s">
        <v>81</v>
      </c>
    </row>
    <row r="123" s="11" customFormat="1">
      <c r="B123" s="232"/>
      <c r="C123" s="233"/>
      <c r="D123" s="234" t="s">
        <v>132</v>
      </c>
      <c r="E123" s="235" t="s">
        <v>21</v>
      </c>
      <c r="F123" s="236" t="s">
        <v>1200</v>
      </c>
      <c r="G123" s="233"/>
      <c r="H123" s="235" t="s">
        <v>21</v>
      </c>
      <c r="I123" s="237"/>
      <c r="J123" s="233"/>
      <c r="K123" s="233"/>
      <c r="L123" s="238"/>
      <c r="M123" s="239"/>
      <c r="N123" s="240"/>
      <c r="O123" s="240"/>
      <c r="P123" s="240"/>
      <c r="Q123" s="240"/>
      <c r="R123" s="240"/>
      <c r="S123" s="240"/>
      <c r="T123" s="241"/>
      <c r="AT123" s="242" t="s">
        <v>132</v>
      </c>
      <c r="AU123" s="242" t="s">
        <v>81</v>
      </c>
      <c r="AV123" s="11" t="s">
        <v>79</v>
      </c>
      <c r="AW123" s="11" t="s">
        <v>35</v>
      </c>
      <c r="AX123" s="11" t="s">
        <v>71</v>
      </c>
      <c r="AY123" s="242" t="s">
        <v>123</v>
      </c>
    </row>
    <row r="124" s="12" customFormat="1">
      <c r="B124" s="243"/>
      <c r="C124" s="244"/>
      <c r="D124" s="234" t="s">
        <v>132</v>
      </c>
      <c r="E124" s="245" t="s">
        <v>21</v>
      </c>
      <c r="F124" s="246" t="s">
        <v>79</v>
      </c>
      <c r="G124" s="244"/>
      <c r="H124" s="247">
        <v>1</v>
      </c>
      <c r="I124" s="248"/>
      <c r="J124" s="244"/>
      <c r="K124" s="244"/>
      <c r="L124" s="249"/>
      <c r="M124" s="250"/>
      <c r="N124" s="251"/>
      <c r="O124" s="251"/>
      <c r="P124" s="251"/>
      <c r="Q124" s="251"/>
      <c r="R124" s="251"/>
      <c r="S124" s="251"/>
      <c r="T124" s="252"/>
      <c r="AT124" s="253" t="s">
        <v>132</v>
      </c>
      <c r="AU124" s="253" t="s">
        <v>81</v>
      </c>
      <c r="AV124" s="12" t="s">
        <v>81</v>
      </c>
      <c r="AW124" s="12" t="s">
        <v>35</v>
      </c>
      <c r="AX124" s="12" t="s">
        <v>71</v>
      </c>
      <c r="AY124" s="253" t="s">
        <v>123</v>
      </c>
    </row>
    <row r="125" s="13" customFormat="1">
      <c r="B125" s="254"/>
      <c r="C125" s="255"/>
      <c r="D125" s="234" t="s">
        <v>132</v>
      </c>
      <c r="E125" s="256" t="s">
        <v>21</v>
      </c>
      <c r="F125" s="257" t="s">
        <v>135</v>
      </c>
      <c r="G125" s="255"/>
      <c r="H125" s="258">
        <v>1</v>
      </c>
      <c r="I125" s="259"/>
      <c r="J125" s="255"/>
      <c r="K125" s="255"/>
      <c r="L125" s="260"/>
      <c r="M125" s="261"/>
      <c r="N125" s="262"/>
      <c r="O125" s="262"/>
      <c r="P125" s="262"/>
      <c r="Q125" s="262"/>
      <c r="R125" s="262"/>
      <c r="S125" s="262"/>
      <c r="T125" s="263"/>
      <c r="AT125" s="264" t="s">
        <v>132</v>
      </c>
      <c r="AU125" s="264" t="s">
        <v>81</v>
      </c>
      <c r="AV125" s="13" t="s">
        <v>122</v>
      </c>
      <c r="AW125" s="13" t="s">
        <v>35</v>
      </c>
      <c r="AX125" s="13" t="s">
        <v>79</v>
      </c>
      <c r="AY125" s="264" t="s">
        <v>123</v>
      </c>
    </row>
    <row r="126" s="1" customFormat="1" ht="25.5" customHeight="1">
      <c r="B126" s="45"/>
      <c r="C126" s="220" t="s">
        <v>245</v>
      </c>
      <c r="D126" s="220" t="s">
        <v>126</v>
      </c>
      <c r="E126" s="221" t="s">
        <v>1201</v>
      </c>
      <c r="F126" s="222" t="s">
        <v>1202</v>
      </c>
      <c r="G126" s="223" t="s">
        <v>1050</v>
      </c>
      <c r="H126" s="224">
        <v>1</v>
      </c>
      <c r="I126" s="225"/>
      <c r="J126" s="226">
        <f>ROUND(I126*H126,2)</f>
        <v>0</v>
      </c>
      <c r="K126" s="222" t="s">
        <v>21</v>
      </c>
      <c r="L126" s="71"/>
      <c r="M126" s="227" t="s">
        <v>21</v>
      </c>
      <c r="N126" s="228" t="s">
        <v>42</v>
      </c>
      <c r="O126" s="46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AR126" s="23" t="s">
        <v>1157</v>
      </c>
      <c r="AT126" s="23" t="s">
        <v>126</v>
      </c>
      <c r="AU126" s="23" t="s">
        <v>81</v>
      </c>
      <c r="AY126" s="23" t="s">
        <v>123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23" t="s">
        <v>79</v>
      </c>
      <c r="BK126" s="231">
        <f>ROUND(I126*H126,2)</f>
        <v>0</v>
      </c>
      <c r="BL126" s="23" t="s">
        <v>1157</v>
      </c>
      <c r="BM126" s="23" t="s">
        <v>1203</v>
      </c>
    </row>
    <row r="127" s="1" customFormat="1">
      <c r="B127" s="45"/>
      <c r="C127" s="73"/>
      <c r="D127" s="234" t="s">
        <v>335</v>
      </c>
      <c r="E127" s="73"/>
      <c r="F127" s="278" t="s">
        <v>1204</v>
      </c>
      <c r="G127" s="73"/>
      <c r="H127" s="73"/>
      <c r="I127" s="190"/>
      <c r="J127" s="73"/>
      <c r="K127" s="73"/>
      <c r="L127" s="71"/>
      <c r="M127" s="279"/>
      <c r="N127" s="46"/>
      <c r="O127" s="46"/>
      <c r="P127" s="46"/>
      <c r="Q127" s="46"/>
      <c r="R127" s="46"/>
      <c r="S127" s="46"/>
      <c r="T127" s="94"/>
      <c r="AT127" s="23" t="s">
        <v>335</v>
      </c>
      <c r="AU127" s="23" t="s">
        <v>81</v>
      </c>
    </row>
    <row r="128" s="11" customFormat="1">
      <c r="B128" s="232"/>
      <c r="C128" s="233"/>
      <c r="D128" s="234" t="s">
        <v>132</v>
      </c>
      <c r="E128" s="235" t="s">
        <v>21</v>
      </c>
      <c r="F128" s="236" t="s">
        <v>1205</v>
      </c>
      <c r="G128" s="233"/>
      <c r="H128" s="235" t="s">
        <v>21</v>
      </c>
      <c r="I128" s="237"/>
      <c r="J128" s="233"/>
      <c r="K128" s="233"/>
      <c r="L128" s="238"/>
      <c r="M128" s="239"/>
      <c r="N128" s="240"/>
      <c r="O128" s="240"/>
      <c r="P128" s="240"/>
      <c r="Q128" s="240"/>
      <c r="R128" s="240"/>
      <c r="S128" s="240"/>
      <c r="T128" s="241"/>
      <c r="AT128" s="242" t="s">
        <v>132</v>
      </c>
      <c r="AU128" s="242" t="s">
        <v>81</v>
      </c>
      <c r="AV128" s="11" t="s">
        <v>79</v>
      </c>
      <c r="AW128" s="11" t="s">
        <v>35</v>
      </c>
      <c r="AX128" s="11" t="s">
        <v>71</v>
      </c>
      <c r="AY128" s="242" t="s">
        <v>123</v>
      </c>
    </row>
    <row r="129" s="12" customFormat="1">
      <c r="B129" s="243"/>
      <c r="C129" s="244"/>
      <c r="D129" s="234" t="s">
        <v>132</v>
      </c>
      <c r="E129" s="245" t="s">
        <v>21</v>
      </c>
      <c r="F129" s="246" t="s">
        <v>79</v>
      </c>
      <c r="G129" s="244"/>
      <c r="H129" s="247">
        <v>1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AT129" s="253" t="s">
        <v>132</v>
      </c>
      <c r="AU129" s="253" t="s">
        <v>81</v>
      </c>
      <c r="AV129" s="12" t="s">
        <v>81</v>
      </c>
      <c r="AW129" s="12" t="s">
        <v>35</v>
      </c>
      <c r="AX129" s="12" t="s">
        <v>71</v>
      </c>
      <c r="AY129" s="253" t="s">
        <v>123</v>
      </c>
    </row>
    <row r="130" s="13" customFormat="1">
      <c r="B130" s="254"/>
      <c r="C130" s="255"/>
      <c r="D130" s="234" t="s">
        <v>132</v>
      </c>
      <c r="E130" s="256" t="s">
        <v>21</v>
      </c>
      <c r="F130" s="257" t="s">
        <v>135</v>
      </c>
      <c r="G130" s="255"/>
      <c r="H130" s="258">
        <v>1</v>
      </c>
      <c r="I130" s="259"/>
      <c r="J130" s="255"/>
      <c r="K130" s="255"/>
      <c r="L130" s="260"/>
      <c r="M130" s="261"/>
      <c r="N130" s="262"/>
      <c r="O130" s="262"/>
      <c r="P130" s="262"/>
      <c r="Q130" s="262"/>
      <c r="R130" s="262"/>
      <c r="S130" s="262"/>
      <c r="T130" s="263"/>
      <c r="AT130" s="264" t="s">
        <v>132</v>
      </c>
      <c r="AU130" s="264" t="s">
        <v>81</v>
      </c>
      <c r="AV130" s="13" t="s">
        <v>122</v>
      </c>
      <c r="AW130" s="13" t="s">
        <v>35</v>
      </c>
      <c r="AX130" s="13" t="s">
        <v>79</v>
      </c>
      <c r="AY130" s="264" t="s">
        <v>123</v>
      </c>
    </row>
    <row r="131" s="1" customFormat="1" ht="63.75" customHeight="1">
      <c r="B131" s="45"/>
      <c r="C131" s="220" t="s">
        <v>170</v>
      </c>
      <c r="D131" s="220" t="s">
        <v>126</v>
      </c>
      <c r="E131" s="221" t="s">
        <v>1206</v>
      </c>
      <c r="F131" s="222" t="s">
        <v>1207</v>
      </c>
      <c r="G131" s="223" t="s">
        <v>1050</v>
      </c>
      <c r="H131" s="224">
        <v>1</v>
      </c>
      <c r="I131" s="225"/>
      <c r="J131" s="226">
        <f>ROUND(I131*H131,2)</f>
        <v>0</v>
      </c>
      <c r="K131" s="222" t="s">
        <v>241</v>
      </c>
      <c r="L131" s="71"/>
      <c r="M131" s="227" t="s">
        <v>21</v>
      </c>
      <c r="N131" s="228" t="s">
        <v>42</v>
      </c>
      <c r="O131" s="46"/>
      <c r="P131" s="229">
        <f>O131*H131</f>
        <v>0</v>
      </c>
      <c r="Q131" s="229">
        <v>0.0099000000000000008</v>
      </c>
      <c r="R131" s="229">
        <f>Q131*H131</f>
        <v>0.0099000000000000008</v>
      </c>
      <c r="S131" s="229">
        <v>0</v>
      </c>
      <c r="T131" s="230">
        <f>S131*H131</f>
        <v>0</v>
      </c>
      <c r="AR131" s="23" t="s">
        <v>122</v>
      </c>
      <c r="AT131" s="23" t="s">
        <v>126</v>
      </c>
      <c r="AU131" s="23" t="s">
        <v>81</v>
      </c>
      <c r="AY131" s="23" t="s">
        <v>123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23" t="s">
        <v>79</v>
      </c>
      <c r="BK131" s="231">
        <f>ROUND(I131*H131,2)</f>
        <v>0</v>
      </c>
      <c r="BL131" s="23" t="s">
        <v>122</v>
      </c>
      <c r="BM131" s="23" t="s">
        <v>1208</v>
      </c>
    </row>
    <row r="132" s="1" customFormat="1">
      <c r="B132" s="45"/>
      <c r="C132" s="73"/>
      <c r="D132" s="234" t="s">
        <v>335</v>
      </c>
      <c r="E132" s="73"/>
      <c r="F132" s="278" t="s">
        <v>1209</v>
      </c>
      <c r="G132" s="73"/>
      <c r="H132" s="73"/>
      <c r="I132" s="190"/>
      <c r="J132" s="73"/>
      <c r="K132" s="73"/>
      <c r="L132" s="71"/>
      <c r="M132" s="279"/>
      <c r="N132" s="46"/>
      <c r="O132" s="46"/>
      <c r="P132" s="46"/>
      <c r="Q132" s="46"/>
      <c r="R132" s="46"/>
      <c r="S132" s="46"/>
      <c r="T132" s="94"/>
      <c r="AT132" s="23" t="s">
        <v>335</v>
      </c>
      <c r="AU132" s="23" t="s">
        <v>81</v>
      </c>
    </row>
    <row r="133" s="11" customFormat="1">
      <c r="B133" s="232"/>
      <c r="C133" s="233"/>
      <c r="D133" s="234" t="s">
        <v>132</v>
      </c>
      <c r="E133" s="235" t="s">
        <v>21</v>
      </c>
      <c r="F133" s="236" t="s">
        <v>1210</v>
      </c>
      <c r="G133" s="233"/>
      <c r="H133" s="235" t="s">
        <v>21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AT133" s="242" t="s">
        <v>132</v>
      </c>
      <c r="AU133" s="242" t="s">
        <v>81</v>
      </c>
      <c r="AV133" s="11" t="s">
        <v>79</v>
      </c>
      <c r="AW133" s="11" t="s">
        <v>35</v>
      </c>
      <c r="AX133" s="11" t="s">
        <v>71</v>
      </c>
      <c r="AY133" s="242" t="s">
        <v>123</v>
      </c>
    </row>
    <row r="134" s="12" customFormat="1">
      <c r="B134" s="243"/>
      <c r="C134" s="244"/>
      <c r="D134" s="234" t="s">
        <v>132</v>
      </c>
      <c r="E134" s="245" t="s">
        <v>21</v>
      </c>
      <c r="F134" s="246" t="s">
        <v>79</v>
      </c>
      <c r="G134" s="244"/>
      <c r="H134" s="247">
        <v>1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AT134" s="253" t="s">
        <v>132</v>
      </c>
      <c r="AU134" s="253" t="s">
        <v>81</v>
      </c>
      <c r="AV134" s="12" t="s">
        <v>81</v>
      </c>
      <c r="AW134" s="12" t="s">
        <v>35</v>
      </c>
      <c r="AX134" s="12" t="s">
        <v>71</v>
      </c>
      <c r="AY134" s="253" t="s">
        <v>123</v>
      </c>
    </row>
    <row r="135" s="13" customFormat="1">
      <c r="B135" s="254"/>
      <c r="C135" s="255"/>
      <c r="D135" s="234" t="s">
        <v>132</v>
      </c>
      <c r="E135" s="256" t="s">
        <v>21</v>
      </c>
      <c r="F135" s="257" t="s">
        <v>135</v>
      </c>
      <c r="G135" s="255"/>
      <c r="H135" s="258">
        <v>1</v>
      </c>
      <c r="I135" s="259"/>
      <c r="J135" s="255"/>
      <c r="K135" s="255"/>
      <c r="L135" s="260"/>
      <c r="M135" s="265"/>
      <c r="N135" s="266"/>
      <c r="O135" s="266"/>
      <c r="P135" s="266"/>
      <c r="Q135" s="266"/>
      <c r="R135" s="266"/>
      <c r="S135" s="266"/>
      <c r="T135" s="267"/>
      <c r="AT135" s="264" t="s">
        <v>132</v>
      </c>
      <c r="AU135" s="264" t="s">
        <v>81</v>
      </c>
      <c r="AV135" s="13" t="s">
        <v>122</v>
      </c>
      <c r="AW135" s="13" t="s">
        <v>35</v>
      </c>
      <c r="AX135" s="13" t="s">
        <v>79</v>
      </c>
      <c r="AY135" s="264" t="s">
        <v>123</v>
      </c>
    </row>
    <row r="136" s="1" customFormat="1" ht="6.96" customHeight="1">
      <c r="B136" s="66"/>
      <c r="C136" s="67"/>
      <c r="D136" s="67"/>
      <c r="E136" s="67"/>
      <c r="F136" s="67"/>
      <c r="G136" s="67"/>
      <c r="H136" s="67"/>
      <c r="I136" s="165"/>
      <c r="J136" s="67"/>
      <c r="K136" s="67"/>
      <c r="L136" s="71"/>
    </row>
  </sheetData>
  <sheetProtection sheet="1" autoFilter="0" formatColumns="0" formatRows="0" objects="1" scenarios="1" spinCount="100000" saltValue="MiWlrDp7whIBEOtsrbXehifxIvS8jTb04KDSJiSAUhm1ZPRCW/huD+d+Km+88saIY8+VCftvHQf0WKFfT3eNUQ==" hashValue="+/pX9cd56LrNaUbH1G7sEsPnBPPtN5Tr/ltsDNATJ2Q2Z4zI9vEJFiAMa/yMgXa0IdET6XifPUVuV8Pzm2evSw==" algorithmName="SHA-512" password="CC35"/>
  <autoFilter ref="C77:K135"/>
  <mergeCells count="10">
    <mergeCell ref="E7:H7"/>
    <mergeCell ref="E9:H9"/>
    <mergeCell ref="E24:H24"/>
    <mergeCell ref="E45:H45"/>
    <mergeCell ref="E47:H47"/>
    <mergeCell ref="J51:J52"/>
    <mergeCell ref="E68:H68"/>
    <mergeCell ref="E70:H70"/>
    <mergeCell ref="G1:H1"/>
    <mergeCell ref="L2:V2"/>
  </mergeCells>
  <hyperlinks>
    <hyperlink ref="F1:G1" location="C2" display="1) Krycí list soupisu"/>
    <hyperlink ref="G1:H1" location="C54" display="2) Rekapitulace"/>
    <hyperlink ref="J1" location="C77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Normal="100" zoomScaleSheetLayoutView="60" zoomScalePageLayoutView="100" workbookViewId="0"/>
  </sheetViews>
  <sheetFormatPr defaultRowHeight="13.5"/>
  <cols>
    <col min="1" max="1" width="8.33" style="284" customWidth="1"/>
    <col min="2" max="2" width="1.664063" style="284" customWidth="1"/>
    <col min="3" max="4" width="5" style="284" customWidth="1"/>
    <col min="5" max="5" width="11.67" style="284" customWidth="1"/>
    <col min="6" max="6" width="9.17" style="284" customWidth="1"/>
    <col min="7" max="7" width="5" style="284" customWidth="1"/>
    <col min="8" max="8" width="77.83" style="284" customWidth="1"/>
    <col min="9" max="10" width="20" style="284" customWidth="1"/>
    <col min="11" max="11" width="1.664063" style="284" customWidth="1"/>
  </cols>
  <sheetData>
    <row r="1" ht="37.5" customHeight="1"/>
    <row r="2" ht="7.5" customHeight="1">
      <c r="B2" s="285"/>
      <c r="C2" s="286"/>
      <c r="D2" s="286"/>
      <c r="E2" s="286"/>
      <c r="F2" s="286"/>
      <c r="G2" s="286"/>
      <c r="H2" s="286"/>
      <c r="I2" s="286"/>
      <c r="J2" s="286"/>
      <c r="K2" s="287"/>
    </row>
    <row r="3" s="14" customFormat="1" ht="45" customHeight="1">
      <c r="B3" s="288"/>
      <c r="C3" s="289" t="s">
        <v>1211</v>
      </c>
      <c r="D3" s="289"/>
      <c r="E3" s="289"/>
      <c r="F3" s="289"/>
      <c r="G3" s="289"/>
      <c r="H3" s="289"/>
      <c r="I3" s="289"/>
      <c r="J3" s="289"/>
      <c r="K3" s="290"/>
    </row>
    <row r="4" ht="25.5" customHeight="1">
      <c r="B4" s="291"/>
      <c r="C4" s="292" t="s">
        <v>1212</v>
      </c>
      <c r="D4" s="292"/>
      <c r="E4" s="292"/>
      <c r="F4" s="292"/>
      <c r="G4" s="292"/>
      <c r="H4" s="292"/>
      <c r="I4" s="292"/>
      <c r="J4" s="292"/>
      <c r="K4" s="293"/>
    </row>
    <row r="5" ht="5.25" customHeight="1">
      <c r="B5" s="291"/>
      <c r="C5" s="294"/>
      <c r="D5" s="294"/>
      <c r="E5" s="294"/>
      <c r="F5" s="294"/>
      <c r="G5" s="294"/>
      <c r="H5" s="294"/>
      <c r="I5" s="294"/>
      <c r="J5" s="294"/>
      <c r="K5" s="293"/>
    </row>
    <row r="6" ht="15" customHeight="1">
      <c r="B6" s="291"/>
      <c r="C6" s="295" t="s">
        <v>1213</v>
      </c>
      <c r="D6" s="295"/>
      <c r="E6" s="295"/>
      <c r="F6" s="295"/>
      <c r="G6" s="295"/>
      <c r="H6" s="295"/>
      <c r="I6" s="295"/>
      <c r="J6" s="295"/>
      <c r="K6" s="293"/>
    </row>
    <row r="7" ht="15" customHeight="1">
      <c r="B7" s="296"/>
      <c r="C7" s="295" t="s">
        <v>1214</v>
      </c>
      <c r="D7" s="295"/>
      <c r="E7" s="295"/>
      <c r="F7" s="295"/>
      <c r="G7" s="295"/>
      <c r="H7" s="295"/>
      <c r="I7" s="295"/>
      <c r="J7" s="295"/>
      <c r="K7" s="293"/>
    </row>
    <row r="8" ht="12.75" customHeight="1">
      <c r="B8" s="296"/>
      <c r="C8" s="295"/>
      <c r="D8" s="295"/>
      <c r="E8" s="295"/>
      <c r="F8" s="295"/>
      <c r="G8" s="295"/>
      <c r="H8" s="295"/>
      <c r="I8" s="295"/>
      <c r="J8" s="295"/>
      <c r="K8" s="293"/>
    </row>
    <row r="9" ht="15" customHeight="1">
      <c r="B9" s="296"/>
      <c r="C9" s="295" t="s">
        <v>1215</v>
      </c>
      <c r="D9" s="295"/>
      <c r="E9" s="295"/>
      <c r="F9" s="295"/>
      <c r="G9" s="295"/>
      <c r="H9" s="295"/>
      <c r="I9" s="295"/>
      <c r="J9" s="295"/>
      <c r="K9" s="293"/>
    </row>
    <row r="10" ht="15" customHeight="1">
      <c r="B10" s="296"/>
      <c r="C10" s="295"/>
      <c r="D10" s="295" t="s">
        <v>1216</v>
      </c>
      <c r="E10" s="295"/>
      <c r="F10" s="295"/>
      <c r="G10" s="295"/>
      <c r="H10" s="295"/>
      <c r="I10" s="295"/>
      <c r="J10" s="295"/>
      <c r="K10" s="293"/>
    </row>
    <row r="11" ht="15" customHeight="1">
      <c r="B11" s="296"/>
      <c r="C11" s="297"/>
      <c r="D11" s="295" t="s">
        <v>1217</v>
      </c>
      <c r="E11" s="295"/>
      <c r="F11" s="295"/>
      <c r="G11" s="295"/>
      <c r="H11" s="295"/>
      <c r="I11" s="295"/>
      <c r="J11" s="295"/>
      <c r="K11" s="293"/>
    </row>
    <row r="12" ht="12.75" customHeight="1">
      <c r="B12" s="296"/>
      <c r="C12" s="297"/>
      <c r="D12" s="297"/>
      <c r="E12" s="297"/>
      <c r="F12" s="297"/>
      <c r="G12" s="297"/>
      <c r="H12" s="297"/>
      <c r="I12" s="297"/>
      <c r="J12" s="297"/>
      <c r="K12" s="293"/>
    </row>
    <row r="13" ht="15" customHeight="1">
      <c r="B13" s="296"/>
      <c r="C13" s="297"/>
      <c r="D13" s="295" t="s">
        <v>1218</v>
      </c>
      <c r="E13" s="295"/>
      <c r="F13" s="295"/>
      <c r="G13" s="295"/>
      <c r="H13" s="295"/>
      <c r="I13" s="295"/>
      <c r="J13" s="295"/>
      <c r="K13" s="293"/>
    </row>
    <row r="14" ht="15" customHeight="1">
      <c r="B14" s="296"/>
      <c r="C14" s="297"/>
      <c r="D14" s="295" t="s">
        <v>1219</v>
      </c>
      <c r="E14" s="295"/>
      <c r="F14" s="295"/>
      <c r="G14" s="295"/>
      <c r="H14" s="295"/>
      <c r="I14" s="295"/>
      <c r="J14" s="295"/>
      <c r="K14" s="293"/>
    </row>
    <row r="15" ht="15" customHeight="1">
      <c r="B15" s="296"/>
      <c r="C15" s="297"/>
      <c r="D15" s="295" t="s">
        <v>1220</v>
      </c>
      <c r="E15" s="295"/>
      <c r="F15" s="295"/>
      <c r="G15" s="295"/>
      <c r="H15" s="295"/>
      <c r="I15" s="295"/>
      <c r="J15" s="295"/>
      <c r="K15" s="293"/>
    </row>
    <row r="16" ht="15" customHeight="1">
      <c r="B16" s="296"/>
      <c r="C16" s="297"/>
      <c r="D16" s="297"/>
      <c r="E16" s="298" t="s">
        <v>78</v>
      </c>
      <c r="F16" s="295" t="s">
        <v>1221</v>
      </c>
      <c r="G16" s="295"/>
      <c r="H16" s="295"/>
      <c r="I16" s="295"/>
      <c r="J16" s="295"/>
      <c r="K16" s="293"/>
    </row>
    <row r="17" ht="15" customHeight="1">
      <c r="B17" s="296"/>
      <c r="C17" s="297"/>
      <c r="D17" s="297"/>
      <c r="E17" s="298" t="s">
        <v>1222</v>
      </c>
      <c r="F17" s="295" t="s">
        <v>1223</v>
      </c>
      <c r="G17" s="295"/>
      <c r="H17" s="295"/>
      <c r="I17" s="295"/>
      <c r="J17" s="295"/>
      <c r="K17" s="293"/>
    </row>
    <row r="18" ht="15" customHeight="1">
      <c r="B18" s="296"/>
      <c r="C18" s="297"/>
      <c r="D18" s="297"/>
      <c r="E18" s="298" t="s">
        <v>1224</v>
      </c>
      <c r="F18" s="295" t="s">
        <v>1225</v>
      </c>
      <c r="G18" s="295"/>
      <c r="H18" s="295"/>
      <c r="I18" s="295"/>
      <c r="J18" s="295"/>
      <c r="K18" s="293"/>
    </row>
    <row r="19" ht="15" customHeight="1">
      <c r="B19" s="296"/>
      <c r="C19" s="297"/>
      <c r="D19" s="297"/>
      <c r="E19" s="298" t="s">
        <v>1226</v>
      </c>
      <c r="F19" s="295" t="s">
        <v>1227</v>
      </c>
      <c r="G19" s="295"/>
      <c r="H19" s="295"/>
      <c r="I19" s="295"/>
      <c r="J19" s="295"/>
      <c r="K19" s="293"/>
    </row>
    <row r="20" ht="15" customHeight="1">
      <c r="B20" s="296"/>
      <c r="C20" s="297"/>
      <c r="D20" s="297"/>
      <c r="E20" s="298" t="s">
        <v>1228</v>
      </c>
      <c r="F20" s="295" t="s">
        <v>1229</v>
      </c>
      <c r="G20" s="295"/>
      <c r="H20" s="295"/>
      <c r="I20" s="295"/>
      <c r="J20" s="295"/>
      <c r="K20" s="293"/>
    </row>
    <row r="21" ht="15" customHeight="1">
      <c r="B21" s="296"/>
      <c r="C21" s="297"/>
      <c r="D21" s="297"/>
      <c r="E21" s="298" t="s">
        <v>1230</v>
      </c>
      <c r="F21" s="295" t="s">
        <v>1231</v>
      </c>
      <c r="G21" s="295"/>
      <c r="H21" s="295"/>
      <c r="I21" s="295"/>
      <c r="J21" s="295"/>
      <c r="K21" s="293"/>
    </row>
    <row r="22" ht="12.75" customHeight="1">
      <c r="B22" s="296"/>
      <c r="C22" s="297"/>
      <c r="D22" s="297"/>
      <c r="E22" s="297"/>
      <c r="F22" s="297"/>
      <c r="G22" s="297"/>
      <c r="H22" s="297"/>
      <c r="I22" s="297"/>
      <c r="J22" s="297"/>
      <c r="K22" s="293"/>
    </row>
    <row r="23" ht="15" customHeight="1">
      <c r="B23" s="296"/>
      <c r="C23" s="295" t="s">
        <v>1232</v>
      </c>
      <c r="D23" s="295"/>
      <c r="E23" s="295"/>
      <c r="F23" s="295"/>
      <c r="G23" s="295"/>
      <c r="H23" s="295"/>
      <c r="I23" s="295"/>
      <c r="J23" s="295"/>
      <c r="K23" s="293"/>
    </row>
    <row r="24" ht="15" customHeight="1">
      <c r="B24" s="296"/>
      <c r="C24" s="295" t="s">
        <v>1233</v>
      </c>
      <c r="D24" s="295"/>
      <c r="E24" s="295"/>
      <c r="F24" s="295"/>
      <c r="G24" s="295"/>
      <c r="H24" s="295"/>
      <c r="I24" s="295"/>
      <c r="J24" s="295"/>
      <c r="K24" s="293"/>
    </row>
    <row r="25" ht="15" customHeight="1">
      <c r="B25" s="296"/>
      <c r="C25" s="295"/>
      <c r="D25" s="295" t="s">
        <v>1234</v>
      </c>
      <c r="E25" s="295"/>
      <c r="F25" s="295"/>
      <c r="G25" s="295"/>
      <c r="H25" s="295"/>
      <c r="I25" s="295"/>
      <c r="J25" s="295"/>
      <c r="K25" s="293"/>
    </row>
    <row r="26" ht="15" customHeight="1">
      <c r="B26" s="296"/>
      <c r="C26" s="297"/>
      <c r="D26" s="295" t="s">
        <v>1235</v>
      </c>
      <c r="E26" s="295"/>
      <c r="F26" s="295"/>
      <c r="G26" s="295"/>
      <c r="H26" s="295"/>
      <c r="I26" s="295"/>
      <c r="J26" s="295"/>
      <c r="K26" s="293"/>
    </row>
    <row r="27" ht="12.75" customHeight="1">
      <c r="B27" s="296"/>
      <c r="C27" s="297"/>
      <c r="D27" s="297"/>
      <c r="E27" s="297"/>
      <c r="F27" s="297"/>
      <c r="G27" s="297"/>
      <c r="H27" s="297"/>
      <c r="I27" s="297"/>
      <c r="J27" s="297"/>
      <c r="K27" s="293"/>
    </row>
    <row r="28" ht="15" customHeight="1">
      <c r="B28" s="296"/>
      <c r="C28" s="297"/>
      <c r="D28" s="295" t="s">
        <v>1236</v>
      </c>
      <c r="E28" s="295"/>
      <c r="F28" s="295"/>
      <c r="G28" s="295"/>
      <c r="H28" s="295"/>
      <c r="I28" s="295"/>
      <c r="J28" s="295"/>
      <c r="K28" s="293"/>
    </row>
    <row r="29" ht="15" customHeight="1">
      <c r="B29" s="296"/>
      <c r="C29" s="297"/>
      <c r="D29" s="295" t="s">
        <v>1237</v>
      </c>
      <c r="E29" s="295"/>
      <c r="F29" s="295"/>
      <c r="G29" s="295"/>
      <c r="H29" s="295"/>
      <c r="I29" s="295"/>
      <c r="J29" s="295"/>
      <c r="K29" s="293"/>
    </row>
    <row r="30" ht="12.75" customHeight="1">
      <c r="B30" s="296"/>
      <c r="C30" s="297"/>
      <c r="D30" s="297"/>
      <c r="E30" s="297"/>
      <c r="F30" s="297"/>
      <c r="G30" s="297"/>
      <c r="H30" s="297"/>
      <c r="I30" s="297"/>
      <c r="J30" s="297"/>
      <c r="K30" s="293"/>
    </row>
    <row r="31" ht="15" customHeight="1">
      <c r="B31" s="296"/>
      <c r="C31" s="297"/>
      <c r="D31" s="295" t="s">
        <v>1238</v>
      </c>
      <c r="E31" s="295"/>
      <c r="F31" s="295"/>
      <c r="G31" s="295"/>
      <c r="H31" s="295"/>
      <c r="I31" s="295"/>
      <c r="J31" s="295"/>
      <c r="K31" s="293"/>
    </row>
    <row r="32" ht="15" customHeight="1">
      <c r="B32" s="296"/>
      <c r="C32" s="297"/>
      <c r="D32" s="295" t="s">
        <v>1239</v>
      </c>
      <c r="E32" s="295"/>
      <c r="F32" s="295"/>
      <c r="G32" s="295"/>
      <c r="H32" s="295"/>
      <c r="I32" s="295"/>
      <c r="J32" s="295"/>
      <c r="K32" s="293"/>
    </row>
    <row r="33" ht="15" customHeight="1">
      <c r="B33" s="296"/>
      <c r="C33" s="297"/>
      <c r="D33" s="295" t="s">
        <v>1240</v>
      </c>
      <c r="E33" s="295"/>
      <c r="F33" s="295"/>
      <c r="G33" s="295"/>
      <c r="H33" s="295"/>
      <c r="I33" s="295"/>
      <c r="J33" s="295"/>
      <c r="K33" s="293"/>
    </row>
    <row r="34" ht="15" customHeight="1">
      <c r="B34" s="296"/>
      <c r="C34" s="297"/>
      <c r="D34" s="295"/>
      <c r="E34" s="299" t="s">
        <v>107</v>
      </c>
      <c r="F34" s="295"/>
      <c r="G34" s="295" t="s">
        <v>1241</v>
      </c>
      <c r="H34" s="295"/>
      <c r="I34" s="295"/>
      <c r="J34" s="295"/>
      <c r="K34" s="293"/>
    </row>
    <row r="35" ht="30.75" customHeight="1">
      <c r="B35" s="296"/>
      <c r="C35" s="297"/>
      <c r="D35" s="295"/>
      <c r="E35" s="299" t="s">
        <v>1242</v>
      </c>
      <c r="F35" s="295"/>
      <c r="G35" s="295" t="s">
        <v>1243</v>
      </c>
      <c r="H35" s="295"/>
      <c r="I35" s="295"/>
      <c r="J35" s="295"/>
      <c r="K35" s="293"/>
    </row>
    <row r="36" ht="15" customHeight="1">
      <c r="B36" s="296"/>
      <c r="C36" s="297"/>
      <c r="D36" s="295"/>
      <c r="E36" s="299" t="s">
        <v>52</v>
      </c>
      <c r="F36" s="295"/>
      <c r="G36" s="295" t="s">
        <v>1244</v>
      </c>
      <c r="H36" s="295"/>
      <c r="I36" s="295"/>
      <c r="J36" s="295"/>
      <c r="K36" s="293"/>
    </row>
    <row r="37" ht="15" customHeight="1">
      <c r="B37" s="296"/>
      <c r="C37" s="297"/>
      <c r="D37" s="295"/>
      <c r="E37" s="299" t="s">
        <v>108</v>
      </c>
      <c r="F37" s="295"/>
      <c r="G37" s="295" t="s">
        <v>1245</v>
      </c>
      <c r="H37" s="295"/>
      <c r="I37" s="295"/>
      <c r="J37" s="295"/>
      <c r="K37" s="293"/>
    </row>
    <row r="38" ht="15" customHeight="1">
      <c r="B38" s="296"/>
      <c r="C38" s="297"/>
      <c r="D38" s="295"/>
      <c r="E38" s="299" t="s">
        <v>109</v>
      </c>
      <c r="F38" s="295"/>
      <c r="G38" s="295" t="s">
        <v>1246</v>
      </c>
      <c r="H38" s="295"/>
      <c r="I38" s="295"/>
      <c r="J38" s="295"/>
      <c r="K38" s="293"/>
    </row>
    <row r="39" ht="15" customHeight="1">
      <c r="B39" s="296"/>
      <c r="C39" s="297"/>
      <c r="D39" s="295"/>
      <c r="E39" s="299" t="s">
        <v>110</v>
      </c>
      <c r="F39" s="295"/>
      <c r="G39" s="295" t="s">
        <v>1247</v>
      </c>
      <c r="H39" s="295"/>
      <c r="I39" s="295"/>
      <c r="J39" s="295"/>
      <c r="K39" s="293"/>
    </row>
    <row r="40" ht="15" customHeight="1">
      <c r="B40" s="296"/>
      <c r="C40" s="297"/>
      <c r="D40" s="295"/>
      <c r="E40" s="299" t="s">
        <v>1248</v>
      </c>
      <c r="F40" s="295"/>
      <c r="G40" s="295" t="s">
        <v>1249</v>
      </c>
      <c r="H40" s="295"/>
      <c r="I40" s="295"/>
      <c r="J40" s="295"/>
      <c r="K40" s="293"/>
    </row>
    <row r="41" ht="15" customHeight="1">
      <c r="B41" s="296"/>
      <c r="C41" s="297"/>
      <c r="D41" s="295"/>
      <c r="E41" s="299"/>
      <c r="F41" s="295"/>
      <c r="G41" s="295" t="s">
        <v>1250</v>
      </c>
      <c r="H41" s="295"/>
      <c r="I41" s="295"/>
      <c r="J41" s="295"/>
      <c r="K41" s="293"/>
    </row>
    <row r="42" ht="15" customHeight="1">
      <c r="B42" s="296"/>
      <c r="C42" s="297"/>
      <c r="D42" s="295"/>
      <c r="E42" s="299" t="s">
        <v>1251</v>
      </c>
      <c r="F42" s="295"/>
      <c r="G42" s="295" t="s">
        <v>1252</v>
      </c>
      <c r="H42" s="295"/>
      <c r="I42" s="295"/>
      <c r="J42" s="295"/>
      <c r="K42" s="293"/>
    </row>
    <row r="43" ht="15" customHeight="1">
      <c r="B43" s="296"/>
      <c r="C43" s="297"/>
      <c r="D43" s="295"/>
      <c r="E43" s="299" t="s">
        <v>112</v>
      </c>
      <c r="F43" s="295"/>
      <c r="G43" s="295" t="s">
        <v>1253</v>
      </c>
      <c r="H43" s="295"/>
      <c r="I43" s="295"/>
      <c r="J43" s="295"/>
      <c r="K43" s="293"/>
    </row>
    <row r="44" ht="12.75" customHeight="1">
      <c r="B44" s="296"/>
      <c r="C44" s="297"/>
      <c r="D44" s="295"/>
      <c r="E44" s="295"/>
      <c r="F44" s="295"/>
      <c r="G44" s="295"/>
      <c r="H44" s="295"/>
      <c r="I44" s="295"/>
      <c r="J44" s="295"/>
      <c r="K44" s="293"/>
    </row>
    <row r="45" ht="15" customHeight="1">
      <c r="B45" s="296"/>
      <c r="C45" s="297"/>
      <c r="D45" s="295" t="s">
        <v>1254</v>
      </c>
      <c r="E45" s="295"/>
      <c r="F45" s="295"/>
      <c r="G45" s="295"/>
      <c r="H45" s="295"/>
      <c r="I45" s="295"/>
      <c r="J45" s="295"/>
      <c r="K45" s="293"/>
    </row>
    <row r="46" ht="15" customHeight="1">
      <c r="B46" s="296"/>
      <c r="C46" s="297"/>
      <c r="D46" s="297"/>
      <c r="E46" s="295" t="s">
        <v>1255</v>
      </c>
      <c r="F46" s="295"/>
      <c r="G46" s="295"/>
      <c r="H46" s="295"/>
      <c r="I46" s="295"/>
      <c r="J46" s="295"/>
      <c r="K46" s="293"/>
    </row>
    <row r="47" ht="15" customHeight="1">
      <c r="B47" s="296"/>
      <c r="C47" s="297"/>
      <c r="D47" s="297"/>
      <c r="E47" s="295" t="s">
        <v>1256</v>
      </c>
      <c r="F47" s="295"/>
      <c r="G47" s="295"/>
      <c r="H47" s="295"/>
      <c r="I47" s="295"/>
      <c r="J47" s="295"/>
      <c r="K47" s="293"/>
    </row>
    <row r="48" ht="15" customHeight="1">
      <c r="B48" s="296"/>
      <c r="C48" s="297"/>
      <c r="D48" s="297"/>
      <c r="E48" s="295" t="s">
        <v>1257</v>
      </c>
      <c r="F48" s="295"/>
      <c r="G48" s="295"/>
      <c r="H48" s="295"/>
      <c r="I48" s="295"/>
      <c r="J48" s="295"/>
      <c r="K48" s="293"/>
    </row>
    <row r="49" ht="15" customHeight="1">
      <c r="B49" s="296"/>
      <c r="C49" s="297"/>
      <c r="D49" s="295" t="s">
        <v>1258</v>
      </c>
      <c r="E49" s="295"/>
      <c r="F49" s="295"/>
      <c r="G49" s="295"/>
      <c r="H49" s="295"/>
      <c r="I49" s="295"/>
      <c r="J49" s="295"/>
      <c r="K49" s="293"/>
    </row>
    <row r="50" ht="25.5" customHeight="1">
      <c r="B50" s="291"/>
      <c r="C50" s="292" t="s">
        <v>1259</v>
      </c>
      <c r="D50" s="292"/>
      <c r="E50" s="292"/>
      <c r="F50" s="292"/>
      <c r="G50" s="292"/>
      <c r="H50" s="292"/>
      <c r="I50" s="292"/>
      <c r="J50" s="292"/>
      <c r="K50" s="293"/>
    </row>
    <row r="51" ht="5.25" customHeight="1">
      <c r="B51" s="291"/>
      <c r="C51" s="294"/>
      <c r="D51" s="294"/>
      <c r="E51" s="294"/>
      <c r="F51" s="294"/>
      <c r="G51" s="294"/>
      <c r="H51" s="294"/>
      <c r="I51" s="294"/>
      <c r="J51" s="294"/>
      <c r="K51" s="293"/>
    </row>
    <row r="52" ht="15" customHeight="1">
      <c r="B52" s="291"/>
      <c r="C52" s="295" t="s">
        <v>1260</v>
      </c>
      <c r="D52" s="295"/>
      <c r="E52" s="295"/>
      <c r="F52" s="295"/>
      <c r="G52" s="295"/>
      <c r="H52" s="295"/>
      <c r="I52" s="295"/>
      <c r="J52" s="295"/>
      <c r="K52" s="293"/>
    </row>
    <row r="53" ht="15" customHeight="1">
      <c r="B53" s="291"/>
      <c r="C53" s="295" t="s">
        <v>1261</v>
      </c>
      <c r="D53" s="295"/>
      <c r="E53" s="295"/>
      <c r="F53" s="295"/>
      <c r="G53" s="295"/>
      <c r="H53" s="295"/>
      <c r="I53" s="295"/>
      <c r="J53" s="295"/>
      <c r="K53" s="293"/>
    </row>
    <row r="54" ht="12.75" customHeight="1">
      <c r="B54" s="291"/>
      <c r="C54" s="295"/>
      <c r="D54" s="295"/>
      <c r="E54" s="295"/>
      <c r="F54" s="295"/>
      <c r="G54" s="295"/>
      <c r="H54" s="295"/>
      <c r="I54" s="295"/>
      <c r="J54" s="295"/>
      <c r="K54" s="293"/>
    </row>
    <row r="55" ht="15" customHeight="1">
      <c r="B55" s="291"/>
      <c r="C55" s="295" t="s">
        <v>1262</v>
      </c>
      <c r="D55" s="295"/>
      <c r="E55" s="295"/>
      <c r="F55" s="295"/>
      <c r="G55" s="295"/>
      <c r="H55" s="295"/>
      <c r="I55" s="295"/>
      <c r="J55" s="295"/>
      <c r="K55" s="293"/>
    </row>
    <row r="56" ht="15" customHeight="1">
      <c r="B56" s="291"/>
      <c r="C56" s="297"/>
      <c r="D56" s="295" t="s">
        <v>1263</v>
      </c>
      <c r="E56" s="295"/>
      <c r="F56" s="295"/>
      <c r="G56" s="295"/>
      <c r="H56" s="295"/>
      <c r="I56" s="295"/>
      <c r="J56" s="295"/>
      <c r="K56" s="293"/>
    </row>
    <row r="57" ht="15" customHeight="1">
      <c r="B57" s="291"/>
      <c r="C57" s="297"/>
      <c r="D57" s="295" t="s">
        <v>1264</v>
      </c>
      <c r="E57" s="295"/>
      <c r="F57" s="295"/>
      <c r="G57" s="295"/>
      <c r="H57" s="295"/>
      <c r="I57" s="295"/>
      <c r="J57" s="295"/>
      <c r="K57" s="293"/>
    </row>
    <row r="58" ht="15" customHeight="1">
      <c r="B58" s="291"/>
      <c r="C58" s="297"/>
      <c r="D58" s="295" t="s">
        <v>1265</v>
      </c>
      <c r="E58" s="295"/>
      <c r="F58" s="295"/>
      <c r="G58" s="295"/>
      <c r="H58" s="295"/>
      <c r="I58" s="295"/>
      <c r="J58" s="295"/>
      <c r="K58" s="293"/>
    </row>
    <row r="59" ht="15" customHeight="1">
      <c r="B59" s="291"/>
      <c r="C59" s="297"/>
      <c r="D59" s="295" t="s">
        <v>1266</v>
      </c>
      <c r="E59" s="295"/>
      <c r="F59" s="295"/>
      <c r="G59" s="295"/>
      <c r="H59" s="295"/>
      <c r="I59" s="295"/>
      <c r="J59" s="295"/>
      <c r="K59" s="293"/>
    </row>
    <row r="60" ht="15" customHeight="1">
      <c r="B60" s="291"/>
      <c r="C60" s="297"/>
      <c r="D60" s="300" t="s">
        <v>1267</v>
      </c>
      <c r="E60" s="300"/>
      <c r="F60" s="300"/>
      <c r="G60" s="300"/>
      <c r="H60" s="300"/>
      <c r="I60" s="300"/>
      <c r="J60" s="300"/>
      <c r="K60" s="293"/>
    </row>
    <row r="61" ht="15" customHeight="1">
      <c r="B61" s="291"/>
      <c r="C61" s="297"/>
      <c r="D61" s="295" t="s">
        <v>1268</v>
      </c>
      <c r="E61" s="295"/>
      <c r="F61" s="295"/>
      <c r="G61" s="295"/>
      <c r="H61" s="295"/>
      <c r="I61" s="295"/>
      <c r="J61" s="295"/>
      <c r="K61" s="293"/>
    </row>
    <row r="62" ht="12.75" customHeight="1">
      <c r="B62" s="291"/>
      <c r="C62" s="297"/>
      <c r="D62" s="297"/>
      <c r="E62" s="301"/>
      <c r="F62" s="297"/>
      <c r="G62" s="297"/>
      <c r="H62" s="297"/>
      <c r="I62" s="297"/>
      <c r="J62" s="297"/>
      <c r="K62" s="293"/>
    </row>
    <row r="63" ht="15" customHeight="1">
      <c r="B63" s="291"/>
      <c r="C63" s="297"/>
      <c r="D63" s="295" t="s">
        <v>1269</v>
      </c>
      <c r="E63" s="295"/>
      <c r="F63" s="295"/>
      <c r="G63" s="295"/>
      <c r="H63" s="295"/>
      <c r="I63" s="295"/>
      <c r="J63" s="295"/>
      <c r="K63" s="293"/>
    </row>
    <row r="64" ht="15" customHeight="1">
      <c r="B64" s="291"/>
      <c r="C64" s="297"/>
      <c r="D64" s="300" t="s">
        <v>1270</v>
      </c>
      <c r="E64" s="300"/>
      <c r="F64" s="300"/>
      <c r="G64" s="300"/>
      <c r="H64" s="300"/>
      <c r="I64" s="300"/>
      <c r="J64" s="300"/>
      <c r="K64" s="293"/>
    </row>
    <row r="65" ht="15" customHeight="1">
      <c r="B65" s="291"/>
      <c r="C65" s="297"/>
      <c r="D65" s="295" t="s">
        <v>1271</v>
      </c>
      <c r="E65" s="295"/>
      <c r="F65" s="295"/>
      <c r="G65" s="295"/>
      <c r="H65" s="295"/>
      <c r="I65" s="295"/>
      <c r="J65" s="295"/>
      <c r="K65" s="293"/>
    </row>
    <row r="66" ht="15" customHeight="1">
      <c r="B66" s="291"/>
      <c r="C66" s="297"/>
      <c r="D66" s="295" t="s">
        <v>1272</v>
      </c>
      <c r="E66" s="295"/>
      <c r="F66" s="295"/>
      <c r="G66" s="295"/>
      <c r="H66" s="295"/>
      <c r="I66" s="295"/>
      <c r="J66" s="295"/>
      <c r="K66" s="293"/>
    </row>
    <row r="67" ht="15" customHeight="1">
      <c r="B67" s="291"/>
      <c r="C67" s="297"/>
      <c r="D67" s="295" t="s">
        <v>1273</v>
      </c>
      <c r="E67" s="295"/>
      <c r="F67" s="295"/>
      <c r="G67" s="295"/>
      <c r="H67" s="295"/>
      <c r="I67" s="295"/>
      <c r="J67" s="295"/>
      <c r="K67" s="293"/>
    </row>
    <row r="68" ht="15" customHeight="1">
      <c r="B68" s="291"/>
      <c r="C68" s="297"/>
      <c r="D68" s="295" t="s">
        <v>1274</v>
      </c>
      <c r="E68" s="295"/>
      <c r="F68" s="295"/>
      <c r="G68" s="295"/>
      <c r="H68" s="295"/>
      <c r="I68" s="295"/>
      <c r="J68" s="295"/>
      <c r="K68" s="293"/>
    </row>
    <row r="69" ht="12.75" customHeight="1">
      <c r="B69" s="302"/>
      <c r="C69" s="303"/>
      <c r="D69" s="303"/>
      <c r="E69" s="303"/>
      <c r="F69" s="303"/>
      <c r="G69" s="303"/>
      <c r="H69" s="303"/>
      <c r="I69" s="303"/>
      <c r="J69" s="303"/>
      <c r="K69" s="304"/>
    </row>
    <row r="70" ht="18.75" customHeight="1">
      <c r="B70" s="305"/>
      <c r="C70" s="305"/>
      <c r="D70" s="305"/>
      <c r="E70" s="305"/>
      <c r="F70" s="305"/>
      <c r="G70" s="305"/>
      <c r="H70" s="305"/>
      <c r="I70" s="305"/>
      <c r="J70" s="305"/>
      <c r="K70" s="306"/>
    </row>
    <row r="71" ht="18.75" customHeight="1">
      <c r="B71" s="306"/>
      <c r="C71" s="306"/>
      <c r="D71" s="306"/>
      <c r="E71" s="306"/>
      <c r="F71" s="306"/>
      <c r="G71" s="306"/>
      <c r="H71" s="306"/>
      <c r="I71" s="306"/>
      <c r="J71" s="306"/>
      <c r="K71" s="306"/>
    </row>
    <row r="72" ht="7.5" customHeight="1">
      <c r="B72" s="307"/>
      <c r="C72" s="308"/>
      <c r="D72" s="308"/>
      <c r="E72" s="308"/>
      <c r="F72" s="308"/>
      <c r="G72" s="308"/>
      <c r="H72" s="308"/>
      <c r="I72" s="308"/>
      <c r="J72" s="308"/>
      <c r="K72" s="309"/>
    </row>
    <row r="73" ht="45" customHeight="1">
      <c r="B73" s="310"/>
      <c r="C73" s="311" t="s">
        <v>95</v>
      </c>
      <c r="D73" s="311"/>
      <c r="E73" s="311"/>
      <c r="F73" s="311"/>
      <c r="G73" s="311"/>
      <c r="H73" s="311"/>
      <c r="I73" s="311"/>
      <c r="J73" s="311"/>
      <c r="K73" s="312"/>
    </row>
    <row r="74" ht="17.25" customHeight="1">
      <c r="B74" s="310"/>
      <c r="C74" s="313" t="s">
        <v>1275</v>
      </c>
      <c r="D74" s="313"/>
      <c r="E74" s="313"/>
      <c r="F74" s="313" t="s">
        <v>1276</v>
      </c>
      <c r="G74" s="314"/>
      <c r="H74" s="313" t="s">
        <v>108</v>
      </c>
      <c r="I74" s="313" t="s">
        <v>56</v>
      </c>
      <c r="J74" s="313" t="s">
        <v>1277</v>
      </c>
      <c r="K74" s="312"/>
    </row>
    <row r="75" ht="17.25" customHeight="1">
      <c r="B75" s="310"/>
      <c r="C75" s="315" t="s">
        <v>1278</v>
      </c>
      <c r="D75" s="315"/>
      <c r="E75" s="315"/>
      <c r="F75" s="316" t="s">
        <v>1279</v>
      </c>
      <c r="G75" s="317"/>
      <c r="H75" s="315"/>
      <c r="I75" s="315"/>
      <c r="J75" s="315" t="s">
        <v>1280</v>
      </c>
      <c r="K75" s="312"/>
    </row>
    <row r="76" ht="5.25" customHeight="1">
      <c r="B76" s="310"/>
      <c r="C76" s="318"/>
      <c r="D76" s="318"/>
      <c r="E76" s="318"/>
      <c r="F76" s="318"/>
      <c r="G76" s="319"/>
      <c r="H76" s="318"/>
      <c r="I76" s="318"/>
      <c r="J76" s="318"/>
      <c r="K76" s="312"/>
    </row>
    <row r="77" ht="15" customHeight="1">
      <c r="B77" s="310"/>
      <c r="C77" s="299" t="s">
        <v>52</v>
      </c>
      <c r="D77" s="318"/>
      <c r="E77" s="318"/>
      <c r="F77" s="320" t="s">
        <v>1281</v>
      </c>
      <c r="G77" s="319"/>
      <c r="H77" s="299" t="s">
        <v>1282</v>
      </c>
      <c r="I77" s="299" t="s">
        <v>1283</v>
      </c>
      <c r="J77" s="299">
        <v>20</v>
      </c>
      <c r="K77" s="312"/>
    </row>
    <row r="78" ht="15" customHeight="1">
      <c r="B78" s="310"/>
      <c r="C78" s="299" t="s">
        <v>1284</v>
      </c>
      <c r="D78" s="299"/>
      <c r="E78" s="299"/>
      <c r="F78" s="320" t="s">
        <v>1281</v>
      </c>
      <c r="G78" s="319"/>
      <c r="H78" s="299" t="s">
        <v>1285</v>
      </c>
      <c r="I78" s="299" t="s">
        <v>1283</v>
      </c>
      <c r="J78" s="299">
        <v>120</v>
      </c>
      <c r="K78" s="312"/>
    </row>
    <row r="79" ht="15" customHeight="1">
      <c r="B79" s="321"/>
      <c r="C79" s="299" t="s">
        <v>1286</v>
      </c>
      <c r="D79" s="299"/>
      <c r="E79" s="299"/>
      <c r="F79" s="320" t="s">
        <v>1287</v>
      </c>
      <c r="G79" s="319"/>
      <c r="H79" s="299" t="s">
        <v>1288</v>
      </c>
      <c r="I79" s="299" t="s">
        <v>1283</v>
      </c>
      <c r="J79" s="299">
        <v>50</v>
      </c>
      <c r="K79" s="312"/>
    </row>
    <row r="80" ht="15" customHeight="1">
      <c r="B80" s="321"/>
      <c r="C80" s="299" t="s">
        <v>1289</v>
      </c>
      <c r="D80" s="299"/>
      <c r="E80" s="299"/>
      <c r="F80" s="320" t="s">
        <v>1281</v>
      </c>
      <c r="G80" s="319"/>
      <c r="H80" s="299" t="s">
        <v>1290</v>
      </c>
      <c r="I80" s="299" t="s">
        <v>1291</v>
      </c>
      <c r="J80" s="299"/>
      <c r="K80" s="312"/>
    </row>
    <row r="81" ht="15" customHeight="1">
      <c r="B81" s="321"/>
      <c r="C81" s="322" t="s">
        <v>1292</v>
      </c>
      <c r="D81" s="322"/>
      <c r="E81" s="322"/>
      <c r="F81" s="323" t="s">
        <v>1287</v>
      </c>
      <c r="G81" s="322"/>
      <c r="H81" s="322" t="s">
        <v>1293</v>
      </c>
      <c r="I81" s="322" t="s">
        <v>1283</v>
      </c>
      <c r="J81" s="322">
        <v>15</v>
      </c>
      <c r="K81" s="312"/>
    </row>
    <row r="82" ht="15" customHeight="1">
      <c r="B82" s="321"/>
      <c r="C82" s="322" t="s">
        <v>1294</v>
      </c>
      <c r="D82" s="322"/>
      <c r="E82" s="322"/>
      <c r="F82" s="323" t="s">
        <v>1287</v>
      </c>
      <c r="G82" s="322"/>
      <c r="H82" s="322" t="s">
        <v>1295</v>
      </c>
      <c r="I82" s="322" t="s">
        <v>1283</v>
      </c>
      <c r="J82" s="322">
        <v>15</v>
      </c>
      <c r="K82" s="312"/>
    </row>
    <row r="83" ht="15" customHeight="1">
      <c r="B83" s="321"/>
      <c r="C83" s="322" t="s">
        <v>1296</v>
      </c>
      <c r="D83" s="322"/>
      <c r="E83" s="322"/>
      <c r="F83" s="323" t="s">
        <v>1287</v>
      </c>
      <c r="G83" s="322"/>
      <c r="H83" s="322" t="s">
        <v>1297</v>
      </c>
      <c r="I83" s="322" t="s">
        <v>1283</v>
      </c>
      <c r="J83" s="322">
        <v>20</v>
      </c>
      <c r="K83" s="312"/>
    </row>
    <row r="84" ht="15" customHeight="1">
      <c r="B84" s="321"/>
      <c r="C84" s="322" t="s">
        <v>1298</v>
      </c>
      <c r="D84" s="322"/>
      <c r="E84" s="322"/>
      <c r="F84" s="323" t="s">
        <v>1287</v>
      </c>
      <c r="G84" s="322"/>
      <c r="H84" s="322" t="s">
        <v>1299</v>
      </c>
      <c r="I84" s="322" t="s">
        <v>1283</v>
      </c>
      <c r="J84" s="322">
        <v>20</v>
      </c>
      <c r="K84" s="312"/>
    </row>
    <row r="85" ht="15" customHeight="1">
      <c r="B85" s="321"/>
      <c r="C85" s="299" t="s">
        <v>1300</v>
      </c>
      <c r="D85" s="299"/>
      <c r="E85" s="299"/>
      <c r="F85" s="320" t="s">
        <v>1287</v>
      </c>
      <c r="G85" s="319"/>
      <c r="H85" s="299" t="s">
        <v>1301</v>
      </c>
      <c r="I85" s="299" t="s">
        <v>1283</v>
      </c>
      <c r="J85" s="299">
        <v>50</v>
      </c>
      <c r="K85" s="312"/>
    </row>
    <row r="86" ht="15" customHeight="1">
      <c r="B86" s="321"/>
      <c r="C86" s="299" t="s">
        <v>1302</v>
      </c>
      <c r="D86" s="299"/>
      <c r="E86" s="299"/>
      <c r="F86" s="320" t="s">
        <v>1287</v>
      </c>
      <c r="G86" s="319"/>
      <c r="H86" s="299" t="s">
        <v>1303</v>
      </c>
      <c r="I86" s="299" t="s">
        <v>1283</v>
      </c>
      <c r="J86" s="299">
        <v>20</v>
      </c>
      <c r="K86" s="312"/>
    </row>
    <row r="87" ht="15" customHeight="1">
      <c r="B87" s="321"/>
      <c r="C87" s="299" t="s">
        <v>1304</v>
      </c>
      <c r="D87" s="299"/>
      <c r="E87" s="299"/>
      <c r="F87" s="320" t="s">
        <v>1287</v>
      </c>
      <c r="G87" s="319"/>
      <c r="H87" s="299" t="s">
        <v>1305</v>
      </c>
      <c r="I87" s="299" t="s">
        <v>1283</v>
      </c>
      <c r="J87" s="299">
        <v>20</v>
      </c>
      <c r="K87" s="312"/>
    </row>
    <row r="88" ht="15" customHeight="1">
      <c r="B88" s="321"/>
      <c r="C88" s="299" t="s">
        <v>1306</v>
      </c>
      <c r="D88" s="299"/>
      <c r="E88" s="299"/>
      <c r="F88" s="320" t="s">
        <v>1287</v>
      </c>
      <c r="G88" s="319"/>
      <c r="H88" s="299" t="s">
        <v>1307</v>
      </c>
      <c r="I88" s="299" t="s">
        <v>1283</v>
      </c>
      <c r="J88" s="299">
        <v>50</v>
      </c>
      <c r="K88" s="312"/>
    </row>
    <row r="89" ht="15" customHeight="1">
      <c r="B89" s="321"/>
      <c r="C89" s="299" t="s">
        <v>1308</v>
      </c>
      <c r="D89" s="299"/>
      <c r="E89" s="299"/>
      <c r="F89" s="320" t="s">
        <v>1287</v>
      </c>
      <c r="G89" s="319"/>
      <c r="H89" s="299" t="s">
        <v>1308</v>
      </c>
      <c r="I89" s="299" t="s">
        <v>1283</v>
      </c>
      <c r="J89" s="299">
        <v>50</v>
      </c>
      <c r="K89" s="312"/>
    </row>
    <row r="90" ht="15" customHeight="1">
      <c r="B90" s="321"/>
      <c r="C90" s="299" t="s">
        <v>113</v>
      </c>
      <c r="D90" s="299"/>
      <c r="E90" s="299"/>
      <c r="F90" s="320" t="s">
        <v>1287</v>
      </c>
      <c r="G90" s="319"/>
      <c r="H90" s="299" t="s">
        <v>1309</v>
      </c>
      <c r="I90" s="299" t="s">
        <v>1283</v>
      </c>
      <c r="J90" s="299">
        <v>255</v>
      </c>
      <c r="K90" s="312"/>
    </row>
    <row r="91" ht="15" customHeight="1">
      <c r="B91" s="321"/>
      <c r="C91" s="299" t="s">
        <v>1310</v>
      </c>
      <c r="D91" s="299"/>
      <c r="E91" s="299"/>
      <c r="F91" s="320" t="s">
        <v>1281</v>
      </c>
      <c r="G91" s="319"/>
      <c r="H91" s="299" t="s">
        <v>1311</v>
      </c>
      <c r="I91" s="299" t="s">
        <v>1312</v>
      </c>
      <c r="J91" s="299"/>
      <c r="K91" s="312"/>
    </row>
    <row r="92" ht="15" customHeight="1">
      <c r="B92" s="321"/>
      <c r="C92" s="299" t="s">
        <v>1313</v>
      </c>
      <c r="D92" s="299"/>
      <c r="E92" s="299"/>
      <c r="F92" s="320" t="s">
        <v>1281</v>
      </c>
      <c r="G92" s="319"/>
      <c r="H92" s="299" t="s">
        <v>1314</v>
      </c>
      <c r="I92" s="299" t="s">
        <v>1315</v>
      </c>
      <c r="J92" s="299"/>
      <c r="K92" s="312"/>
    </row>
    <row r="93" ht="15" customHeight="1">
      <c r="B93" s="321"/>
      <c r="C93" s="299" t="s">
        <v>1316</v>
      </c>
      <c r="D93" s="299"/>
      <c r="E93" s="299"/>
      <c r="F93" s="320" t="s">
        <v>1281</v>
      </c>
      <c r="G93" s="319"/>
      <c r="H93" s="299" t="s">
        <v>1316</v>
      </c>
      <c r="I93" s="299" t="s">
        <v>1315</v>
      </c>
      <c r="J93" s="299"/>
      <c r="K93" s="312"/>
    </row>
    <row r="94" ht="15" customHeight="1">
      <c r="B94" s="321"/>
      <c r="C94" s="299" t="s">
        <v>37</v>
      </c>
      <c r="D94" s="299"/>
      <c r="E94" s="299"/>
      <c r="F94" s="320" t="s">
        <v>1281</v>
      </c>
      <c r="G94" s="319"/>
      <c r="H94" s="299" t="s">
        <v>1317</v>
      </c>
      <c r="I94" s="299" t="s">
        <v>1315</v>
      </c>
      <c r="J94" s="299"/>
      <c r="K94" s="312"/>
    </row>
    <row r="95" ht="15" customHeight="1">
      <c r="B95" s="321"/>
      <c r="C95" s="299" t="s">
        <v>47</v>
      </c>
      <c r="D95" s="299"/>
      <c r="E95" s="299"/>
      <c r="F95" s="320" t="s">
        <v>1281</v>
      </c>
      <c r="G95" s="319"/>
      <c r="H95" s="299" t="s">
        <v>1318</v>
      </c>
      <c r="I95" s="299" t="s">
        <v>1315</v>
      </c>
      <c r="J95" s="299"/>
      <c r="K95" s="312"/>
    </row>
    <row r="96" ht="15" customHeight="1">
      <c r="B96" s="324"/>
      <c r="C96" s="325"/>
      <c r="D96" s="325"/>
      <c r="E96" s="325"/>
      <c r="F96" s="325"/>
      <c r="G96" s="325"/>
      <c r="H96" s="325"/>
      <c r="I96" s="325"/>
      <c r="J96" s="325"/>
      <c r="K96" s="326"/>
    </row>
    <row r="97" ht="18.75" customHeight="1">
      <c r="B97" s="327"/>
      <c r="C97" s="328"/>
      <c r="D97" s="328"/>
      <c r="E97" s="328"/>
      <c r="F97" s="328"/>
      <c r="G97" s="328"/>
      <c r="H97" s="328"/>
      <c r="I97" s="328"/>
      <c r="J97" s="328"/>
      <c r="K97" s="327"/>
    </row>
    <row r="98" ht="18.75" customHeight="1">
      <c r="B98" s="306"/>
      <c r="C98" s="306"/>
      <c r="D98" s="306"/>
      <c r="E98" s="306"/>
      <c r="F98" s="306"/>
      <c r="G98" s="306"/>
      <c r="H98" s="306"/>
      <c r="I98" s="306"/>
      <c r="J98" s="306"/>
      <c r="K98" s="306"/>
    </row>
    <row r="99" ht="7.5" customHeight="1">
      <c r="B99" s="307"/>
      <c r="C99" s="308"/>
      <c r="D99" s="308"/>
      <c r="E99" s="308"/>
      <c r="F99" s="308"/>
      <c r="G99" s="308"/>
      <c r="H99" s="308"/>
      <c r="I99" s="308"/>
      <c r="J99" s="308"/>
      <c r="K99" s="309"/>
    </row>
    <row r="100" ht="45" customHeight="1">
      <c r="B100" s="310"/>
      <c r="C100" s="311" t="s">
        <v>1319</v>
      </c>
      <c r="D100" s="311"/>
      <c r="E100" s="311"/>
      <c r="F100" s="311"/>
      <c r="G100" s="311"/>
      <c r="H100" s="311"/>
      <c r="I100" s="311"/>
      <c r="J100" s="311"/>
      <c r="K100" s="312"/>
    </row>
    <row r="101" ht="17.25" customHeight="1">
      <c r="B101" s="310"/>
      <c r="C101" s="313" t="s">
        <v>1275</v>
      </c>
      <c r="D101" s="313"/>
      <c r="E101" s="313"/>
      <c r="F101" s="313" t="s">
        <v>1276</v>
      </c>
      <c r="G101" s="314"/>
      <c r="H101" s="313" t="s">
        <v>108</v>
      </c>
      <c r="I101" s="313" t="s">
        <v>56</v>
      </c>
      <c r="J101" s="313" t="s">
        <v>1277</v>
      </c>
      <c r="K101" s="312"/>
    </row>
    <row r="102" ht="17.25" customHeight="1">
      <c r="B102" s="310"/>
      <c r="C102" s="315" t="s">
        <v>1278</v>
      </c>
      <c r="D102" s="315"/>
      <c r="E102" s="315"/>
      <c r="F102" s="316" t="s">
        <v>1279</v>
      </c>
      <c r="G102" s="317"/>
      <c r="H102" s="315"/>
      <c r="I102" s="315"/>
      <c r="J102" s="315" t="s">
        <v>1280</v>
      </c>
      <c r="K102" s="312"/>
    </row>
    <row r="103" ht="5.25" customHeight="1">
      <c r="B103" s="310"/>
      <c r="C103" s="313"/>
      <c r="D103" s="313"/>
      <c r="E103" s="313"/>
      <c r="F103" s="313"/>
      <c r="G103" s="329"/>
      <c r="H103" s="313"/>
      <c r="I103" s="313"/>
      <c r="J103" s="313"/>
      <c r="K103" s="312"/>
    </row>
    <row r="104" ht="15" customHeight="1">
      <c r="B104" s="310"/>
      <c r="C104" s="299" t="s">
        <v>52</v>
      </c>
      <c r="D104" s="318"/>
      <c r="E104" s="318"/>
      <c r="F104" s="320" t="s">
        <v>1281</v>
      </c>
      <c r="G104" s="329"/>
      <c r="H104" s="299" t="s">
        <v>1320</v>
      </c>
      <c r="I104" s="299" t="s">
        <v>1283</v>
      </c>
      <c r="J104" s="299">
        <v>20</v>
      </c>
      <c r="K104" s="312"/>
    </row>
    <row r="105" ht="15" customHeight="1">
      <c r="B105" s="310"/>
      <c r="C105" s="299" t="s">
        <v>1284</v>
      </c>
      <c r="D105" s="299"/>
      <c r="E105" s="299"/>
      <c r="F105" s="320" t="s">
        <v>1281</v>
      </c>
      <c r="G105" s="299"/>
      <c r="H105" s="299" t="s">
        <v>1320</v>
      </c>
      <c r="I105" s="299" t="s">
        <v>1283</v>
      </c>
      <c r="J105" s="299">
        <v>120</v>
      </c>
      <c r="K105" s="312"/>
    </row>
    <row r="106" ht="15" customHeight="1">
      <c r="B106" s="321"/>
      <c r="C106" s="299" t="s">
        <v>1286</v>
      </c>
      <c r="D106" s="299"/>
      <c r="E106" s="299"/>
      <c r="F106" s="320" t="s">
        <v>1287</v>
      </c>
      <c r="G106" s="299"/>
      <c r="H106" s="299" t="s">
        <v>1320</v>
      </c>
      <c r="I106" s="299" t="s">
        <v>1283</v>
      </c>
      <c r="J106" s="299">
        <v>50</v>
      </c>
      <c r="K106" s="312"/>
    </row>
    <row r="107" ht="15" customHeight="1">
      <c r="B107" s="321"/>
      <c r="C107" s="299" t="s">
        <v>1289</v>
      </c>
      <c r="D107" s="299"/>
      <c r="E107" s="299"/>
      <c r="F107" s="320" t="s">
        <v>1281</v>
      </c>
      <c r="G107" s="299"/>
      <c r="H107" s="299" t="s">
        <v>1320</v>
      </c>
      <c r="I107" s="299" t="s">
        <v>1291</v>
      </c>
      <c r="J107" s="299"/>
      <c r="K107" s="312"/>
    </row>
    <row r="108" ht="15" customHeight="1">
      <c r="B108" s="321"/>
      <c r="C108" s="299" t="s">
        <v>1300</v>
      </c>
      <c r="D108" s="299"/>
      <c r="E108" s="299"/>
      <c r="F108" s="320" t="s">
        <v>1287</v>
      </c>
      <c r="G108" s="299"/>
      <c r="H108" s="299" t="s">
        <v>1320</v>
      </c>
      <c r="I108" s="299" t="s">
        <v>1283</v>
      </c>
      <c r="J108" s="299">
        <v>50</v>
      </c>
      <c r="K108" s="312"/>
    </row>
    <row r="109" ht="15" customHeight="1">
      <c r="B109" s="321"/>
      <c r="C109" s="299" t="s">
        <v>1308</v>
      </c>
      <c r="D109" s="299"/>
      <c r="E109" s="299"/>
      <c r="F109" s="320" t="s">
        <v>1287</v>
      </c>
      <c r="G109" s="299"/>
      <c r="H109" s="299" t="s">
        <v>1320</v>
      </c>
      <c r="I109" s="299" t="s">
        <v>1283</v>
      </c>
      <c r="J109" s="299">
        <v>50</v>
      </c>
      <c r="K109" s="312"/>
    </row>
    <row r="110" ht="15" customHeight="1">
      <c r="B110" s="321"/>
      <c r="C110" s="299" t="s">
        <v>1306</v>
      </c>
      <c r="D110" s="299"/>
      <c r="E110" s="299"/>
      <c r="F110" s="320" t="s">
        <v>1287</v>
      </c>
      <c r="G110" s="299"/>
      <c r="H110" s="299" t="s">
        <v>1320</v>
      </c>
      <c r="I110" s="299" t="s">
        <v>1283</v>
      </c>
      <c r="J110" s="299">
        <v>50</v>
      </c>
      <c r="K110" s="312"/>
    </row>
    <row r="111" ht="15" customHeight="1">
      <c r="B111" s="321"/>
      <c r="C111" s="299" t="s">
        <v>52</v>
      </c>
      <c r="D111" s="299"/>
      <c r="E111" s="299"/>
      <c r="F111" s="320" t="s">
        <v>1281</v>
      </c>
      <c r="G111" s="299"/>
      <c r="H111" s="299" t="s">
        <v>1321</v>
      </c>
      <c r="I111" s="299" t="s">
        <v>1283</v>
      </c>
      <c r="J111" s="299">
        <v>20</v>
      </c>
      <c r="K111" s="312"/>
    </row>
    <row r="112" ht="15" customHeight="1">
      <c r="B112" s="321"/>
      <c r="C112" s="299" t="s">
        <v>1322</v>
      </c>
      <c r="D112" s="299"/>
      <c r="E112" s="299"/>
      <c r="F112" s="320" t="s">
        <v>1281</v>
      </c>
      <c r="G112" s="299"/>
      <c r="H112" s="299" t="s">
        <v>1323</v>
      </c>
      <c r="I112" s="299" t="s">
        <v>1283</v>
      </c>
      <c r="J112" s="299">
        <v>120</v>
      </c>
      <c r="K112" s="312"/>
    </row>
    <row r="113" ht="15" customHeight="1">
      <c r="B113" s="321"/>
      <c r="C113" s="299" t="s">
        <v>37</v>
      </c>
      <c r="D113" s="299"/>
      <c r="E113" s="299"/>
      <c r="F113" s="320" t="s">
        <v>1281</v>
      </c>
      <c r="G113" s="299"/>
      <c r="H113" s="299" t="s">
        <v>1324</v>
      </c>
      <c r="I113" s="299" t="s">
        <v>1315</v>
      </c>
      <c r="J113" s="299"/>
      <c r="K113" s="312"/>
    </row>
    <row r="114" ht="15" customHeight="1">
      <c r="B114" s="321"/>
      <c r="C114" s="299" t="s">
        <v>47</v>
      </c>
      <c r="D114" s="299"/>
      <c r="E114" s="299"/>
      <c r="F114" s="320" t="s">
        <v>1281</v>
      </c>
      <c r="G114" s="299"/>
      <c r="H114" s="299" t="s">
        <v>1325</v>
      </c>
      <c r="I114" s="299" t="s">
        <v>1315</v>
      </c>
      <c r="J114" s="299"/>
      <c r="K114" s="312"/>
    </row>
    <row r="115" ht="15" customHeight="1">
      <c r="B115" s="321"/>
      <c r="C115" s="299" t="s">
        <v>56</v>
      </c>
      <c r="D115" s="299"/>
      <c r="E115" s="299"/>
      <c r="F115" s="320" t="s">
        <v>1281</v>
      </c>
      <c r="G115" s="299"/>
      <c r="H115" s="299" t="s">
        <v>1326</v>
      </c>
      <c r="I115" s="299" t="s">
        <v>1327</v>
      </c>
      <c r="J115" s="299"/>
      <c r="K115" s="312"/>
    </row>
    <row r="116" ht="15" customHeight="1">
      <c r="B116" s="324"/>
      <c r="C116" s="330"/>
      <c r="D116" s="330"/>
      <c r="E116" s="330"/>
      <c r="F116" s="330"/>
      <c r="G116" s="330"/>
      <c r="H116" s="330"/>
      <c r="I116" s="330"/>
      <c r="J116" s="330"/>
      <c r="K116" s="326"/>
    </row>
    <row r="117" ht="18.75" customHeight="1">
      <c r="B117" s="331"/>
      <c r="C117" s="295"/>
      <c r="D117" s="295"/>
      <c r="E117" s="295"/>
      <c r="F117" s="332"/>
      <c r="G117" s="295"/>
      <c r="H117" s="295"/>
      <c r="I117" s="295"/>
      <c r="J117" s="295"/>
      <c r="K117" s="331"/>
    </row>
    <row r="118" ht="18.75" customHeight="1">
      <c r="B118" s="306"/>
      <c r="C118" s="306"/>
      <c r="D118" s="306"/>
      <c r="E118" s="306"/>
      <c r="F118" s="306"/>
      <c r="G118" s="306"/>
      <c r="H118" s="306"/>
      <c r="I118" s="306"/>
      <c r="J118" s="306"/>
      <c r="K118" s="306"/>
    </row>
    <row r="119" ht="7.5" customHeight="1">
      <c r="B119" s="333"/>
      <c r="C119" s="334"/>
      <c r="D119" s="334"/>
      <c r="E119" s="334"/>
      <c r="F119" s="334"/>
      <c r="G119" s="334"/>
      <c r="H119" s="334"/>
      <c r="I119" s="334"/>
      <c r="J119" s="334"/>
      <c r="K119" s="335"/>
    </row>
    <row r="120" ht="45" customHeight="1">
      <c r="B120" s="336"/>
      <c r="C120" s="289" t="s">
        <v>1328</v>
      </c>
      <c r="D120" s="289"/>
      <c r="E120" s="289"/>
      <c r="F120" s="289"/>
      <c r="G120" s="289"/>
      <c r="H120" s="289"/>
      <c r="I120" s="289"/>
      <c r="J120" s="289"/>
      <c r="K120" s="337"/>
    </row>
    <row r="121" ht="17.25" customHeight="1">
      <c r="B121" s="338"/>
      <c r="C121" s="313" t="s">
        <v>1275</v>
      </c>
      <c r="D121" s="313"/>
      <c r="E121" s="313"/>
      <c r="F121" s="313" t="s">
        <v>1276</v>
      </c>
      <c r="G121" s="314"/>
      <c r="H121" s="313" t="s">
        <v>108</v>
      </c>
      <c r="I121" s="313" t="s">
        <v>56</v>
      </c>
      <c r="J121" s="313" t="s">
        <v>1277</v>
      </c>
      <c r="K121" s="339"/>
    </row>
    <row r="122" ht="17.25" customHeight="1">
      <c r="B122" s="338"/>
      <c r="C122" s="315" t="s">
        <v>1278</v>
      </c>
      <c r="D122" s="315"/>
      <c r="E122" s="315"/>
      <c r="F122" s="316" t="s">
        <v>1279</v>
      </c>
      <c r="G122" s="317"/>
      <c r="H122" s="315"/>
      <c r="I122" s="315"/>
      <c r="J122" s="315" t="s">
        <v>1280</v>
      </c>
      <c r="K122" s="339"/>
    </row>
    <row r="123" ht="5.25" customHeight="1">
      <c r="B123" s="340"/>
      <c r="C123" s="318"/>
      <c r="D123" s="318"/>
      <c r="E123" s="318"/>
      <c r="F123" s="318"/>
      <c r="G123" s="299"/>
      <c r="H123" s="318"/>
      <c r="I123" s="318"/>
      <c r="J123" s="318"/>
      <c r="K123" s="341"/>
    </row>
    <row r="124" ht="15" customHeight="1">
      <c r="B124" s="340"/>
      <c r="C124" s="299" t="s">
        <v>1284</v>
      </c>
      <c r="D124" s="318"/>
      <c r="E124" s="318"/>
      <c r="F124" s="320" t="s">
        <v>1281</v>
      </c>
      <c r="G124" s="299"/>
      <c r="H124" s="299" t="s">
        <v>1320</v>
      </c>
      <c r="I124" s="299" t="s">
        <v>1283</v>
      </c>
      <c r="J124" s="299">
        <v>120</v>
      </c>
      <c r="K124" s="342"/>
    </row>
    <row r="125" ht="15" customHeight="1">
      <c r="B125" s="340"/>
      <c r="C125" s="299" t="s">
        <v>1329</v>
      </c>
      <c r="D125" s="299"/>
      <c r="E125" s="299"/>
      <c r="F125" s="320" t="s">
        <v>1281</v>
      </c>
      <c r="G125" s="299"/>
      <c r="H125" s="299" t="s">
        <v>1330</v>
      </c>
      <c r="I125" s="299" t="s">
        <v>1283</v>
      </c>
      <c r="J125" s="299" t="s">
        <v>1331</v>
      </c>
      <c r="K125" s="342"/>
    </row>
    <row r="126" ht="15" customHeight="1">
      <c r="B126" s="340"/>
      <c r="C126" s="299" t="s">
        <v>1230</v>
      </c>
      <c r="D126" s="299"/>
      <c r="E126" s="299"/>
      <c r="F126" s="320" t="s">
        <v>1281</v>
      </c>
      <c r="G126" s="299"/>
      <c r="H126" s="299" t="s">
        <v>1332</v>
      </c>
      <c r="I126" s="299" t="s">
        <v>1283</v>
      </c>
      <c r="J126" s="299" t="s">
        <v>1331</v>
      </c>
      <c r="K126" s="342"/>
    </row>
    <row r="127" ht="15" customHeight="1">
      <c r="B127" s="340"/>
      <c r="C127" s="299" t="s">
        <v>1292</v>
      </c>
      <c r="D127" s="299"/>
      <c r="E127" s="299"/>
      <c r="F127" s="320" t="s">
        <v>1287</v>
      </c>
      <c r="G127" s="299"/>
      <c r="H127" s="299" t="s">
        <v>1293</v>
      </c>
      <c r="I127" s="299" t="s">
        <v>1283</v>
      </c>
      <c r="J127" s="299">
        <v>15</v>
      </c>
      <c r="K127" s="342"/>
    </row>
    <row r="128" ht="15" customHeight="1">
      <c r="B128" s="340"/>
      <c r="C128" s="322" t="s">
        <v>1294</v>
      </c>
      <c r="D128" s="322"/>
      <c r="E128" s="322"/>
      <c r="F128" s="323" t="s">
        <v>1287</v>
      </c>
      <c r="G128" s="322"/>
      <c r="H128" s="322" t="s">
        <v>1295</v>
      </c>
      <c r="I128" s="322" t="s">
        <v>1283</v>
      </c>
      <c r="J128" s="322">
        <v>15</v>
      </c>
      <c r="K128" s="342"/>
    </row>
    <row r="129" ht="15" customHeight="1">
      <c r="B129" s="340"/>
      <c r="C129" s="322" t="s">
        <v>1296</v>
      </c>
      <c r="D129" s="322"/>
      <c r="E129" s="322"/>
      <c r="F129" s="323" t="s">
        <v>1287</v>
      </c>
      <c r="G129" s="322"/>
      <c r="H129" s="322" t="s">
        <v>1297</v>
      </c>
      <c r="I129" s="322" t="s">
        <v>1283</v>
      </c>
      <c r="J129" s="322">
        <v>20</v>
      </c>
      <c r="K129" s="342"/>
    </row>
    <row r="130" ht="15" customHeight="1">
      <c r="B130" s="340"/>
      <c r="C130" s="322" t="s">
        <v>1298</v>
      </c>
      <c r="D130" s="322"/>
      <c r="E130" s="322"/>
      <c r="F130" s="323" t="s">
        <v>1287</v>
      </c>
      <c r="G130" s="322"/>
      <c r="H130" s="322" t="s">
        <v>1299</v>
      </c>
      <c r="I130" s="322" t="s">
        <v>1283</v>
      </c>
      <c r="J130" s="322">
        <v>20</v>
      </c>
      <c r="K130" s="342"/>
    </row>
    <row r="131" ht="15" customHeight="1">
      <c r="B131" s="340"/>
      <c r="C131" s="299" t="s">
        <v>1286</v>
      </c>
      <c r="D131" s="299"/>
      <c r="E131" s="299"/>
      <c r="F131" s="320" t="s">
        <v>1287</v>
      </c>
      <c r="G131" s="299"/>
      <c r="H131" s="299" t="s">
        <v>1320</v>
      </c>
      <c r="I131" s="299" t="s">
        <v>1283</v>
      </c>
      <c r="J131" s="299">
        <v>50</v>
      </c>
      <c r="K131" s="342"/>
    </row>
    <row r="132" ht="15" customHeight="1">
      <c r="B132" s="340"/>
      <c r="C132" s="299" t="s">
        <v>1300</v>
      </c>
      <c r="D132" s="299"/>
      <c r="E132" s="299"/>
      <c r="F132" s="320" t="s">
        <v>1287</v>
      </c>
      <c r="G132" s="299"/>
      <c r="H132" s="299" t="s">
        <v>1320</v>
      </c>
      <c r="I132" s="299" t="s">
        <v>1283</v>
      </c>
      <c r="J132" s="299">
        <v>50</v>
      </c>
      <c r="K132" s="342"/>
    </row>
    <row r="133" ht="15" customHeight="1">
      <c r="B133" s="340"/>
      <c r="C133" s="299" t="s">
        <v>1306</v>
      </c>
      <c r="D133" s="299"/>
      <c r="E133" s="299"/>
      <c r="F133" s="320" t="s">
        <v>1287</v>
      </c>
      <c r="G133" s="299"/>
      <c r="H133" s="299" t="s">
        <v>1320</v>
      </c>
      <c r="I133" s="299" t="s">
        <v>1283</v>
      </c>
      <c r="J133" s="299">
        <v>50</v>
      </c>
      <c r="K133" s="342"/>
    </row>
    <row r="134" ht="15" customHeight="1">
      <c r="B134" s="340"/>
      <c r="C134" s="299" t="s">
        <v>1308</v>
      </c>
      <c r="D134" s="299"/>
      <c r="E134" s="299"/>
      <c r="F134" s="320" t="s">
        <v>1287</v>
      </c>
      <c r="G134" s="299"/>
      <c r="H134" s="299" t="s">
        <v>1320</v>
      </c>
      <c r="I134" s="299" t="s">
        <v>1283</v>
      </c>
      <c r="J134" s="299">
        <v>50</v>
      </c>
      <c r="K134" s="342"/>
    </row>
    <row r="135" ht="15" customHeight="1">
      <c r="B135" s="340"/>
      <c r="C135" s="299" t="s">
        <v>113</v>
      </c>
      <c r="D135" s="299"/>
      <c r="E135" s="299"/>
      <c r="F135" s="320" t="s">
        <v>1287</v>
      </c>
      <c r="G135" s="299"/>
      <c r="H135" s="299" t="s">
        <v>1333</v>
      </c>
      <c r="I135" s="299" t="s">
        <v>1283</v>
      </c>
      <c r="J135" s="299">
        <v>255</v>
      </c>
      <c r="K135" s="342"/>
    </row>
    <row r="136" ht="15" customHeight="1">
      <c r="B136" s="340"/>
      <c r="C136" s="299" t="s">
        <v>1310</v>
      </c>
      <c r="D136" s="299"/>
      <c r="E136" s="299"/>
      <c r="F136" s="320" t="s">
        <v>1281</v>
      </c>
      <c r="G136" s="299"/>
      <c r="H136" s="299" t="s">
        <v>1334</v>
      </c>
      <c r="I136" s="299" t="s">
        <v>1312</v>
      </c>
      <c r="J136" s="299"/>
      <c r="K136" s="342"/>
    </row>
    <row r="137" ht="15" customHeight="1">
      <c r="B137" s="340"/>
      <c r="C137" s="299" t="s">
        <v>1313</v>
      </c>
      <c r="D137" s="299"/>
      <c r="E137" s="299"/>
      <c r="F137" s="320" t="s">
        <v>1281</v>
      </c>
      <c r="G137" s="299"/>
      <c r="H137" s="299" t="s">
        <v>1335</v>
      </c>
      <c r="I137" s="299" t="s">
        <v>1315</v>
      </c>
      <c r="J137" s="299"/>
      <c r="K137" s="342"/>
    </row>
    <row r="138" ht="15" customHeight="1">
      <c r="B138" s="340"/>
      <c r="C138" s="299" t="s">
        <v>1316</v>
      </c>
      <c r="D138" s="299"/>
      <c r="E138" s="299"/>
      <c r="F138" s="320" t="s">
        <v>1281</v>
      </c>
      <c r="G138" s="299"/>
      <c r="H138" s="299" t="s">
        <v>1316</v>
      </c>
      <c r="I138" s="299" t="s">
        <v>1315</v>
      </c>
      <c r="J138" s="299"/>
      <c r="K138" s="342"/>
    </row>
    <row r="139" ht="15" customHeight="1">
      <c r="B139" s="340"/>
      <c r="C139" s="299" t="s">
        <v>37</v>
      </c>
      <c r="D139" s="299"/>
      <c r="E139" s="299"/>
      <c r="F139" s="320" t="s">
        <v>1281</v>
      </c>
      <c r="G139" s="299"/>
      <c r="H139" s="299" t="s">
        <v>1336</v>
      </c>
      <c r="I139" s="299" t="s">
        <v>1315</v>
      </c>
      <c r="J139" s="299"/>
      <c r="K139" s="342"/>
    </row>
    <row r="140" ht="15" customHeight="1">
      <c r="B140" s="340"/>
      <c r="C140" s="299" t="s">
        <v>1337</v>
      </c>
      <c r="D140" s="299"/>
      <c r="E140" s="299"/>
      <c r="F140" s="320" t="s">
        <v>1281</v>
      </c>
      <c r="G140" s="299"/>
      <c r="H140" s="299" t="s">
        <v>1338</v>
      </c>
      <c r="I140" s="299" t="s">
        <v>1315</v>
      </c>
      <c r="J140" s="299"/>
      <c r="K140" s="342"/>
    </row>
    <row r="141" ht="15" customHeight="1">
      <c r="B141" s="343"/>
      <c r="C141" s="344"/>
      <c r="D141" s="344"/>
      <c r="E141" s="344"/>
      <c r="F141" s="344"/>
      <c r="G141" s="344"/>
      <c r="H141" s="344"/>
      <c r="I141" s="344"/>
      <c r="J141" s="344"/>
      <c r="K141" s="345"/>
    </row>
    <row r="142" ht="18.75" customHeight="1">
      <c r="B142" s="295"/>
      <c r="C142" s="295"/>
      <c r="D142" s="295"/>
      <c r="E142" s="295"/>
      <c r="F142" s="332"/>
      <c r="G142" s="295"/>
      <c r="H142" s="295"/>
      <c r="I142" s="295"/>
      <c r="J142" s="295"/>
      <c r="K142" s="295"/>
    </row>
    <row r="143" ht="18.75" customHeight="1">
      <c r="B143" s="306"/>
      <c r="C143" s="306"/>
      <c r="D143" s="306"/>
      <c r="E143" s="306"/>
      <c r="F143" s="306"/>
      <c r="G143" s="306"/>
      <c r="H143" s="306"/>
      <c r="I143" s="306"/>
      <c r="J143" s="306"/>
      <c r="K143" s="306"/>
    </row>
    <row r="144" ht="7.5" customHeight="1">
      <c r="B144" s="307"/>
      <c r="C144" s="308"/>
      <c r="D144" s="308"/>
      <c r="E144" s="308"/>
      <c r="F144" s="308"/>
      <c r="G144" s="308"/>
      <c r="H144" s="308"/>
      <c r="I144" s="308"/>
      <c r="J144" s="308"/>
      <c r="K144" s="309"/>
    </row>
    <row r="145" ht="45" customHeight="1">
      <c r="B145" s="310"/>
      <c r="C145" s="311" t="s">
        <v>1339</v>
      </c>
      <c r="D145" s="311"/>
      <c r="E145" s="311"/>
      <c r="F145" s="311"/>
      <c r="G145" s="311"/>
      <c r="H145" s="311"/>
      <c r="I145" s="311"/>
      <c r="J145" s="311"/>
      <c r="K145" s="312"/>
    </row>
    <row r="146" ht="17.25" customHeight="1">
      <c r="B146" s="310"/>
      <c r="C146" s="313" t="s">
        <v>1275</v>
      </c>
      <c r="D146" s="313"/>
      <c r="E146" s="313"/>
      <c r="F146" s="313" t="s">
        <v>1276</v>
      </c>
      <c r="G146" s="314"/>
      <c r="H146" s="313" t="s">
        <v>108</v>
      </c>
      <c r="I146" s="313" t="s">
        <v>56</v>
      </c>
      <c r="J146" s="313" t="s">
        <v>1277</v>
      </c>
      <c r="K146" s="312"/>
    </row>
    <row r="147" ht="17.25" customHeight="1">
      <c r="B147" s="310"/>
      <c r="C147" s="315" t="s">
        <v>1278</v>
      </c>
      <c r="D147" s="315"/>
      <c r="E147" s="315"/>
      <c r="F147" s="316" t="s">
        <v>1279</v>
      </c>
      <c r="G147" s="317"/>
      <c r="H147" s="315"/>
      <c r="I147" s="315"/>
      <c r="J147" s="315" t="s">
        <v>1280</v>
      </c>
      <c r="K147" s="312"/>
    </row>
    <row r="148" ht="5.25" customHeight="1">
      <c r="B148" s="321"/>
      <c r="C148" s="318"/>
      <c r="D148" s="318"/>
      <c r="E148" s="318"/>
      <c r="F148" s="318"/>
      <c r="G148" s="319"/>
      <c r="H148" s="318"/>
      <c r="I148" s="318"/>
      <c r="J148" s="318"/>
      <c r="K148" s="342"/>
    </row>
    <row r="149" ht="15" customHeight="1">
      <c r="B149" s="321"/>
      <c r="C149" s="346" t="s">
        <v>1284</v>
      </c>
      <c r="D149" s="299"/>
      <c r="E149" s="299"/>
      <c r="F149" s="347" t="s">
        <v>1281</v>
      </c>
      <c r="G149" s="299"/>
      <c r="H149" s="346" t="s">
        <v>1320</v>
      </c>
      <c r="I149" s="346" t="s">
        <v>1283</v>
      </c>
      <c r="J149" s="346">
        <v>120</v>
      </c>
      <c r="K149" s="342"/>
    </row>
    <row r="150" ht="15" customHeight="1">
      <c r="B150" s="321"/>
      <c r="C150" s="346" t="s">
        <v>1329</v>
      </c>
      <c r="D150" s="299"/>
      <c r="E150" s="299"/>
      <c r="F150" s="347" t="s">
        <v>1281</v>
      </c>
      <c r="G150" s="299"/>
      <c r="H150" s="346" t="s">
        <v>1340</v>
      </c>
      <c r="I150" s="346" t="s">
        <v>1283</v>
      </c>
      <c r="J150" s="346" t="s">
        <v>1331</v>
      </c>
      <c r="K150" s="342"/>
    </row>
    <row r="151" ht="15" customHeight="1">
      <c r="B151" s="321"/>
      <c r="C151" s="346" t="s">
        <v>1230</v>
      </c>
      <c r="D151" s="299"/>
      <c r="E151" s="299"/>
      <c r="F151" s="347" t="s">
        <v>1281</v>
      </c>
      <c r="G151" s="299"/>
      <c r="H151" s="346" t="s">
        <v>1341</v>
      </c>
      <c r="I151" s="346" t="s">
        <v>1283</v>
      </c>
      <c r="J151" s="346" t="s">
        <v>1331</v>
      </c>
      <c r="K151" s="342"/>
    </row>
    <row r="152" ht="15" customHeight="1">
      <c r="B152" s="321"/>
      <c r="C152" s="346" t="s">
        <v>1286</v>
      </c>
      <c r="D152" s="299"/>
      <c r="E152" s="299"/>
      <c r="F152" s="347" t="s">
        <v>1287</v>
      </c>
      <c r="G152" s="299"/>
      <c r="H152" s="346" t="s">
        <v>1320</v>
      </c>
      <c r="I152" s="346" t="s">
        <v>1283</v>
      </c>
      <c r="J152" s="346">
        <v>50</v>
      </c>
      <c r="K152" s="342"/>
    </row>
    <row r="153" ht="15" customHeight="1">
      <c r="B153" s="321"/>
      <c r="C153" s="346" t="s">
        <v>1289</v>
      </c>
      <c r="D153" s="299"/>
      <c r="E153" s="299"/>
      <c r="F153" s="347" t="s">
        <v>1281</v>
      </c>
      <c r="G153" s="299"/>
      <c r="H153" s="346" t="s">
        <v>1320</v>
      </c>
      <c r="I153" s="346" t="s">
        <v>1291</v>
      </c>
      <c r="J153" s="346"/>
      <c r="K153" s="342"/>
    </row>
    <row r="154" ht="15" customHeight="1">
      <c r="B154" s="321"/>
      <c r="C154" s="346" t="s">
        <v>1300</v>
      </c>
      <c r="D154" s="299"/>
      <c r="E154" s="299"/>
      <c r="F154" s="347" t="s">
        <v>1287</v>
      </c>
      <c r="G154" s="299"/>
      <c r="H154" s="346" t="s">
        <v>1320</v>
      </c>
      <c r="I154" s="346" t="s">
        <v>1283</v>
      </c>
      <c r="J154" s="346">
        <v>50</v>
      </c>
      <c r="K154" s="342"/>
    </row>
    <row r="155" ht="15" customHeight="1">
      <c r="B155" s="321"/>
      <c r="C155" s="346" t="s">
        <v>1308</v>
      </c>
      <c r="D155" s="299"/>
      <c r="E155" s="299"/>
      <c r="F155" s="347" t="s">
        <v>1287</v>
      </c>
      <c r="G155" s="299"/>
      <c r="H155" s="346" t="s">
        <v>1320</v>
      </c>
      <c r="I155" s="346" t="s">
        <v>1283</v>
      </c>
      <c r="J155" s="346">
        <v>50</v>
      </c>
      <c r="K155" s="342"/>
    </row>
    <row r="156" ht="15" customHeight="1">
      <c r="B156" s="321"/>
      <c r="C156" s="346" t="s">
        <v>1306</v>
      </c>
      <c r="D156" s="299"/>
      <c r="E156" s="299"/>
      <c r="F156" s="347" t="s">
        <v>1287</v>
      </c>
      <c r="G156" s="299"/>
      <c r="H156" s="346" t="s">
        <v>1320</v>
      </c>
      <c r="I156" s="346" t="s">
        <v>1283</v>
      </c>
      <c r="J156" s="346">
        <v>50</v>
      </c>
      <c r="K156" s="342"/>
    </row>
    <row r="157" ht="15" customHeight="1">
      <c r="B157" s="321"/>
      <c r="C157" s="346" t="s">
        <v>100</v>
      </c>
      <c r="D157" s="299"/>
      <c r="E157" s="299"/>
      <c r="F157" s="347" t="s">
        <v>1281</v>
      </c>
      <c r="G157" s="299"/>
      <c r="H157" s="346" t="s">
        <v>1342</v>
      </c>
      <c r="I157" s="346" t="s">
        <v>1283</v>
      </c>
      <c r="J157" s="346" t="s">
        <v>1343</v>
      </c>
      <c r="K157" s="342"/>
    </row>
    <row r="158" ht="15" customHeight="1">
      <c r="B158" s="321"/>
      <c r="C158" s="346" t="s">
        <v>1344</v>
      </c>
      <c r="D158" s="299"/>
      <c r="E158" s="299"/>
      <c r="F158" s="347" t="s">
        <v>1281</v>
      </c>
      <c r="G158" s="299"/>
      <c r="H158" s="346" t="s">
        <v>1345</v>
      </c>
      <c r="I158" s="346" t="s">
        <v>1315</v>
      </c>
      <c r="J158" s="346"/>
      <c r="K158" s="342"/>
    </row>
    <row r="159" ht="15" customHeight="1">
      <c r="B159" s="348"/>
      <c r="C159" s="330"/>
      <c r="D159" s="330"/>
      <c r="E159" s="330"/>
      <c r="F159" s="330"/>
      <c r="G159" s="330"/>
      <c r="H159" s="330"/>
      <c r="I159" s="330"/>
      <c r="J159" s="330"/>
      <c r="K159" s="349"/>
    </row>
    <row r="160" ht="18.75" customHeight="1">
      <c r="B160" s="295"/>
      <c r="C160" s="299"/>
      <c r="D160" s="299"/>
      <c r="E160" s="299"/>
      <c r="F160" s="320"/>
      <c r="G160" s="299"/>
      <c r="H160" s="299"/>
      <c r="I160" s="299"/>
      <c r="J160" s="299"/>
      <c r="K160" s="295"/>
    </row>
    <row r="161" ht="18.75" customHeight="1">
      <c r="B161" s="306"/>
      <c r="C161" s="306"/>
      <c r="D161" s="306"/>
      <c r="E161" s="306"/>
      <c r="F161" s="306"/>
      <c r="G161" s="306"/>
      <c r="H161" s="306"/>
      <c r="I161" s="306"/>
      <c r="J161" s="306"/>
      <c r="K161" s="306"/>
    </row>
    <row r="162" ht="7.5" customHeight="1">
      <c r="B162" s="285"/>
      <c r="C162" s="286"/>
      <c r="D162" s="286"/>
      <c r="E162" s="286"/>
      <c r="F162" s="286"/>
      <c r="G162" s="286"/>
      <c r="H162" s="286"/>
      <c r="I162" s="286"/>
      <c r="J162" s="286"/>
      <c r="K162" s="287"/>
    </row>
    <row r="163" ht="45" customHeight="1">
      <c r="B163" s="288"/>
      <c r="C163" s="289" t="s">
        <v>1346</v>
      </c>
      <c r="D163" s="289"/>
      <c r="E163" s="289"/>
      <c r="F163" s="289"/>
      <c r="G163" s="289"/>
      <c r="H163" s="289"/>
      <c r="I163" s="289"/>
      <c r="J163" s="289"/>
      <c r="K163" s="290"/>
    </row>
    <row r="164" ht="17.25" customHeight="1">
      <c r="B164" s="288"/>
      <c r="C164" s="313" t="s">
        <v>1275</v>
      </c>
      <c r="D164" s="313"/>
      <c r="E164" s="313"/>
      <c r="F164" s="313" t="s">
        <v>1276</v>
      </c>
      <c r="G164" s="350"/>
      <c r="H164" s="351" t="s">
        <v>108</v>
      </c>
      <c r="I164" s="351" t="s">
        <v>56</v>
      </c>
      <c r="J164" s="313" t="s">
        <v>1277</v>
      </c>
      <c r="K164" s="290"/>
    </row>
    <row r="165" ht="17.25" customHeight="1">
      <c r="B165" s="291"/>
      <c r="C165" s="315" t="s">
        <v>1278</v>
      </c>
      <c r="D165" s="315"/>
      <c r="E165" s="315"/>
      <c r="F165" s="316" t="s">
        <v>1279</v>
      </c>
      <c r="G165" s="352"/>
      <c r="H165" s="353"/>
      <c r="I165" s="353"/>
      <c r="J165" s="315" t="s">
        <v>1280</v>
      </c>
      <c r="K165" s="293"/>
    </row>
    <row r="166" ht="5.25" customHeight="1">
      <c r="B166" s="321"/>
      <c r="C166" s="318"/>
      <c r="D166" s="318"/>
      <c r="E166" s="318"/>
      <c r="F166" s="318"/>
      <c r="G166" s="319"/>
      <c r="H166" s="318"/>
      <c r="I166" s="318"/>
      <c r="J166" s="318"/>
      <c r="K166" s="342"/>
    </row>
    <row r="167" ht="15" customHeight="1">
      <c r="B167" s="321"/>
      <c r="C167" s="299" t="s">
        <v>1284</v>
      </c>
      <c r="D167" s="299"/>
      <c r="E167" s="299"/>
      <c r="F167" s="320" t="s">
        <v>1281</v>
      </c>
      <c r="G167" s="299"/>
      <c r="H167" s="299" t="s">
        <v>1320</v>
      </c>
      <c r="I167" s="299" t="s">
        <v>1283</v>
      </c>
      <c r="J167" s="299">
        <v>120</v>
      </c>
      <c r="K167" s="342"/>
    </row>
    <row r="168" ht="15" customHeight="1">
      <c r="B168" s="321"/>
      <c r="C168" s="299" t="s">
        <v>1329</v>
      </c>
      <c r="D168" s="299"/>
      <c r="E168" s="299"/>
      <c r="F168" s="320" t="s">
        <v>1281</v>
      </c>
      <c r="G168" s="299"/>
      <c r="H168" s="299" t="s">
        <v>1330</v>
      </c>
      <c r="I168" s="299" t="s">
        <v>1283</v>
      </c>
      <c r="J168" s="299" t="s">
        <v>1331</v>
      </c>
      <c r="K168" s="342"/>
    </row>
    <row r="169" ht="15" customHeight="1">
      <c r="B169" s="321"/>
      <c r="C169" s="299" t="s">
        <v>1230</v>
      </c>
      <c r="D169" s="299"/>
      <c r="E169" s="299"/>
      <c r="F169" s="320" t="s">
        <v>1281</v>
      </c>
      <c r="G169" s="299"/>
      <c r="H169" s="299" t="s">
        <v>1347</v>
      </c>
      <c r="I169" s="299" t="s">
        <v>1283</v>
      </c>
      <c r="J169" s="299" t="s">
        <v>1331</v>
      </c>
      <c r="K169" s="342"/>
    </row>
    <row r="170" ht="15" customHeight="1">
      <c r="B170" s="321"/>
      <c r="C170" s="299" t="s">
        <v>1286</v>
      </c>
      <c r="D170" s="299"/>
      <c r="E170" s="299"/>
      <c r="F170" s="320" t="s">
        <v>1287</v>
      </c>
      <c r="G170" s="299"/>
      <c r="H170" s="299" t="s">
        <v>1347</v>
      </c>
      <c r="I170" s="299" t="s">
        <v>1283</v>
      </c>
      <c r="J170" s="299">
        <v>50</v>
      </c>
      <c r="K170" s="342"/>
    </row>
    <row r="171" ht="15" customHeight="1">
      <c r="B171" s="321"/>
      <c r="C171" s="299" t="s">
        <v>1289</v>
      </c>
      <c r="D171" s="299"/>
      <c r="E171" s="299"/>
      <c r="F171" s="320" t="s">
        <v>1281</v>
      </c>
      <c r="G171" s="299"/>
      <c r="H171" s="299" t="s">
        <v>1347</v>
      </c>
      <c r="I171" s="299" t="s">
        <v>1291</v>
      </c>
      <c r="J171" s="299"/>
      <c r="K171" s="342"/>
    </row>
    <row r="172" ht="15" customHeight="1">
      <c r="B172" s="321"/>
      <c r="C172" s="299" t="s">
        <v>1300</v>
      </c>
      <c r="D172" s="299"/>
      <c r="E172" s="299"/>
      <c r="F172" s="320" t="s">
        <v>1287</v>
      </c>
      <c r="G172" s="299"/>
      <c r="H172" s="299" t="s">
        <v>1347</v>
      </c>
      <c r="I172" s="299" t="s">
        <v>1283</v>
      </c>
      <c r="J172" s="299">
        <v>50</v>
      </c>
      <c r="K172" s="342"/>
    </row>
    <row r="173" ht="15" customHeight="1">
      <c r="B173" s="321"/>
      <c r="C173" s="299" t="s">
        <v>1308</v>
      </c>
      <c r="D173" s="299"/>
      <c r="E173" s="299"/>
      <c r="F173" s="320" t="s">
        <v>1287</v>
      </c>
      <c r="G173" s="299"/>
      <c r="H173" s="299" t="s">
        <v>1347</v>
      </c>
      <c r="I173" s="299" t="s">
        <v>1283</v>
      </c>
      <c r="J173" s="299">
        <v>50</v>
      </c>
      <c r="K173" s="342"/>
    </row>
    <row r="174" ht="15" customHeight="1">
      <c r="B174" s="321"/>
      <c r="C174" s="299" t="s">
        <v>1306</v>
      </c>
      <c r="D174" s="299"/>
      <c r="E174" s="299"/>
      <c r="F174" s="320" t="s">
        <v>1287</v>
      </c>
      <c r="G174" s="299"/>
      <c r="H174" s="299" t="s">
        <v>1347</v>
      </c>
      <c r="I174" s="299" t="s">
        <v>1283</v>
      </c>
      <c r="J174" s="299">
        <v>50</v>
      </c>
      <c r="K174" s="342"/>
    </row>
    <row r="175" ht="15" customHeight="1">
      <c r="B175" s="321"/>
      <c r="C175" s="299" t="s">
        <v>107</v>
      </c>
      <c r="D175" s="299"/>
      <c r="E175" s="299"/>
      <c r="F175" s="320" t="s">
        <v>1281</v>
      </c>
      <c r="G175" s="299"/>
      <c r="H175" s="299" t="s">
        <v>1348</v>
      </c>
      <c r="I175" s="299" t="s">
        <v>1349</v>
      </c>
      <c r="J175" s="299"/>
      <c r="K175" s="342"/>
    </row>
    <row r="176" ht="15" customHeight="1">
      <c r="B176" s="321"/>
      <c r="C176" s="299" t="s">
        <v>56</v>
      </c>
      <c r="D176" s="299"/>
      <c r="E176" s="299"/>
      <c r="F176" s="320" t="s">
        <v>1281</v>
      </c>
      <c r="G176" s="299"/>
      <c r="H176" s="299" t="s">
        <v>1350</v>
      </c>
      <c r="I176" s="299" t="s">
        <v>1351</v>
      </c>
      <c r="J176" s="299">
        <v>1</v>
      </c>
      <c r="K176" s="342"/>
    </row>
    <row r="177" ht="15" customHeight="1">
      <c r="B177" s="321"/>
      <c r="C177" s="299" t="s">
        <v>52</v>
      </c>
      <c r="D177" s="299"/>
      <c r="E177" s="299"/>
      <c r="F177" s="320" t="s">
        <v>1281</v>
      </c>
      <c r="G177" s="299"/>
      <c r="H177" s="299" t="s">
        <v>1352</v>
      </c>
      <c r="I177" s="299" t="s">
        <v>1283</v>
      </c>
      <c r="J177" s="299">
        <v>20</v>
      </c>
      <c r="K177" s="342"/>
    </row>
    <row r="178" ht="15" customHeight="1">
      <c r="B178" s="321"/>
      <c r="C178" s="299" t="s">
        <v>108</v>
      </c>
      <c r="D178" s="299"/>
      <c r="E178" s="299"/>
      <c r="F178" s="320" t="s">
        <v>1281</v>
      </c>
      <c r="G178" s="299"/>
      <c r="H178" s="299" t="s">
        <v>1353</v>
      </c>
      <c r="I178" s="299" t="s">
        <v>1283</v>
      </c>
      <c r="J178" s="299">
        <v>255</v>
      </c>
      <c r="K178" s="342"/>
    </row>
    <row r="179" ht="15" customHeight="1">
      <c r="B179" s="321"/>
      <c r="C179" s="299" t="s">
        <v>109</v>
      </c>
      <c r="D179" s="299"/>
      <c r="E179" s="299"/>
      <c r="F179" s="320" t="s">
        <v>1281</v>
      </c>
      <c r="G179" s="299"/>
      <c r="H179" s="299" t="s">
        <v>1246</v>
      </c>
      <c r="I179" s="299" t="s">
        <v>1283</v>
      </c>
      <c r="J179" s="299">
        <v>10</v>
      </c>
      <c r="K179" s="342"/>
    </row>
    <row r="180" ht="15" customHeight="1">
      <c r="B180" s="321"/>
      <c r="C180" s="299" t="s">
        <v>110</v>
      </c>
      <c r="D180" s="299"/>
      <c r="E180" s="299"/>
      <c r="F180" s="320" t="s">
        <v>1281</v>
      </c>
      <c r="G180" s="299"/>
      <c r="H180" s="299" t="s">
        <v>1354</v>
      </c>
      <c r="I180" s="299" t="s">
        <v>1315</v>
      </c>
      <c r="J180" s="299"/>
      <c r="K180" s="342"/>
    </row>
    <row r="181" ht="15" customHeight="1">
      <c r="B181" s="321"/>
      <c r="C181" s="299" t="s">
        <v>1355</v>
      </c>
      <c r="D181" s="299"/>
      <c r="E181" s="299"/>
      <c r="F181" s="320" t="s">
        <v>1281</v>
      </c>
      <c r="G181" s="299"/>
      <c r="H181" s="299" t="s">
        <v>1356</v>
      </c>
      <c r="I181" s="299" t="s">
        <v>1315</v>
      </c>
      <c r="J181" s="299"/>
      <c r="K181" s="342"/>
    </row>
    <row r="182" ht="15" customHeight="1">
      <c r="B182" s="321"/>
      <c r="C182" s="299" t="s">
        <v>1344</v>
      </c>
      <c r="D182" s="299"/>
      <c r="E182" s="299"/>
      <c r="F182" s="320" t="s">
        <v>1281</v>
      </c>
      <c r="G182" s="299"/>
      <c r="H182" s="299" t="s">
        <v>1357</v>
      </c>
      <c r="I182" s="299" t="s">
        <v>1315</v>
      </c>
      <c r="J182" s="299"/>
      <c r="K182" s="342"/>
    </row>
    <row r="183" ht="15" customHeight="1">
      <c r="B183" s="321"/>
      <c r="C183" s="299" t="s">
        <v>112</v>
      </c>
      <c r="D183" s="299"/>
      <c r="E183" s="299"/>
      <c r="F183" s="320" t="s">
        <v>1287</v>
      </c>
      <c r="G183" s="299"/>
      <c r="H183" s="299" t="s">
        <v>1358</v>
      </c>
      <c r="I183" s="299" t="s">
        <v>1283</v>
      </c>
      <c r="J183" s="299">
        <v>50</v>
      </c>
      <c r="K183" s="342"/>
    </row>
    <row r="184" ht="15" customHeight="1">
      <c r="B184" s="321"/>
      <c r="C184" s="299" t="s">
        <v>1359</v>
      </c>
      <c r="D184" s="299"/>
      <c r="E184" s="299"/>
      <c r="F184" s="320" t="s">
        <v>1287</v>
      </c>
      <c r="G184" s="299"/>
      <c r="H184" s="299" t="s">
        <v>1360</v>
      </c>
      <c r="I184" s="299" t="s">
        <v>1361</v>
      </c>
      <c r="J184" s="299"/>
      <c r="K184" s="342"/>
    </row>
    <row r="185" ht="15" customHeight="1">
      <c r="B185" s="321"/>
      <c r="C185" s="299" t="s">
        <v>1362</v>
      </c>
      <c r="D185" s="299"/>
      <c r="E185" s="299"/>
      <c r="F185" s="320" t="s">
        <v>1287</v>
      </c>
      <c r="G185" s="299"/>
      <c r="H185" s="299" t="s">
        <v>1363</v>
      </c>
      <c r="I185" s="299" t="s">
        <v>1361</v>
      </c>
      <c r="J185" s="299"/>
      <c r="K185" s="342"/>
    </row>
    <row r="186" ht="15" customHeight="1">
      <c r="B186" s="321"/>
      <c r="C186" s="299" t="s">
        <v>1364</v>
      </c>
      <c r="D186" s="299"/>
      <c r="E186" s="299"/>
      <c r="F186" s="320" t="s">
        <v>1287</v>
      </c>
      <c r="G186" s="299"/>
      <c r="H186" s="299" t="s">
        <v>1365</v>
      </c>
      <c r="I186" s="299" t="s">
        <v>1361</v>
      </c>
      <c r="J186" s="299"/>
      <c r="K186" s="342"/>
    </row>
    <row r="187" ht="15" customHeight="1">
      <c r="B187" s="321"/>
      <c r="C187" s="354" t="s">
        <v>1366</v>
      </c>
      <c r="D187" s="299"/>
      <c r="E187" s="299"/>
      <c r="F187" s="320" t="s">
        <v>1287</v>
      </c>
      <c r="G187" s="299"/>
      <c r="H187" s="299" t="s">
        <v>1367</v>
      </c>
      <c r="I187" s="299" t="s">
        <v>1368</v>
      </c>
      <c r="J187" s="355" t="s">
        <v>1369</v>
      </c>
      <c r="K187" s="342"/>
    </row>
    <row r="188" ht="15" customHeight="1">
      <c r="B188" s="321"/>
      <c r="C188" s="305" t="s">
        <v>41</v>
      </c>
      <c r="D188" s="299"/>
      <c r="E188" s="299"/>
      <c r="F188" s="320" t="s">
        <v>1281</v>
      </c>
      <c r="G188" s="299"/>
      <c r="H188" s="295" t="s">
        <v>1370</v>
      </c>
      <c r="I188" s="299" t="s">
        <v>1371</v>
      </c>
      <c r="J188" s="299"/>
      <c r="K188" s="342"/>
    </row>
    <row r="189" ht="15" customHeight="1">
      <c r="B189" s="321"/>
      <c r="C189" s="305" t="s">
        <v>1372</v>
      </c>
      <c r="D189" s="299"/>
      <c r="E189" s="299"/>
      <c r="F189" s="320" t="s">
        <v>1281</v>
      </c>
      <c r="G189" s="299"/>
      <c r="H189" s="299" t="s">
        <v>1373</v>
      </c>
      <c r="I189" s="299" t="s">
        <v>1315</v>
      </c>
      <c r="J189" s="299"/>
      <c r="K189" s="342"/>
    </row>
    <row r="190" ht="15" customHeight="1">
      <c r="B190" s="321"/>
      <c r="C190" s="305" t="s">
        <v>1374</v>
      </c>
      <c r="D190" s="299"/>
      <c r="E190" s="299"/>
      <c r="F190" s="320" t="s">
        <v>1281</v>
      </c>
      <c r="G190" s="299"/>
      <c r="H190" s="299" t="s">
        <v>1375</v>
      </c>
      <c r="I190" s="299" t="s">
        <v>1315</v>
      </c>
      <c r="J190" s="299"/>
      <c r="K190" s="342"/>
    </row>
    <row r="191" ht="15" customHeight="1">
      <c r="B191" s="321"/>
      <c r="C191" s="305" t="s">
        <v>1376</v>
      </c>
      <c r="D191" s="299"/>
      <c r="E191" s="299"/>
      <c r="F191" s="320" t="s">
        <v>1287</v>
      </c>
      <c r="G191" s="299"/>
      <c r="H191" s="299" t="s">
        <v>1377</v>
      </c>
      <c r="I191" s="299" t="s">
        <v>1315</v>
      </c>
      <c r="J191" s="299"/>
      <c r="K191" s="342"/>
    </row>
    <row r="192" ht="15" customHeight="1">
      <c r="B192" s="348"/>
      <c r="C192" s="356"/>
      <c r="D192" s="330"/>
      <c r="E192" s="330"/>
      <c r="F192" s="330"/>
      <c r="G192" s="330"/>
      <c r="H192" s="330"/>
      <c r="I192" s="330"/>
      <c r="J192" s="330"/>
      <c r="K192" s="349"/>
    </row>
    <row r="193" ht="18.75" customHeight="1">
      <c r="B193" s="295"/>
      <c r="C193" s="299"/>
      <c r="D193" s="299"/>
      <c r="E193" s="299"/>
      <c r="F193" s="320"/>
      <c r="G193" s="299"/>
      <c r="H193" s="299"/>
      <c r="I193" s="299"/>
      <c r="J193" s="299"/>
      <c r="K193" s="295"/>
    </row>
    <row r="194" ht="18.75" customHeight="1">
      <c r="B194" s="295"/>
      <c r="C194" s="299"/>
      <c r="D194" s="299"/>
      <c r="E194" s="299"/>
      <c r="F194" s="320"/>
      <c r="G194" s="299"/>
      <c r="H194" s="299"/>
      <c r="I194" s="299"/>
      <c r="J194" s="299"/>
      <c r="K194" s="295"/>
    </row>
    <row r="195" ht="18.75" customHeight="1">
      <c r="B195" s="306"/>
      <c r="C195" s="306"/>
      <c r="D195" s="306"/>
      <c r="E195" s="306"/>
      <c r="F195" s="306"/>
      <c r="G195" s="306"/>
      <c r="H195" s="306"/>
      <c r="I195" s="306"/>
      <c r="J195" s="306"/>
      <c r="K195" s="306"/>
    </row>
    <row r="196" ht="13.5">
      <c r="B196" s="285"/>
      <c r="C196" s="286"/>
      <c r="D196" s="286"/>
      <c r="E196" s="286"/>
      <c r="F196" s="286"/>
      <c r="G196" s="286"/>
      <c r="H196" s="286"/>
      <c r="I196" s="286"/>
      <c r="J196" s="286"/>
      <c r="K196" s="287"/>
    </row>
    <row r="197" ht="21">
      <c r="B197" s="288"/>
      <c r="C197" s="289" t="s">
        <v>1378</v>
      </c>
      <c r="D197" s="289"/>
      <c r="E197" s="289"/>
      <c r="F197" s="289"/>
      <c r="G197" s="289"/>
      <c r="H197" s="289"/>
      <c r="I197" s="289"/>
      <c r="J197" s="289"/>
      <c r="K197" s="290"/>
    </row>
    <row r="198" ht="25.5" customHeight="1">
      <c r="B198" s="288"/>
      <c r="C198" s="357" t="s">
        <v>1379</v>
      </c>
      <c r="D198" s="357"/>
      <c r="E198" s="357"/>
      <c r="F198" s="357" t="s">
        <v>1380</v>
      </c>
      <c r="G198" s="358"/>
      <c r="H198" s="357" t="s">
        <v>1381</v>
      </c>
      <c r="I198" s="357"/>
      <c r="J198" s="357"/>
      <c r="K198" s="290"/>
    </row>
    <row r="199" ht="5.25" customHeight="1">
      <c r="B199" s="321"/>
      <c r="C199" s="318"/>
      <c r="D199" s="318"/>
      <c r="E199" s="318"/>
      <c r="F199" s="318"/>
      <c r="G199" s="299"/>
      <c r="H199" s="318"/>
      <c r="I199" s="318"/>
      <c r="J199" s="318"/>
      <c r="K199" s="342"/>
    </row>
    <row r="200" ht="15" customHeight="1">
      <c r="B200" s="321"/>
      <c r="C200" s="299" t="s">
        <v>1371</v>
      </c>
      <c r="D200" s="299"/>
      <c r="E200" s="299"/>
      <c r="F200" s="320" t="s">
        <v>42</v>
      </c>
      <c r="G200" s="299"/>
      <c r="H200" s="299" t="s">
        <v>1382</v>
      </c>
      <c r="I200" s="299"/>
      <c r="J200" s="299"/>
      <c r="K200" s="342"/>
    </row>
    <row r="201" ht="15" customHeight="1">
      <c r="B201" s="321"/>
      <c r="C201" s="327"/>
      <c r="D201" s="299"/>
      <c r="E201" s="299"/>
      <c r="F201" s="320" t="s">
        <v>43</v>
      </c>
      <c r="G201" s="299"/>
      <c r="H201" s="299" t="s">
        <v>1383</v>
      </c>
      <c r="I201" s="299"/>
      <c r="J201" s="299"/>
      <c r="K201" s="342"/>
    </row>
    <row r="202" ht="15" customHeight="1">
      <c r="B202" s="321"/>
      <c r="C202" s="327"/>
      <c r="D202" s="299"/>
      <c r="E202" s="299"/>
      <c r="F202" s="320" t="s">
        <v>46</v>
      </c>
      <c r="G202" s="299"/>
      <c r="H202" s="299" t="s">
        <v>1384</v>
      </c>
      <c r="I202" s="299"/>
      <c r="J202" s="299"/>
      <c r="K202" s="342"/>
    </row>
    <row r="203" ht="15" customHeight="1">
      <c r="B203" s="321"/>
      <c r="C203" s="299"/>
      <c r="D203" s="299"/>
      <c r="E203" s="299"/>
      <c r="F203" s="320" t="s">
        <v>44</v>
      </c>
      <c r="G203" s="299"/>
      <c r="H203" s="299" t="s">
        <v>1385</v>
      </c>
      <c r="I203" s="299"/>
      <c r="J203" s="299"/>
      <c r="K203" s="342"/>
    </row>
    <row r="204" ht="15" customHeight="1">
      <c r="B204" s="321"/>
      <c r="C204" s="299"/>
      <c r="D204" s="299"/>
      <c r="E204" s="299"/>
      <c r="F204" s="320" t="s">
        <v>45</v>
      </c>
      <c r="G204" s="299"/>
      <c r="H204" s="299" t="s">
        <v>1386</v>
      </c>
      <c r="I204" s="299"/>
      <c r="J204" s="299"/>
      <c r="K204" s="342"/>
    </row>
    <row r="205" ht="15" customHeight="1">
      <c r="B205" s="321"/>
      <c r="C205" s="299"/>
      <c r="D205" s="299"/>
      <c r="E205" s="299"/>
      <c r="F205" s="320"/>
      <c r="G205" s="299"/>
      <c r="H205" s="299"/>
      <c r="I205" s="299"/>
      <c r="J205" s="299"/>
      <c r="K205" s="342"/>
    </row>
    <row r="206" ht="15" customHeight="1">
      <c r="B206" s="321"/>
      <c r="C206" s="299" t="s">
        <v>1327</v>
      </c>
      <c r="D206" s="299"/>
      <c r="E206" s="299"/>
      <c r="F206" s="320" t="s">
        <v>78</v>
      </c>
      <c r="G206" s="299"/>
      <c r="H206" s="299" t="s">
        <v>1387</v>
      </c>
      <c r="I206" s="299"/>
      <c r="J206" s="299"/>
      <c r="K206" s="342"/>
    </row>
    <row r="207" ht="15" customHeight="1">
      <c r="B207" s="321"/>
      <c r="C207" s="327"/>
      <c r="D207" s="299"/>
      <c r="E207" s="299"/>
      <c r="F207" s="320" t="s">
        <v>1224</v>
      </c>
      <c r="G207" s="299"/>
      <c r="H207" s="299" t="s">
        <v>1225</v>
      </c>
      <c r="I207" s="299"/>
      <c r="J207" s="299"/>
      <c r="K207" s="342"/>
    </row>
    <row r="208" ht="15" customHeight="1">
      <c r="B208" s="321"/>
      <c r="C208" s="299"/>
      <c r="D208" s="299"/>
      <c r="E208" s="299"/>
      <c r="F208" s="320" t="s">
        <v>1222</v>
      </c>
      <c r="G208" s="299"/>
      <c r="H208" s="299" t="s">
        <v>1388</v>
      </c>
      <c r="I208" s="299"/>
      <c r="J208" s="299"/>
      <c r="K208" s="342"/>
    </row>
    <row r="209" ht="15" customHeight="1">
      <c r="B209" s="359"/>
      <c r="C209" s="327"/>
      <c r="D209" s="327"/>
      <c r="E209" s="327"/>
      <c r="F209" s="320" t="s">
        <v>1226</v>
      </c>
      <c r="G209" s="305"/>
      <c r="H209" s="346" t="s">
        <v>1227</v>
      </c>
      <c r="I209" s="346"/>
      <c r="J209" s="346"/>
      <c r="K209" s="360"/>
    </row>
    <row r="210" ht="15" customHeight="1">
      <c r="B210" s="359"/>
      <c r="C210" s="327"/>
      <c r="D210" s="327"/>
      <c r="E210" s="327"/>
      <c r="F210" s="320" t="s">
        <v>1228</v>
      </c>
      <c r="G210" s="305"/>
      <c r="H210" s="346" t="s">
        <v>1389</v>
      </c>
      <c r="I210" s="346"/>
      <c r="J210" s="346"/>
      <c r="K210" s="360"/>
    </row>
    <row r="211" ht="15" customHeight="1">
      <c r="B211" s="359"/>
      <c r="C211" s="327"/>
      <c r="D211" s="327"/>
      <c r="E211" s="327"/>
      <c r="F211" s="361"/>
      <c r="G211" s="305"/>
      <c r="H211" s="362"/>
      <c r="I211" s="362"/>
      <c r="J211" s="362"/>
      <c r="K211" s="360"/>
    </row>
    <row r="212" ht="15" customHeight="1">
      <c r="B212" s="359"/>
      <c r="C212" s="299" t="s">
        <v>1351</v>
      </c>
      <c r="D212" s="327"/>
      <c r="E212" s="327"/>
      <c r="F212" s="320">
        <v>1</v>
      </c>
      <c r="G212" s="305"/>
      <c r="H212" s="346" t="s">
        <v>1390</v>
      </c>
      <c r="I212" s="346"/>
      <c r="J212" s="346"/>
      <c r="K212" s="360"/>
    </row>
    <row r="213" ht="15" customHeight="1">
      <c r="B213" s="359"/>
      <c r="C213" s="327"/>
      <c r="D213" s="327"/>
      <c r="E213" s="327"/>
      <c r="F213" s="320">
        <v>2</v>
      </c>
      <c r="G213" s="305"/>
      <c r="H213" s="346" t="s">
        <v>1391</v>
      </c>
      <c r="I213" s="346"/>
      <c r="J213" s="346"/>
      <c r="K213" s="360"/>
    </row>
    <row r="214" ht="15" customHeight="1">
      <c r="B214" s="359"/>
      <c r="C214" s="327"/>
      <c r="D214" s="327"/>
      <c r="E214" s="327"/>
      <c r="F214" s="320">
        <v>3</v>
      </c>
      <c r="G214" s="305"/>
      <c r="H214" s="346" t="s">
        <v>1392</v>
      </c>
      <c r="I214" s="346"/>
      <c r="J214" s="346"/>
      <c r="K214" s="360"/>
    </row>
    <row r="215" ht="15" customHeight="1">
      <c r="B215" s="359"/>
      <c r="C215" s="327"/>
      <c r="D215" s="327"/>
      <c r="E215" s="327"/>
      <c r="F215" s="320">
        <v>4</v>
      </c>
      <c r="G215" s="305"/>
      <c r="H215" s="346" t="s">
        <v>1393</v>
      </c>
      <c r="I215" s="346"/>
      <c r="J215" s="346"/>
      <c r="K215" s="360"/>
    </row>
    <row r="216" ht="12.75" customHeight="1">
      <c r="B216" s="363"/>
      <c r="C216" s="364"/>
      <c r="D216" s="364"/>
      <c r="E216" s="364"/>
      <c r="F216" s="364"/>
      <c r="G216" s="364"/>
      <c r="H216" s="364"/>
      <c r="I216" s="364"/>
      <c r="J216" s="364"/>
      <c r="K216" s="365"/>
    </row>
  </sheetData>
  <sheetProtection autoFilter="0" deleteColumns="0" deleteRows="0" formatCells="0" formatColumns="0" formatRows="0" insertColumns="0" insertHyperlinks="0" insertRows="0" pivotTables="0" sort="0"/>
  <mergeCells count="77">
    <mergeCell ref="H215:J215"/>
    <mergeCell ref="H208:J208"/>
    <mergeCell ref="H203:J203"/>
    <mergeCell ref="H201:J201"/>
    <mergeCell ref="H212:J212"/>
    <mergeCell ref="H214:J214"/>
    <mergeCell ref="H213:J213"/>
    <mergeCell ref="H210:J210"/>
    <mergeCell ref="H209:J209"/>
    <mergeCell ref="H207:J207"/>
    <mergeCell ref="H198:J198"/>
    <mergeCell ref="C197:J197"/>
    <mergeCell ref="H206:J206"/>
    <mergeCell ref="H204:J204"/>
    <mergeCell ref="H202:J202"/>
    <mergeCell ref="H200:J200"/>
    <mergeCell ref="C163:J163"/>
    <mergeCell ref="C120:J120"/>
    <mergeCell ref="C145:J145"/>
    <mergeCell ref="C100:J100"/>
    <mergeCell ref="C73:J73"/>
    <mergeCell ref="D68:J68"/>
    <mergeCell ref="D66:J66"/>
    <mergeCell ref="D65:J65"/>
    <mergeCell ref="D67:J67"/>
    <mergeCell ref="D64:J64"/>
    <mergeCell ref="D59:J59"/>
    <mergeCell ref="D60:J60"/>
    <mergeCell ref="D63:J63"/>
    <mergeCell ref="D61:J61"/>
    <mergeCell ref="D58:J58"/>
    <mergeCell ref="D57:J57"/>
    <mergeCell ref="D56:J56"/>
    <mergeCell ref="D45:J45"/>
    <mergeCell ref="C50:J50"/>
    <mergeCell ref="C52:J52"/>
    <mergeCell ref="C53:J53"/>
    <mergeCell ref="C55:J55"/>
    <mergeCell ref="D49:J49"/>
    <mergeCell ref="E48:J48"/>
    <mergeCell ref="E47:J47"/>
    <mergeCell ref="E46:J46"/>
    <mergeCell ref="G43:J43"/>
    <mergeCell ref="G42:J42"/>
    <mergeCell ref="D33:J33"/>
    <mergeCell ref="G38:J38"/>
    <mergeCell ref="G39:J39"/>
    <mergeCell ref="G40:J40"/>
    <mergeCell ref="G41:J41"/>
    <mergeCell ref="G34:J34"/>
    <mergeCell ref="G35:J35"/>
    <mergeCell ref="G36:J36"/>
    <mergeCell ref="G37:J37"/>
    <mergeCell ref="D31:J31"/>
    <mergeCell ref="D32:J32"/>
    <mergeCell ref="D29:J29"/>
    <mergeCell ref="D28:J28"/>
    <mergeCell ref="D26:J26"/>
    <mergeCell ref="C23:J23"/>
    <mergeCell ref="D25:J25"/>
    <mergeCell ref="C24:J24"/>
    <mergeCell ref="F18:J18"/>
    <mergeCell ref="F21:J21"/>
    <mergeCell ref="F19:J19"/>
    <mergeCell ref="F20:J20"/>
    <mergeCell ref="F17:J17"/>
    <mergeCell ref="C3:J3"/>
    <mergeCell ref="C9:J9"/>
    <mergeCell ref="D11:J11"/>
    <mergeCell ref="D14:J14"/>
    <mergeCell ref="D15:J15"/>
    <mergeCell ref="F16:J16"/>
    <mergeCell ref="D10:J10"/>
    <mergeCell ref="D13:J1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David Šprincl</dc:creator>
  <cp:lastModifiedBy>David Šprincl</cp:lastModifiedBy>
  <dcterms:created xsi:type="dcterms:W3CDTF">2018-09-18T04:34:19Z</dcterms:created>
  <dcterms:modified xsi:type="dcterms:W3CDTF">2018-09-18T04:34:29Z</dcterms:modified>
</cp:coreProperties>
</file>