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Rekonstrukce TT v Sadu B. Němcové\DI\DI_02_Strabag_190320\"/>
    </mc:Choice>
  </mc:AlternateContent>
  <bookViews>
    <workbookView xWindow="0" yWindow="0" windowWidth="28800" windowHeight="12480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BK770" i="3" s="1"/>
  <c r="J770" i="3" s="1"/>
  <c r="J105" i="3" s="1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T770" i="3" s="1"/>
  <c r="R771" i="3"/>
  <c r="P771" i="3"/>
  <c r="BK771" i="3"/>
  <c r="J771" i="3"/>
  <c r="BE771" i="3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T639" i="3" s="1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/>
  <c r="BI532" i="3"/>
  <c r="BH532" i="3"/>
  <c r="BG532" i="3"/>
  <c r="BF532" i="3"/>
  <c r="T532" i="3"/>
  <c r="R532" i="3"/>
  <c r="P532" i="3"/>
  <c r="BK532" i="3"/>
  <c r="BK507" i="3" s="1"/>
  <c r="J507" i="3" s="1"/>
  <c r="J102" i="3" s="1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T370" i="3" s="1"/>
  <c r="R371" i="3"/>
  <c r="P371" i="3"/>
  <c r="P370" i="3" s="1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J34" i="3" s="1"/>
  <c r="AW96" i="1" s="1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F35" i="3" s="1"/>
  <c r="BB96" i="1" s="1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R841" i="3" l="1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P639" i="3"/>
  <c r="J89" i="4"/>
  <c r="J118" i="4"/>
  <c r="F33" i="4"/>
  <c r="AZ97" i="1" s="1"/>
  <c r="J33" i="4"/>
  <c r="AV97" i="1" s="1"/>
  <c r="AT97" i="1" s="1"/>
  <c r="F36" i="3"/>
  <c r="BC96" i="1" s="1"/>
  <c r="BC94" i="1" s="1"/>
  <c r="R639" i="3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332" i="3" s="1"/>
  <c r="R130" i="3" s="1"/>
  <c r="R129" i="3" s="1"/>
  <c r="R770" i="3"/>
  <c r="F114" i="2"/>
  <c r="J33" i="2"/>
  <c r="AV95" i="1" s="1"/>
  <c r="F126" i="3"/>
  <c r="F92" i="3"/>
  <c r="BK130" i="3"/>
  <c r="R370" i="3"/>
  <c r="BK639" i="3"/>
  <c r="J639" i="3" s="1"/>
  <c r="J104" i="3" s="1"/>
  <c r="P770" i="3"/>
  <c r="BK841" i="3"/>
  <c r="BK126" i="4"/>
  <c r="R216" i="4"/>
  <c r="R207" i="4" s="1"/>
  <c r="BK332" i="3"/>
  <c r="J332" i="3" s="1"/>
  <c r="J100" i="3" s="1"/>
  <c r="P507" i="3"/>
  <c r="P332" i="3" s="1"/>
  <c r="P130" i="3" s="1"/>
  <c r="P129" i="3" s="1"/>
  <c r="AU96" i="1" s="1"/>
  <c r="AU94" i="1" s="1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W32" i="1" l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BK129" i="3"/>
  <c r="J129" i="3" s="1"/>
  <c r="J130" i="3"/>
  <c r="J97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4" i="4" l="1"/>
  <c r="J124" i="4" s="1"/>
  <c r="J125" i="4"/>
  <c r="J97" i="4" s="1"/>
  <c r="AK29" i="1"/>
  <c r="AT94" i="1"/>
  <c r="J96" i="3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<sst xmlns="http://schemas.openxmlformats.org/spreadsheetml/2006/main" count="11056" uniqueCount="1221">
  <si>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</si>
  <si>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</si>
  <si>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</si>
  <si>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</si>
  <si>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</si>
  <si>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</si>
  <si>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</si>
  <si>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</si>
  <si>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</si>
  <si>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</si>
  <si>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</si>
  <si>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</si>
  <si>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</si>
  <si>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</si>
  <si>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</si>
  <si>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</si>
  <si>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</si>
  <si>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</si>
  <si>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</si>
  <si>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</si>
  <si>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</si>
  <si>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</si>
  <si>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</si>
  <si>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</si>
  <si>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</si>
  <si>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</si>
  <si>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</si>
  <si>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</si>
  <si>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</si>
  <si>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</si>
  <si>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</si>
  <si>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</si>
  <si>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</si>
  <si>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</si>
  <si>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</si>
  <si>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</si>
  <si>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</si>
  <si>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</si>
  <si>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</si>
  <si>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</si>
  <si>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</si>
  <si>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</si>
  <si>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</si>
  <si>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</si>
  <si>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</si>
  <si>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</si>
  <si>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</si>
  <si>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</si>
  <si>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</si>
  <si>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</si>
  <si>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</si>
  <si>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</si>
  <si>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</si>
  <si>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</si>
  <si>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</si>
  <si>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</si>
  <si>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</si>
  <si>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</si>
  <si>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</si>
  <si>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</si>
  <si>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</si>
  <si>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</si>
  <si>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</si>
  <si>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</si>
  <si>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</si>
  <si>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</si>
  <si>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</si>
  <si>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</si>
  <si>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</si>
  <si>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</si>
  <si>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</si>
  <si>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</si>
  <si>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</si>
  <si>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</si>
  <si>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</si>
  <si>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</si>
  <si>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</si>
  <si>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</si>
  <si>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</si>
  <si>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</si>
  <si>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</si>
  <si>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</si>
  <si>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</si>
  <si>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</si>
  <si>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</si>
  <si>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</si>
  <si>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</si>
  <si>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</si>
  <si>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</si>
  <si>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</si>
  <si>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</si>
  <si>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</si>
  <si>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</si>
  <si>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</si>
  <si>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</si>
  <si>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</si>
  <si>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</si>
  <si>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</si>
  <si>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</si>
  <si>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</si>
  <si>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</si>
  <si>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</si>
  <si>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</si>
  <si>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</si>
  <si>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</si>
  <si>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</si>
  <si>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</si>
  <si>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</si>
  <si>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</si>
  <si>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</si>
  <si>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</si>
  <si>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</si>
  <si>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</si>
  <si>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</si>
  <si>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</si>
  <si>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</si>
  <si>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</si>
  <si>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</si>
  <si>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</si>
  <si>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</si>
  <si>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</si>
  <si>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</si>
  <si>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</si>
  <si>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</si>
  <si>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</si>
  <si>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</si>
  <si>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</si>
  <si>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</si>
  <si>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</si>
  <si>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</si>
  <si>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</si>
  <si>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</si>
  <si>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</si>
  <si>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</si>
  <si>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</si>
  <si>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</si>
  <si>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</si>
  <si>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</si>
  <si>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</si>
  <si>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</si>
  <si>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</si>
  <si>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</si>
  <si>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</si>
  <si>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</si>
  <si>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</si>
  <si>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</si>
  <si>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</si>
  <si>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</si>
  <si>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</si>
  <si>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</si>
  <si>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</si>
  <si>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</si>
  <si>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</si>
  <si>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</si>
  <si>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</si>
  <si>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</si>
  <si>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</si>
  <si>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</si>
  <si>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</si>
  <si>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</si>
  <si>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</si>
  <si>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</si>
  <si>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</si>
  <si>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</si>
  <si>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</si>
  <si>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</si>
  <si>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</si>
  <si>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</si>
  <si>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</si>
  <si>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</si>
  <si>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</si>
  <si>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</si>
  <si>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</si>
  <si>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</si>
  <si>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</si>
  <si>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</si>
  <si>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</si>
  <si>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</si>
  <si>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</si>
  <si>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</si>
  <si>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</si>
  <si>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</si>
  <si>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</si>
  <si>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</si>
  <si>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</si>
  <si>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</si>
  <si>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</si>
  <si>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</si>
  <si>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</si>
  <si>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</si>
  <si>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</si>
  <si>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</si>
  <si>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</si>
  <si>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</si>
  <si>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</si>
  <si>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</si>
  <si>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</si>
  <si>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</si>
  <si>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</si>
  <si>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</si>
  <si>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</si>
  <si>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</si>
  <si>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</si>
  <si>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</si>
  <si>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</si>
  <si>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</si>
  <si>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</si>
  <si>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</si>
  <si>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</si>
  <si>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</si>
  <si>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</si>
  <si>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</si>
  <si>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</si>
  <si>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</si>
  <si>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</si>
  <si>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</si>
  <si>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</si>
  <si>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</si>
  <si>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</si>
  <si>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</si>
  <si>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</si>
  <si>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</si>
  <si>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</si>
  <si>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</si>
  <si>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</si>
  <si>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</si>
  <si>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</si>
  <si>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</si>
  <si>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</si>
  <si>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</si>
  <si>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</si>
  <si>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</si>
  <si>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</si>
  <si>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</si>
  <si>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</si>
  <si>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</si>
  <si>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</si>
  <si>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</si>
  <si>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</si>
  <si>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</si>
  <si>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</si>
  <si>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</si>
  <si>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</si>
  <si>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</si>
  <si>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</si>
  <si>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</si>
  <si>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</si>
  <si>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</si>
  <si>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</si>
  <si>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</si>
  <si>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</si>
  <si>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</si>
  <si>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</si>
  <si>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</si>
  <si>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</si>
  <si>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</si>
  <si>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</si>
  <si>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</si>
  <si>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</si>
  <si>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</si>
  <si>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</si>
  <si>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</si>
  <si>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</si>
  <si>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</si>
  <si>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</si>
  <si>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</si>
  <si>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</si>
  <si>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</si>
  <si>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</si>
  <si>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</si>
  <si>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</si>
  <si>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</si>
  <si>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</si>
  <si>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</si>
  <si>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</si>
  <si>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</si>
  <si>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</si>
  <si>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</si>
  <si>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</si>
  <si>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</si>
  <si>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</si>
  <si>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</si>
  <si>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</si>
  <si>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</si>
  <si>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</si>
  <si>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</si>
  <si>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</si>
  <si>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</si>
  <si>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</si>
  <si>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</si>
  <si>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</si>
  <si>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</si>
  <si>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</si>
  <si>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</si>
  <si>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</si>
  <si>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</si>
  <si>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</si>
  <si>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</si>
  <si>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</si>
  <si>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</si>
  <si>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</si>
  <si>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</si>
  <si>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</si>
  <si>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</si>
  <si>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</si>
  <si>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</si>
  <si>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</si>
  <si>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</si>
  <si>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</si>
  <si>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</si>
  <si>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</si>
  <si>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</si>
  <si>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</si>
  <si>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</si>
  <si>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</si>
  <si>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</si>
  <si>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</si>
  <si>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</si>
  <si>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</si>
  <si>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</si>
  <si>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</si>
  <si>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</si>
  <si>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</si>
  <si>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</si>
  <si>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</si>
  <si>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</si>
  <si>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</si>
  <si>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</si>
  <si>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</si>
  <si>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</si>
  <si>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</si>
  <si>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</si>
  <si>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</si>
  <si>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</si>
  <si>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</si>
  <si>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</si>
  <si>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</si>
  <si>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</si>
  <si>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</si>
  <si>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</si>
  <si>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</si>
  <si>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</si>
  <si>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</si>
  <si>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</si>
  <si>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</si>
  <si>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</si>
  <si>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</si>
  <si>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</si>
  <si>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</si>
  <si>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</si>
  <si>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</si>
  <si>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</si>
  <si>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</si>
  <si>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</si>
  <si>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</si>
  <si>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</si>
  <si>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</si>
  <si>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</si>
  <si>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</si>
  <si>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</si>
  <si>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</si>
  <si>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</si>
  <si>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</si>
  <si>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</si>
  <si>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</si>
  <si>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</si>
  <si>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</si>
  <si>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</si>
  <si>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</si>
  <si>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</si>
  <si>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</si>
  <si>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</si>
  <si>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</si>
  <si>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</si>
  <si>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</si>
  <si>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</si>
  <si>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</si>
  <si>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</si>
  <si>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</si>
  <si>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</si>
  <si>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</si>
  <si>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</si>
  <si>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</si>
  <si>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</si>
  <si>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</si>
  <si>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</si>
  <si>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</si>
  <si>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</si>
  <si>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</si>
  <si>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</si>
  <si>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</si>
  <si>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</si>
  <si>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</si>
  <si>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</si>
  <si>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</si>
  <si>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</si>
  <si>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</si>
  <si>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</si>
  <si>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</si>
  <si>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</si>
  <si>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</si>
  <si>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</si>
  <si>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</si>
  <si>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</si>
  <si>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</si>
  <si>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</si>
  <si>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</si>
  <si>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</si>
  <si>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</si>
  <si>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</si>
  <si>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</si>
  <si>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</si>
  <si>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</si>
  <si>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</si>
  <si>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</si>
  <si>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</si>
  <si>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</si>
  <si>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</si>
  <si>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</si>
  <si>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</si>
  <si>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</si>
  <si>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</si>
  <si>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</si>
  <si>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</si>
  <si>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</si>
  <si>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</si>
  <si>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</si>
  <si>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</si>
  <si>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</si>
  <si>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</si>
  <si>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</si>
  <si>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</si>
  <si>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</si>
  <si>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</si>
  <si>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</si>
  <si>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</si>
  <si>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</si>
  <si>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</si>
  <si>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</si>
  <si>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</si>
  <si>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</si>
  <si>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</si>
  <si>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</si>
  <si>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</si>
  <si>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</si>
  <si>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</si>
  <si>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</si>
  <si>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</si>
  <si>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</si>
  <si>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</si>
  <si>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</si>
  <si>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</si>
  <si>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</si>
  <si>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</si>
  <si>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</si>
  <si>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</si>
  <si>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</si>
  <si>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</si>
  <si>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</si>
  <si>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</si>
  <si>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</si>
  <si>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</si>
  <si>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</si>
  <si>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</si>
  <si>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</si>
  <si>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</si>
  <si>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</si>
  <si>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</si>
  <si>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</si>
  <si>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</si>
  <si>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</si>
  <si>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</si>
  <si>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</si>
  <si>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</si>
  <si>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</si>
  <si>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</si>
  <si>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</si>
  <si>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</si>
  <si>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</si>
  <si>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</si>
  <si>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</si>
  <si>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</si>
  <si>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</si>
  <si>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</si>
  <si>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</si>
  <si>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</si>
  <si>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pražec z předpjatého betonu, vystrojení pružné bezpodkladnicové, svěrka Skl. 14,  260 x 30 x 22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</si>
  <si>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</si>
  <si>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</si>
  <si>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</si>
  <si>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</si>
  <si>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</si>
  <si>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</si>
  <si>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</si>
  <si>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</si>
  <si>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</si>
  <si>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</si>
  <si>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</si>
  <si>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</si>
  <si>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</si>
  <si>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</si>
  <si>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</si>
  <si>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</si>
  <si>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</si>
  <si>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</si>
  <si>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</si>
  <si>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</si>
  <si>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</si>
  <si>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</si>
  <si>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</si>
  <si>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</si>
  <si>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</si>
  <si>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</si>
  <si>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</si>
  <si>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</si>
  <si>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</si>
  <si>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</si>
  <si>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</si>
  <si>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</si>
  <si>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</si>
  <si>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</si>
  <si>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</si>
  <si>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</si>
  <si>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</si>
  <si>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</si>
  <si>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</si>
  <si>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</si>
  <si>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</si>
  <si>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</si>
  <si>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</si>
  <si>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</si>
  <si>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</si>
  <si>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</si>
  <si>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</si>
  <si>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</si>
  <si>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</si>
  <si>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</si>
  <si>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</si>
  <si>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</si>
  <si>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</si>
  <si>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</si>
  <si>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</si>
  <si>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</si>
  <si>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</si>
  <si>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</si>
  <si>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</si>
  <si>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</si>
  <si>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</si>
  <si>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</si>
  <si>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</si>
  <si>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</si>
  <si>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</si>
  <si>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</si>
  <si>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</si>
  <si>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</si>
  <si>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</si>
  <si>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</si>
  <si>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</si>
  <si>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</si>
  <si>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</si>
  <si>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</si>
  <si>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</si>
  <si>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</si>
  <si>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</si>
  <si>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</si>
  <si>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</si>
  <si>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</si>
  <si>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</si>
  <si>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</si>
  <si>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</si>
  <si>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</si>
  <si>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</si>
  <si>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</si>
  <si>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</si>
  <si>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</si>
  <si>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</si>
  <si>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</si>
  <si>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</si>
  <si>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</si>
  <si>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</si>
  <si>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</si>
  <si>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</si>
  <si>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</si>
  <si>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</si>
  <si>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</si>
  <si>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</si>
  <si>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</si>
  <si>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</si>
  <si>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</si>
  <si>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</si>
  <si>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</si>
  <si>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</si>
  <si>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</si>
  <si>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</si>
  <si>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</si>
  <si>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</si>
  <si>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</si>
  <si>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</si>
  <si>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</si>
  <si>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</si>
  <si>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</si>
  <si>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</si>
  <si>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</si>
  <si>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</si>
  <si>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</si>
  <si>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</si>
  <si>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</si>
  <si>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</si>
  <si>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</si>
  <si>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</si>
  <si>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</si>
  <si>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</si>
  <si>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</si>
  <si>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</si>
  <si>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</si>
  <si>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</si>
  <si>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</si>
  <si>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</si>
  <si>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</si>
  <si>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</si>
  <si>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</si>
  <si>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</si>
  <si>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5,8+4,82+16,1+23,7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</si>
  <si>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</si>
  <si>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</si>
  <si>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</si>
  <si>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</si>
  <si>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</si>
  <si>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</si>
  <si>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</si>
  <si>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</si>
  <si>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</si>
  <si>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</si>
  <si>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</si>
  <si>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</si>
  <si>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</si>
  <si>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</si>
  <si>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10+8+9+14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</si>
  <si>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</si>
  <si>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</si>
  <si>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</si>
  <si>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</si>
  <si>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</si>
  <si>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</si>
  <si>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</si>
  <si>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</si>
  <si>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</si>
  <si>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</si>
  <si>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</si>
  <si>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</si>
  <si>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</si>
  <si>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</si>
  <si>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</si>
  <si>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</si>
  <si>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</si>
  <si>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</si>
  <si>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</si>
  <si>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</si>
  <si>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</si>
  <si>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</si>
  <si>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</si>
  <si>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</si>
  <si>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</si>
  <si>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</si>
  <si>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</si>
  <si>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</si>
  <si>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</si>
  <si>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</si>
  <si>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</si>
  <si>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</si>
  <si>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</si>
  <si>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</si>
  <si>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</si>
  <si>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</si>
  <si>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</si>
  <si>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</si>
  <si>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</si>
  <si>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</si>
  <si>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</si>
  <si>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</si>
  <si>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</si>
  <si>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</si>
  <si>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</si>
  <si>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</si>
  <si>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</si>
  <si>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</si>
  <si>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</si>
  <si>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</si>
  <si>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</si>
  <si>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</si>
  <si>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</si>
  <si>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</si>
  <si>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1028+(147,8+147,2+4)*0,34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</si>
  <si>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</si>
  <si>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</si>
  <si>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</si>
  <si>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</si>
  <si>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</si>
  <si>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</si>
  <si>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</si>
  <si>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</si>
  <si>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</si>
  <si>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</si>
  <si>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</si>
  <si>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</si>
  <si>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</si>
  <si>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</si>
  <si>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</si>
  <si>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</si>
  <si>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</si>
  <si>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</si>
  <si>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</si>
  <si>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</si>
  <si>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</si>
  <si>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</si>
  <si>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</si>
  <si>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</si>
  <si>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</si>
  <si>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</si>
  <si>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</si>
  <si>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</si>
  <si>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</si>
  <si>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</si>
  <si>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</si>
  <si>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</si>
  <si>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</si>
  <si>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</si>
  <si>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</si>
  <si>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</si>
  <si>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</si>
  <si>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</si>
  <si>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</si>
  <si>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</si>
  <si>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</si>
  <si>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</si>
  <si>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</si>
  <si>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</si>
  <si>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</si>
  <si>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</si>
  <si>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</si>
  <si>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</si>
  <si>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</si>
  <si>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</si>
  <si>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</si>
  <si>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</si>
  <si>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</si>
  <si>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</si>
  <si>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</si>
  <si>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</si>
  <si>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</si>
  <si>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</si>
  <si>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</si>
  <si>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</si>
  <si>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</si>
  <si>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</si>
  <si>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</si>
  <si>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</si>
  <si>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</si>
  <si>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</si>
  <si>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</si>
  <si>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</si>
  <si>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</si>
  <si>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</si>
  <si>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</si>
  <si>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</si>
  <si>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</si>
  <si>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</si>
  <si>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</si>
  <si>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</si>
  <si>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</si>
  <si>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</si>
  <si>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</si>
  <si>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</si>
  <si>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</si>
  <si>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</si>
  <si>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</si>
  <si>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</si>
  <si>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</si>
  <si>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</si>
  <si>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</si>
  <si>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</si>
  <si>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</si>
  <si>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Řezání spár pro vytvoření komůrky š 10 mm hl 25 mm pro těsnící zálivku v CB krytu</t>
  </si>
  <si>
    <t>-1500168368</t>
  </si>
  <si>
    <t>Kryt TT – Cementobetonový kryt – Zřízení příčných smršťovacích spár –</t>
  </si>
  <si>
    <t>Rozšíření spáry řezáním na 8-10mm do hloubky min. 25mm včetně vyčištění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</si>
  <si>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</si>
  <si>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</si>
  <si>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</si>
  <si>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</si>
  <si>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</si>
  <si>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</si>
  <si>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</si>
  <si>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</si>
  <si>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</si>
  <si>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</si>
  <si>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</si>
  <si>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</si>
  <si>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</si>
  <si>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</si>
  <si>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</si>
  <si>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</si>
  <si>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</si>
  <si>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</si>
  <si>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</si>
  <si>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</si>
  <si>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</si>
  <si>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</si>
  <si>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</si>
  <si>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</si>
  <si>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</si>
  <si>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</si>
  <si>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</si>
  <si>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</si>
  <si>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Těsnění spár zálivkou za tepla pro komůrky š 10 mm hl 25 mm s těsnicím profilem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</si>
  <si>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</si>
  <si>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</si>
  <si>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</si>
  <si>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</si>
  <si>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</si>
  <si>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</si>
  <si>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</si>
  <si>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</si>
  <si>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</si>
  <si>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</si>
  <si>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</si>
  <si>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</si>
  <si>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</si>
  <si>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</si>
  <si>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</si>
  <si>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</si>
  <si>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</si>
  <si>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</si>
  <si>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</si>
  <si>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</si>
  <si>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</si>
  <si>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</si>
  <si>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</si>
  <si>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</si>
  <si>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</si>
  <si>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</si>
  <si>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</si>
  <si>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</si>
  <si>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</si>
  <si>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</si>
  <si>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</si>
  <si>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</si>
  <si>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</si>
  <si>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</si>
  <si>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</si>
  <si>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</si>
  <si>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</si>
  <si>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</si>
  <si>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</si>
  <si>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</si>
  <si>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</si>
  <si>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</si>
  <si>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</si>
  <si>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</si>
  <si>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</si>
  <si>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</si>
  <si>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</si>
  <si>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</si>
  <si>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</si>
  <si>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</si>
  <si>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</si>
  <si>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</si>
  <si>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</si>
  <si>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</si>
  <si>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</si>
  <si>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</si>
  <si>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</si>
  <si>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</si>
  <si>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</si>
  <si>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</si>
  <si>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</si>
  <si>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</si>
  <si>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</si>
  <si>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</si>
  <si>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</si>
  <si>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</si>
  <si>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</si>
  <si>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</si>
  <si>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</si>
  <si>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</si>
  <si>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</si>
  <si>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</si>
  <si>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</si>
  <si>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</si>
  <si>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</si>
  <si>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</si>
  <si>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</si>
  <si>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</si>
  <si>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</si>
  <si>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</si>
  <si>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1028*0,5*(0,00089*1,1)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</si>
  <si>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</si>
  <si>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</si>
  <si>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</si>
  <si>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</si>
  <si>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</si>
  <si>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</si>
  <si>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</si>
  <si>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</si>
  <si>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</si>
  <si>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</si>
  <si>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</si>
  <si>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</si>
  <si>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</si>
  <si>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</si>
  <si>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</si>
  <si>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</si>
  <si>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</si>
  <si>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</si>
  <si>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</si>
  <si>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</si>
  <si>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</si>
  <si>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</si>
  <si>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</si>
  <si>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</si>
  <si>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</si>
  <si>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</si>
  <si>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</si>
  <si>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</si>
  <si>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</si>
  <si>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</si>
  <si>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</si>
  <si>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</si>
  <si>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</si>
  <si>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</si>
  <si>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</si>
  <si>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</si>
  <si>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</si>
  <si>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</si>
  <si>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</si>
  <si>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</si>
  <si>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</si>
  <si>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</si>
  <si>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</si>
  <si>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</si>
  <si>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</si>
  <si>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</si>
  <si>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</si>
  <si>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</si>
  <si>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</si>
  <si>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</si>
  <si>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</si>
  <si>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</si>
  <si>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</si>
  <si>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</si>
  <si>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</si>
  <si>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</si>
  <si>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</si>
  <si>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</si>
  <si>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2*(1028/(3*2))*1,1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</si>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</sst>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7" t="s">
        <v>5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8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R5" s="19"/>
      <c r="BE5" s="208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R6" s="19"/>
      <c r="BE6" s="209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9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9"/>
      <c r="BS8" s="16" t="s">
        <v>6</v>
      </c>
    </row>
    <row r="9" spans="1:74" ht="14.45" customHeight="1">
      <c r="B9" s="19"/>
      <c r="AR9" s="19"/>
      <c r="BE9" s="209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9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9"/>
      <c r="BS11" s="16" t="s">
        <v>6</v>
      </c>
    </row>
    <row r="12" spans="1:74" ht="6.95" customHeight="1">
      <c r="B12" s="19"/>
      <c r="AR12" s="19"/>
      <c r="BE12" s="209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9"/>
      <c r="BS13" s="16" t="s">
        <v>6</v>
      </c>
    </row>
    <row r="14" spans="1:74" ht="12.75">
      <c r="B14" s="19"/>
      <c r="E14" s="230" t="s">
        <v>29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6" t="s">
        <v>27</v>
      </c>
      <c r="AN14" s="28" t="s">
        <v>29</v>
      </c>
      <c r="AR14" s="19"/>
      <c r="BE14" s="209"/>
      <c r="BS14" s="16" t="s">
        <v>6</v>
      </c>
    </row>
    <row r="15" spans="1:74" ht="6.95" customHeight="1">
      <c r="B15" s="19"/>
      <c r="AR15" s="19"/>
      <c r="BE15" s="209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9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9"/>
      <c r="BS17" s="16" t="s">
        <v>32</v>
      </c>
    </row>
    <row r="18" spans="2:71" ht="6.95" customHeight="1">
      <c r="B18" s="19"/>
      <c r="AR18" s="19"/>
      <c r="BE18" s="209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209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36</v>
      </c>
      <c r="AR20" s="19"/>
      <c r="BE20" s="209"/>
      <c r="BS20" s="16" t="s">
        <v>32</v>
      </c>
    </row>
    <row r="21" spans="2:71" ht="6.95" customHeight="1">
      <c r="B21" s="19"/>
      <c r="AR21" s="19"/>
      <c r="BE21" s="209"/>
    </row>
    <row r="22" spans="2:71" ht="12" customHeight="1">
      <c r="B22" s="19"/>
      <c r="D22" s="26" t="s">
        <v>37</v>
      </c>
      <c r="AR22" s="19"/>
      <c r="BE22" s="209"/>
    </row>
    <row r="23" spans="2:71" ht="16.5" customHeight="1">
      <c r="B23" s="19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9"/>
      <c r="BE23" s="209"/>
    </row>
    <row r="24" spans="2:71" ht="6.95" customHeight="1">
      <c r="B24" s="19"/>
      <c r="AR24" s="19"/>
      <c r="BE24" s="209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9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1">
        <f>ROUND(AG94,2)</f>
        <v>0</v>
      </c>
      <c r="AL26" s="212"/>
      <c r="AM26" s="212"/>
      <c r="AN26" s="212"/>
      <c r="AO26" s="212"/>
      <c r="AR26" s="31"/>
      <c r="BE26" s="209"/>
    </row>
    <row r="27" spans="2:71" s="1" customFormat="1" ht="6.95" customHeight="1">
      <c r="B27" s="31"/>
      <c r="AR27" s="31"/>
      <c r="BE27" s="209"/>
    </row>
    <row r="28" spans="2:71" s="1" customFormat="1" ht="12.75">
      <c r="B28" s="31"/>
      <c r="L28" s="233" t="s">
        <v>39</v>
      </c>
      <c r="M28" s="233"/>
      <c r="N28" s="233"/>
      <c r="O28" s="233"/>
      <c r="P28" s="233"/>
      <c r="W28" s="233" t="s">
        <v>40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41</v>
      </c>
      <c r="AL28" s="233"/>
      <c r="AM28" s="233"/>
      <c r="AN28" s="233"/>
      <c r="AO28" s="233"/>
      <c r="AR28" s="31"/>
      <c r="BE28" s="209"/>
    </row>
    <row r="29" spans="2:71" s="2" customFormat="1" ht="14.45" customHeight="1">
      <c r="B29" s="35"/>
      <c r="D29" s="26" t="s">
        <v>42</v>
      </c>
      <c r="F29" s="26" t="s">
        <v>43</v>
      </c>
      <c r="L29" s="234">
        <v>0.21</v>
      </c>
      <c r="M29" s="207"/>
      <c r="N29" s="207"/>
      <c r="O29" s="207"/>
      <c r="P29" s="20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ROUND(AV94, 2)</f>
        <v>0</v>
      </c>
      <c r="AL29" s="207"/>
      <c r="AM29" s="207"/>
      <c r="AN29" s="207"/>
      <c r="AO29" s="207"/>
      <c r="AR29" s="35"/>
      <c r="BE29" s="210"/>
    </row>
    <row r="30" spans="2:71" s="2" customFormat="1" ht="14.45" customHeight="1">
      <c r="B30" s="35"/>
      <c r="F30" s="26" t="s">
        <v>44</v>
      </c>
      <c r="L30" s="234">
        <v>0.15</v>
      </c>
      <c r="M30" s="207"/>
      <c r="N30" s="207"/>
      <c r="O30" s="207"/>
      <c r="P30" s="20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ROUND(AW94, 2)</f>
        <v>0</v>
      </c>
      <c r="AL30" s="207"/>
      <c r="AM30" s="207"/>
      <c r="AN30" s="207"/>
      <c r="AO30" s="207"/>
      <c r="AR30" s="35"/>
      <c r="BE30" s="210"/>
    </row>
    <row r="31" spans="2:71" s="2" customFormat="1" ht="14.45" hidden="1" customHeight="1">
      <c r="B31" s="35"/>
      <c r="F31" s="26" t="s">
        <v>45</v>
      </c>
      <c r="L31" s="234">
        <v>0.21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5"/>
      <c r="BE31" s="210"/>
    </row>
    <row r="32" spans="2:71" s="2" customFormat="1" ht="14.45" hidden="1" customHeight="1">
      <c r="B32" s="35"/>
      <c r="F32" s="26" t="s">
        <v>46</v>
      </c>
      <c r="L32" s="234">
        <v>0.15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5"/>
      <c r="BE32" s="210"/>
    </row>
    <row r="33" spans="2:57" s="2" customFormat="1" ht="14.45" hidden="1" customHeight="1">
      <c r="B33" s="35"/>
      <c r="F33" s="26" t="s">
        <v>47</v>
      </c>
      <c r="L33" s="234">
        <v>0</v>
      </c>
      <c r="M33" s="207"/>
      <c r="N33" s="207"/>
      <c r="O33" s="207"/>
      <c r="P33" s="20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5"/>
      <c r="BE33" s="210"/>
    </row>
    <row r="34" spans="2:57" s="1" customFormat="1" ht="6.95" customHeight="1">
      <c r="B34" s="31"/>
      <c r="AR34" s="31"/>
      <c r="BE34" s="209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13" t="s">
        <v>50</v>
      </c>
      <c r="Y35" s="214"/>
      <c r="Z35" s="214"/>
      <c r="AA35" s="214"/>
      <c r="AB35" s="214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4"/>
      <c r="AM35" s="214"/>
      <c r="AN35" s="214"/>
      <c r="AO35" s="21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25" t="str">
        <f>K6</f>
        <v>Rekonstrukce tramvajové tratě v sadu Boženy Němcové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27" t="str">
        <f>IF(AN8= "","",AN8)</f>
        <v>3. 6. 2018</v>
      </c>
      <c r="AN87" s="227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23" t="str">
        <f>IF(E17="","",E17)</f>
        <v>IM-PROEJKT, inženýrské a mostní konstrukce, s.r.o.</v>
      </c>
      <c r="AN89" s="224"/>
      <c r="AO89" s="224"/>
      <c r="AP89" s="224"/>
      <c r="AR89" s="31"/>
      <c r="AS89" s="219" t="s">
        <v>58</v>
      </c>
      <c r="AT89" s="22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23" t="str">
        <f>IF(E20="","",E20)</f>
        <v>SPRINCL s.r.o.</v>
      </c>
      <c r="AN90" s="224"/>
      <c r="AO90" s="224"/>
      <c r="AP90" s="224"/>
      <c r="AR90" s="31"/>
      <c r="AS90" s="221"/>
      <c r="AT90" s="222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21"/>
      <c r="AT91" s="222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43" t="s">
        <v>59</v>
      </c>
      <c r="D92" s="236"/>
      <c r="E92" s="236"/>
      <c r="F92" s="236"/>
      <c r="G92" s="236"/>
      <c r="H92" s="56"/>
      <c r="I92" s="235" t="s">
        <v>60</v>
      </c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8" t="s">
        <v>61</v>
      </c>
      <c r="AH92" s="236"/>
      <c r="AI92" s="236"/>
      <c r="AJ92" s="236"/>
      <c r="AK92" s="236"/>
      <c r="AL92" s="236"/>
      <c r="AM92" s="236"/>
      <c r="AN92" s="235" t="s">
        <v>62</v>
      </c>
      <c r="AO92" s="236"/>
      <c r="AP92" s="237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41">
        <f>ROUND(SUM(AG95:AG98),2)</f>
        <v>0</v>
      </c>
      <c r="AH94" s="241"/>
      <c r="AI94" s="241"/>
      <c r="AJ94" s="241"/>
      <c r="AK94" s="241"/>
      <c r="AL94" s="241"/>
      <c r="AM94" s="241"/>
      <c r="AN94" s="242">
        <f>SUM(AG94,AT94)</f>
        <v>0</v>
      </c>
      <c r="AO94" s="242"/>
      <c r="AP94" s="242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44" t="s">
        <v>83</v>
      </c>
      <c r="E95" s="244"/>
      <c r="F95" s="244"/>
      <c r="G95" s="244"/>
      <c r="H95" s="244"/>
      <c r="I95" s="76"/>
      <c r="J95" s="244" t="s">
        <v>84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39">
        <f>'DIO - Dopravně inženýrské...'!J30</f>
        <v>0</v>
      </c>
      <c r="AH95" s="240"/>
      <c r="AI95" s="240"/>
      <c r="AJ95" s="240"/>
      <c r="AK95" s="240"/>
      <c r="AL95" s="240"/>
      <c r="AM95" s="240"/>
      <c r="AN95" s="239">
        <f>SUM(AG95,AT95)</f>
        <v>0</v>
      </c>
      <c r="AO95" s="240"/>
      <c r="AP95" s="240"/>
      <c r="AQ95" s="77" t="s">
        <v>85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27" customHeight="1">
      <c r="A96" s="73" t="s">
        <v>82</v>
      </c>
      <c r="B96" s="74"/>
      <c r="C96" s="75"/>
      <c r="D96" s="244" t="s">
        <v>89</v>
      </c>
      <c r="E96" s="244"/>
      <c r="F96" s="244"/>
      <c r="G96" s="244"/>
      <c r="H96" s="244"/>
      <c r="I96" s="76"/>
      <c r="J96" s="244" t="s">
        <v>90</v>
      </c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39">
        <f>'SO 11.01 - Tramvajový svr...'!J30</f>
        <v>0</v>
      </c>
      <c r="AH96" s="240"/>
      <c r="AI96" s="240"/>
      <c r="AJ96" s="240"/>
      <c r="AK96" s="240"/>
      <c r="AL96" s="240"/>
      <c r="AM96" s="240"/>
      <c r="AN96" s="239">
        <f>SUM(AG96,AT96)</f>
        <v>0</v>
      </c>
      <c r="AO96" s="240"/>
      <c r="AP96" s="240"/>
      <c r="AQ96" s="77" t="s">
        <v>85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27" customHeight="1">
      <c r="A97" s="73" t="s">
        <v>82</v>
      </c>
      <c r="B97" s="74"/>
      <c r="C97" s="75"/>
      <c r="D97" s="244" t="s">
        <v>92</v>
      </c>
      <c r="E97" s="244"/>
      <c r="F97" s="244"/>
      <c r="G97" s="244"/>
      <c r="H97" s="244"/>
      <c r="I97" s="76"/>
      <c r="J97" s="244" t="s">
        <v>93</v>
      </c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39">
        <f>'SO 18.01 - Chodníky a cyk...'!J30</f>
        <v>0</v>
      </c>
      <c r="AH97" s="240"/>
      <c r="AI97" s="240"/>
      <c r="AJ97" s="240"/>
      <c r="AK97" s="240"/>
      <c r="AL97" s="240"/>
      <c r="AM97" s="240"/>
      <c r="AN97" s="239">
        <f>SUM(AG97,AT97)</f>
        <v>0</v>
      </c>
      <c r="AO97" s="240"/>
      <c r="AP97" s="240"/>
      <c r="AQ97" s="77" t="s">
        <v>85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44" t="s">
        <v>95</v>
      </c>
      <c r="E98" s="244"/>
      <c r="F98" s="244"/>
      <c r="G98" s="244"/>
      <c r="H98" s="244"/>
      <c r="I98" s="76"/>
      <c r="J98" s="244" t="s">
        <v>96</v>
      </c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39">
        <f>'VRN - Vedlejší rozpočtové...'!J30</f>
        <v>0</v>
      </c>
      <c r="AH98" s="240"/>
      <c r="AI98" s="240"/>
      <c r="AJ98" s="240"/>
      <c r="AK98" s="240"/>
      <c r="AL98" s="240"/>
      <c r="AM98" s="240"/>
      <c r="AN98" s="239">
        <f>SUM(AG98,AT98)</f>
        <v>0</v>
      </c>
      <c r="AO98" s="240"/>
      <c r="AP98" s="240"/>
      <c r="AQ98" s="77" t="s">
        <v>85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5" t="str">
        <f>'Rekapitulace stavby'!K6</f>
        <v>Rekonstrukce tramvajové tratě v sadu Boženy Němcové</v>
      </c>
      <c r="F7" s="246"/>
      <c r="G7" s="246"/>
      <c r="H7" s="246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5" t="s">
        <v>100</v>
      </c>
      <c r="F9" s="247"/>
      <c r="G9" s="247"/>
      <c r="H9" s="247"/>
      <c r="I9" s="90"/>
      <c r="L9" s="31"/>
    </row>
    <row r="10" spans="2:46" s="1" customFormat="1" ht="11.25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28"/>
      <c r="G18" s="228"/>
      <c r="H18" s="22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2" t="s">
        <v>1</v>
      </c>
      <c r="F27" s="232"/>
      <c r="G27" s="232"/>
      <c r="H27" s="23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5" t="str">
        <f>E7</f>
        <v>Rekonstrukce tramvajové tratě v sadu Boženy Němcové</v>
      </c>
      <c r="F85" s="246"/>
      <c r="G85" s="246"/>
      <c r="H85" s="246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5" t="str">
        <f>E9</f>
        <v xml:space="preserve">DIO - Dopravně inženýrské opatření </v>
      </c>
      <c r="F87" s="247"/>
      <c r="G87" s="247"/>
      <c r="H87" s="247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106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5" t="str">
        <f>E7</f>
        <v>Rekonstrukce tramvajové tratě v sadu Boženy Němcové</v>
      </c>
      <c r="F108" s="246"/>
      <c r="G108" s="246"/>
      <c r="H108" s="246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25" t="str">
        <f>E9</f>
        <v xml:space="preserve">DIO - Dopravně inženýrské opatření </v>
      </c>
      <c r="F110" s="247"/>
      <c r="G110" s="247"/>
      <c r="H110" s="247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121</v>
      </c>
      <c r="F119" s="138" t="s">
        <v>122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123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125</v>
      </c>
      <c r="F120" s="147" t="s">
        <v>126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123</v>
      </c>
      <c r="AT120" s="145" t="s">
        <v>77</v>
      </c>
      <c r="AU120" s="145" t="s">
        <v>86</v>
      </c>
      <c r="AY120" s="137" t="s">
        <v>124</v>
      </c>
      <c r="BK120" s="146">
        <f>SUM(BK121:BK144)</f>
        <v>0</v>
      </c>
    </row>
    <row r="121" spans="2:65" s="1" customFormat="1" ht="36" customHeight="1">
      <c r="B121" s="149"/>
      <c r="C121" s="150" t="s">
        <v>86</v>
      </c>
      <c r="D121" s="150" t="s">
        <v>127</v>
      </c>
      <c r="E121" s="151" t="s">
        <v>128</v>
      </c>
      <c r="F121" s="152" t="s">
        <v>129</v>
      </c>
      <c r="G121" s="153" t="s">
        <v>130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131</v>
      </c>
      <c r="BM121" s="161" t="s">
        <v>132</v>
      </c>
    </row>
    <row r="122" spans="2:65" s="12" customFormat="1" ht="33.75">
      <c r="B122" s="163"/>
      <c r="D122" s="164" t="s">
        <v>133</v>
      </c>
      <c r="E122" s="165" t="s">
        <v>1</v>
      </c>
      <c r="F122" s="166" t="s">
        <v>129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133</v>
      </c>
      <c r="AU122" s="165" t="s">
        <v>88</v>
      </c>
      <c r="AV122" s="12" t="s">
        <v>86</v>
      </c>
      <c r="AW122" s="12" t="s">
        <v>32</v>
      </c>
      <c r="AX122" s="12" t="s">
        <v>78</v>
      </c>
      <c r="AY122" s="165" t="s">
        <v>124</v>
      </c>
    </row>
    <row r="123" spans="2:65" s="12" customFormat="1" ht="11.25">
      <c r="B123" s="163"/>
      <c r="D123" s="164" t="s">
        <v>133</v>
      </c>
      <c r="E123" s="165" t="s">
        <v>1</v>
      </c>
      <c r="F123" s="166" t="s">
        <v>134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 ht="11.25">
      <c r="B124" s="171"/>
      <c r="D124" s="164" t="s">
        <v>133</v>
      </c>
      <c r="E124" s="172" t="s">
        <v>1</v>
      </c>
      <c r="F124" s="173" t="s">
        <v>135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 ht="11.25">
      <c r="B125" s="179"/>
      <c r="D125" s="164" t="s">
        <v>133</v>
      </c>
      <c r="E125" s="180" t="s">
        <v>1</v>
      </c>
      <c r="F125" s="181" t="s">
        <v>136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36" customHeight="1">
      <c r="B126" s="149"/>
      <c r="C126" s="150" t="s">
        <v>88</v>
      </c>
      <c r="D126" s="150" t="s">
        <v>127</v>
      </c>
      <c r="E126" s="151" t="s">
        <v>137</v>
      </c>
      <c r="F126" s="152" t="s">
        <v>129</v>
      </c>
      <c r="G126" s="153" t="s">
        <v>130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131</v>
      </c>
      <c r="BM126" s="161" t="s">
        <v>138</v>
      </c>
    </row>
    <row r="127" spans="2:65" s="12" customFormat="1" ht="33.75">
      <c r="B127" s="163"/>
      <c r="D127" s="164" t="s">
        <v>133</v>
      </c>
      <c r="E127" s="165" t="s">
        <v>1</v>
      </c>
      <c r="F127" s="166" t="s">
        <v>129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133</v>
      </c>
      <c r="AU127" s="165" t="s">
        <v>88</v>
      </c>
      <c r="AV127" s="12" t="s">
        <v>86</v>
      </c>
      <c r="AW127" s="12" t="s">
        <v>32</v>
      </c>
      <c r="AX127" s="12" t="s">
        <v>78</v>
      </c>
      <c r="AY127" s="165" t="s">
        <v>124</v>
      </c>
    </row>
    <row r="128" spans="2:65" s="12" customFormat="1" ht="11.25">
      <c r="B128" s="163"/>
      <c r="D128" s="164" t="s">
        <v>133</v>
      </c>
      <c r="E128" s="165" t="s">
        <v>1</v>
      </c>
      <c r="F128" s="166" t="s">
        <v>139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 ht="11.25">
      <c r="B129" s="171"/>
      <c r="D129" s="164" t="s">
        <v>133</v>
      </c>
      <c r="E129" s="172" t="s">
        <v>1</v>
      </c>
      <c r="F129" s="173" t="s">
        <v>140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 ht="11.25">
      <c r="B130" s="179"/>
      <c r="D130" s="164" t="s">
        <v>133</v>
      </c>
      <c r="E130" s="180" t="s">
        <v>1</v>
      </c>
      <c r="F130" s="181" t="s">
        <v>136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36" customHeight="1">
      <c r="B131" s="149"/>
      <c r="C131" s="150" t="s">
        <v>141</v>
      </c>
      <c r="D131" s="150" t="s">
        <v>127</v>
      </c>
      <c r="E131" s="151" t="s">
        <v>142</v>
      </c>
      <c r="F131" s="152" t="s">
        <v>129</v>
      </c>
      <c r="G131" s="153" t="s">
        <v>130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131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131</v>
      </c>
      <c r="BM131" s="161" t="s">
        <v>143</v>
      </c>
    </row>
    <row r="132" spans="2:65" s="12" customFormat="1" ht="33.75">
      <c r="B132" s="163"/>
      <c r="D132" s="164" t="s">
        <v>133</v>
      </c>
      <c r="E132" s="165" t="s">
        <v>1</v>
      </c>
      <c r="F132" s="166" t="s">
        <v>129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133</v>
      </c>
      <c r="AU132" s="165" t="s">
        <v>88</v>
      </c>
      <c r="AV132" s="12" t="s">
        <v>86</v>
      </c>
      <c r="AW132" s="12" t="s">
        <v>32</v>
      </c>
      <c r="AX132" s="12" t="s">
        <v>78</v>
      </c>
      <c r="AY132" s="165" t="s">
        <v>124</v>
      </c>
    </row>
    <row r="133" spans="2:65" s="12" customFormat="1" ht="11.25">
      <c r="B133" s="163"/>
      <c r="D133" s="164" t="s">
        <v>133</v>
      </c>
      <c r="E133" s="165" t="s">
        <v>1</v>
      </c>
      <c r="F133" s="166" t="s">
        <v>144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 ht="11.25">
      <c r="B134" s="171"/>
      <c r="D134" s="164" t="s">
        <v>133</v>
      </c>
      <c r="E134" s="172" t="s">
        <v>1</v>
      </c>
      <c r="F134" s="173" t="s">
        <v>145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 ht="11.25">
      <c r="B135" s="179"/>
      <c r="D135" s="164" t="s">
        <v>133</v>
      </c>
      <c r="E135" s="180" t="s">
        <v>1</v>
      </c>
      <c r="F135" s="181" t="s">
        <v>136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36" customHeight="1">
      <c r="B136" s="149"/>
      <c r="C136" s="150" t="s">
        <v>123</v>
      </c>
      <c r="D136" s="150" t="s">
        <v>127</v>
      </c>
      <c r="E136" s="151" t="s">
        <v>146</v>
      </c>
      <c r="F136" s="152" t="s">
        <v>147</v>
      </c>
      <c r="G136" s="153" t="s">
        <v>130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131</v>
      </c>
      <c r="BM136" s="161" t="s">
        <v>148</v>
      </c>
    </row>
    <row r="137" spans="2:65" s="12" customFormat="1" ht="33.75">
      <c r="B137" s="163"/>
      <c r="D137" s="164" t="s">
        <v>133</v>
      </c>
      <c r="E137" s="165" t="s">
        <v>1</v>
      </c>
      <c r="F137" s="166" t="s">
        <v>149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133</v>
      </c>
      <c r="AU137" s="165" t="s">
        <v>88</v>
      </c>
      <c r="AV137" s="12" t="s">
        <v>86</v>
      </c>
      <c r="AW137" s="12" t="s">
        <v>32</v>
      </c>
      <c r="AX137" s="12" t="s">
        <v>78</v>
      </c>
      <c r="AY137" s="165" t="s">
        <v>124</v>
      </c>
    </row>
    <row r="138" spans="2:65" s="12" customFormat="1" ht="11.25">
      <c r="B138" s="163"/>
      <c r="D138" s="164" t="s">
        <v>133</v>
      </c>
      <c r="E138" s="165" t="s">
        <v>1</v>
      </c>
      <c r="F138" s="166" t="s">
        <v>150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 ht="11.25">
      <c r="B139" s="171"/>
      <c r="D139" s="164" t="s">
        <v>133</v>
      </c>
      <c r="E139" s="172" t="s">
        <v>1</v>
      </c>
      <c r="F139" s="173" t="s">
        <v>151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 ht="11.25">
      <c r="B140" s="179"/>
      <c r="D140" s="164" t="s">
        <v>133</v>
      </c>
      <c r="E140" s="180" t="s">
        <v>1</v>
      </c>
      <c r="F140" s="181" t="s">
        <v>136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36" customHeight="1">
      <c r="B141" s="149"/>
      <c r="C141" s="150" t="s">
        <v>152</v>
      </c>
      <c r="D141" s="150" t="s">
        <v>127</v>
      </c>
      <c r="E141" s="151" t="s">
        <v>153</v>
      </c>
      <c r="F141" s="152" t="s">
        <v>147</v>
      </c>
      <c r="G141" s="153" t="s">
        <v>130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131</v>
      </c>
      <c r="BM141" s="161" t="s">
        <v>154</v>
      </c>
    </row>
    <row r="142" spans="2:65" s="12" customFormat="1" ht="33.75">
      <c r="B142" s="163"/>
      <c r="D142" s="164" t="s">
        <v>133</v>
      </c>
      <c r="E142" s="165" t="s">
        <v>1</v>
      </c>
      <c r="F142" s="166" t="s">
        <v>147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133</v>
      </c>
      <c r="AU142" s="165" t="s">
        <v>88</v>
      </c>
      <c r="AV142" s="12" t="s">
        <v>86</v>
      </c>
      <c r="AW142" s="12" t="s">
        <v>32</v>
      </c>
      <c r="AX142" s="12" t="s">
        <v>78</v>
      </c>
      <c r="AY142" s="165" t="s">
        <v>124</v>
      </c>
    </row>
    <row r="143" spans="2:65" s="13" customFormat="1" ht="11.25">
      <c r="B143" s="171"/>
      <c r="D143" s="164" t="s">
        <v>133</v>
      </c>
      <c r="E143" s="172" t="s">
        <v>1</v>
      </c>
      <c r="F143" s="173" t="s">
        <v>155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133</v>
      </c>
      <c r="AU143" s="172" t="s">
        <v>88</v>
      </c>
      <c r="AV143" s="13" t="s">
        <v>88</v>
      </c>
      <c r="AW143" s="13" t="s">
        <v>32</v>
      </c>
      <c r="AX143" s="13" t="s">
        <v>78</v>
      </c>
      <c r="AY143" s="172" t="s">
        <v>124</v>
      </c>
    </row>
    <row r="144" spans="2:65" s="14" customFormat="1" ht="11.25">
      <c r="B144" s="179"/>
      <c r="D144" s="164" t="s">
        <v>133</v>
      </c>
      <c r="E144" s="180" t="s">
        <v>1</v>
      </c>
      <c r="F144" s="181" t="s">
        <v>136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133</v>
      </c>
      <c r="AU144" s="180" t="s">
        <v>88</v>
      </c>
      <c r="AV144" s="14" t="s">
        <v>123</v>
      </c>
      <c r="AW144" s="14" t="s">
        <v>32</v>
      </c>
      <c r="AX144" s="14" t="s">
        <v>86</v>
      </c>
      <c r="AY144" s="180" t="s">
        <v>124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abSelected="1" topLeftCell="A841" workbookViewId="0">
      <selection activeCell="H846" sqref="H84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5" t="str">
        <f>'Rekapitulace stavby'!K6</f>
        <v>Rekonstrukce tramvajové tratě v sadu Boženy Němcové</v>
      </c>
      <c r="F7" s="246"/>
      <c r="G7" s="246"/>
      <c r="H7" s="246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5" t="s">
        <v>156</v>
      </c>
      <c r="F9" s="247"/>
      <c r="G9" s="247"/>
      <c r="H9" s="247"/>
      <c r="I9" s="90"/>
      <c r="L9" s="31"/>
    </row>
    <row r="10" spans="2:46" s="1" customFormat="1" ht="11.25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28"/>
      <c r="G18" s="228"/>
      <c r="H18" s="22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2" t="s">
        <v>1</v>
      </c>
      <c r="F27" s="232"/>
      <c r="G27" s="232"/>
      <c r="H27" s="23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5" t="str">
        <f>E7</f>
        <v>Rekonstrukce tramvajové tratě v sadu Boženy Němcové</v>
      </c>
      <c r="F85" s="246"/>
      <c r="G85" s="246"/>
      <c r="H85" s="246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5" t="str">
        <f>E9</f>
        <v>SO 11.01 - Tramvajový svršek a spodek</v>
      </c>
      <c r="F87" s="247"/>
      <c r="G87" s="247"/>
      <c r="H87" s="247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J129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165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166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106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107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167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108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5" t="str">
        <f>E7</f>
        <v>Rekonstrukce tramvajové tratě v sadu Boženy Němcové</v>
      </c>
      <c r="F119" s="246"/>
      <c r="G119" s="246"/>
      <c r="H119" s="246"/>
      <c r="I119" s="90"/>
      <c r="L119" s="31"/>
    </row>
    <row r="120" spans="2:20" s="1" customFormat="1" ht="12" customHeight="1">
      <c r="B120" s="31"/>
      <c r="C120" s="26" t="s">
        <v>99</v>
      </c>
      <c r="I120" s="90"/>
      <c r="L120" s="31"/>
    </row>
    <row r="121" spans="2:20" s="1" customFormat="1" ht="16.5" customHeight="1">
      <c r="B121" s="31"/>
      <c r="E121" s="225" t="str">
        <f>E9</f>
        <v>SO 11.01 - Tramvajový svršek a spodek</v>
      </c>
      <c r="F121" s="247"/>
      <c r="G121" s="247"/>
      <c r="H121" s="247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IM-PROEJKT,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33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109</v>
      </c>
      <c r="D128" s="129" t="s">
        <v>63</v>
      </c>
      <c r="E128" s="129" t="s">
        <v>59</v>
      </c>
      <c r="F128" s="129" t="s">
        <v>60</v>
      </c>
      <c r="G128" s="129" t="s">
        <v>110</v>
      </c>
      <c r="H128" s="129" t="s">
        <v>111</v>
      </c>
      <c r="I128" s="130" t="s">
        <v>112</v>
      </c>
      <c r="J128" s="129" t="s">
        <v>103</v>
      </c>
      <c r="K128" s="131" t="s">
        <v>113</v>
      </c>
      <c r="L128" s="127"/>
      <c r="M128" s="58" t="s">
        <v>1</v>
      </c>
      <c r="N128" s="59" t="s">
        <v>42</v>
      </c>
      <c r="O128" s="59" t="s">
        <v>114</v>
      </c>
      <c r="P128" s="59" t="s">
        <v>115</v>
      </c>
      <c r="Q128" s="59" t="s">
        <v>116</v>
      </c>
      <c r="R128" s="59" t="s">
        <v>117</v>
      </c>
      <c r="S128" s="59" t="s">
        <v>118</v>
      </c>
      <c r="T128" s="60" t="s">
        <v>119</v>
      </c>
    </row>
    <row r="129" spans="2:65" s="1" customFormat="1" ht="22.9" customHeight="1">
      <c r="B129" s="31"/>
      <c r="C129" s="63" t="s">
        <v>120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492.66313581000003</v>
      </c>
      <c r="S129" s="52"/>
      <c r="T129" s="134">
        <f>T130+T840+T884</f>
        <v>1392.3209099999997</v>
      </c>
      <c r="AT129" s="16" t="s">
        <v>77</v>
      </c>
      <c r="AU129" s="16" t="s">
        <v>105</v>
      </c>
      <c r="BK129" s="135">
        <f>BK130+BK840+BK884</f>
        <v>0</v>
      </c>
    </row>
    <row r="130" spans="2:65" s="11" customFormat="1" ht="25.9" customHeight="1">
      <c r="B130" s="136"/>
      <c r="D130" s="137" t="s">
        <v>77</v>
      </c>
      <c r="E130" s="138" t="s">
        <v>168</v>
      </c>
      <c r="F130" s="138" t="s">
        <v>169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492.54807581</v>
      </c>
      <c r="S130" s="142"/>
      <c r="T130" s="144">
        <f>T131+T132+T332+T602+T639+T839</f>
        <v>1392.3209099999997</v>
      </c>
      <c r="AR130" s="137" t="s">
        <v>86</v>
      </c>
      <c r="AT130" s="145" t="s">
        <v>77</v>
      </c>
      <c r="AU130" s="145" t="s">
        <v>78</v>
      </c>
      <c r="AY130" s="137" t="s">
        <v>124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77</v>
      </c>
      <c r="E131" s="147" t="s">
        <v>86</v>
      </c>
      <c r="F131" s="147" t="s">
        <v>170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86</v>
      </c>
      <c r="AT131" s="145" t="s">
        <v>77</v>
      </c>
      <c r="AU131" s="145" t="s">
        <v>86</v>
      </c>
      <c r="AY131" s="137" t="s">
        <v>124</v>
      </c>
      <c r="BK131" s="146">
        <v>0</v>
      </c>
    </row>
    <row r="132" spans="2:65" s="11" customFormat="1" ht="22.9" customHeight="1">
      <c r="B132" s="136"/>
      <c r="D132" s="137" t="s">
        <v>77</v>
      </c>
      <c r="E132" s="147" t="s">
        <v>171</v>
      </c>
      <c r="F132" s="147" t="s">
        <v>172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86</v>
      </c>
      <c r="AT132" s="145" t="s">
        <v>77</v>
      </c>
      <c r="AU132" s="145" t="s">
        <v>86</v>
      </c>
      <c r="AY132" s="137" t="s">
        <v>124</v>
      </c>
      <c r="BK132" s="146">
        <f>SUM(BK133:BK331)</f>
        <v>0</v>
      </c>
    </row>
    <row r="133" spans="2:65" s="1" customFormat="1" ht="24" customHeight="1">
      <c r="B133" s="149"/>
      <c r="C133" s="150" t="s">
        <v>86</v>
      </c>
      <c r="D133" s="150" t="s">
        <v>127</v>
      </c>
      <c r="E133" s="151" t="s">
        <v>173</v>
      </c>
      <c r="F133" s="152" t="s">
        <v>174</v>
      </c>
      <c r="G133" s="153" t="s">
        <v>175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43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123</v>
      </c>
      <c r="AT133" s="161" t="s">
        <v>127</v>
      </c>
      <c r="AU133" s="161" t="s">
        <v>88</v>
      </c>
      <c r="AY133" s="16" t="s">
        <v>124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86</v>
      </c>
      <c r="BK133" s="162">
        <f>ROUND(I133*H133,2)</f>
        <v>0</v>
      </c>
      <c r="BL133" s="16" t="s">
        <v>123</v>
      </c>
      <c r="BM133" s="161" t="s">
        <v>176</v>
      </c>
    </row>
    <row r="134" spans="2:65" s="12" customFormat="1" ht="33.75">
      <c r="B134" s="163"/>
      <c r="D134" s="164" t="s">
        <v>133</v>
      </c>
      <c r="E134" s="165" t="s">
        <v>1</v>
      </c>
      <c r="F134" s="166" t="s">
        <v>177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2" customFormat="1" ht="33.75">
      <c r="B135" s="163"/>
      <c r="D135" s="164" t="s">
        <v>133</v>
      </c>
      <c r="E135" s="165" t="s">
        <v>1</v>
      </c>
      <c r="F135" s="166" t="s">
        <v>178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133</v>
      </c>
      <c r="AU135" s="165" t="s">
        <v>88</v>
      </c>
      <c r="AV135" s="12" t="s">
        <v>86</v>
      </c>
      <c r="AW135" s="12" t="s">
        <v>32</v>
      </c>
      <c r="AX135" s="12" t="s">
        <v>78</v>
      </c>
      <c r="AY135" s="165" t="s">
        <v>124</v>
      </c>
    </row>
    <row r="136" spans="2:65" s="12" customFormat="1" ht="22.5">
      <c r="B136" s="163"/>
      <c r="D136" s="164" t="s">
        <v>133</v>
      </c>
      <c r="E136" s="165" t="s">
        <v>1</v>
      </c>
      <c r="F136" s="166" t="s">
        <v>179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133</v>
      </c>
      <c r="AU136" s="165" t="s">
        <v>88</v>
      </c>
      <c r="AV136" s="12" t="s">
        <v>86</v>
      </c>
      <c r="AW136" s="12" t="s">
        <v>32</v>
      </c>
      <c r="AX136" s="12" t="s">
        <v>78</v>
      </c>
      <c r="AY136" s="165" t="s">
        <v>124</v>
      </c>
    </row>
    <row r="137" spans="2:65" s="13" customFormat="1" ht="11.25">
      <c r="B137" s="171"/>
      <c r="D137" s="164" t="s">
        <v>133</v>
      </c>
      <c r="E137" s="172" t="s">
        <v>1</v>
      </c>
      <c r="F137" s="173" t="s">
        <v>180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133</v>
      </c>
      <c r="AU137" s="172" t="s">
        <v>88</v>
      </c>
      <c r="AV137" s="13" t="s">
        <v>88</v>
      </c>
      <c r="AW137" s="13" t="s">
        <v>32</v>
      </c>
      <c r="AX137" s="13" t="s">
        <v>78</v>
      </c>
      <c r="AY137" s="172" t="s">
        <v>124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181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179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3" customFormat="1" ht="11.25">
      <c r="B140" s="171"/>
      <c r="D140" s="164" t="s">
        <v>133</v>
      </c>
      <c r="E140" s="172" t="s">
        <v>1</v>
      </c>
      <c r="F140" s="173" t="s">
        <v>182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133</v>
      </c>
      <c r="AU140" s="172" t="s">
        <v>88</v>
      </c>
      <c r="AV140" s="13" t="s">
        <v>88</v>
      </c>
      <c r="AW140" s="13" t="s">
        <v>32</v>
      </c>
      <c r="AX140" s="13" t="s">
        <v>78</v>
      </c>
      <c r="AY140" s="172" t="s">
        <v>124</v>
      </c>
    </row>
    <row r="141" spans="2:65" s="14" customFormat="1" ht="11.25">
      <c r="B141" s="179"/>
      <c r="D141" s="164" t="s">
        <v>133</v>
      </c>
      <c r="E141" s="180" t="s">
        <v>1</v>
      </c>
      <c r="F141" s="181" t="s">
        <v>136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133</v>
      </c>
      <c r="AU141" s="180" t="s">
        <v>88</v>
      </c>
      <c r="AV141" s="14" t="s">
        <v>123</v>
      </c>
      <c r="AW141" s="14" t="s">
        <v>32</v>
      </c>
      <c r="AX141" s="14" t="s">
        <v>86</v>
      </c>
      <c r="AY141" s="180" t="s">
        <v>124</v>
      </c>
    </row>
    <row r="142" spans="2:65" s="1" customFormat="1" ht="16.5" customHeight="1">
      <c r="B142" s="149"/>
      <c r="C142" s="150" t="s">
        <v>88</v>
      </c>
      <c r="D142" s="150" t="s">
        <v>127</v>
      </c>
      <c r="E142" s="151" t="s">
        <v>183</v>
      </c>
      <c r="F142" s="152" t="s">
        <v>184</v>
      </c>
      <c r="G142" s="153" t="s">
        <v>175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43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123</v>
      </c>
      <c r="AT142" s="161" t="s">
        <v>127</v>
      </c>
      <c r="AU142" s="161" t="s">
        <v>88</v>
      </c>
      <c r="AY142" s="16" t="s">
        <v>124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86</v>
      </c>
      <c r="BK142" s="162">
        <f>ROUND(I142*H142,2)</f>
        <v>0</v>
      </c>
      <c r="BL142" s="16" t="s">
        <v>123</v>
      </c>
      <c r="BM142" s="161" t="s">
        <v>185</v>
      </c>
    </row>
    <row r="143" spans="2:65" s="12" customFormat="1" ht="22.5">
      <c r="B143" s="163"/>
      <c r="D143" s="164" t="s">
        <v>133</v>
      </c>
      <c r="E143" s="165" t="s">
        <v>1</v>
      </c>
      <c r="F143" s="166" t="s">
        <v>186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2" customFormat="1" ht="22.5">
      <c r="B144" s="163"/>
      <c r="D144" s="164" t="s">
        <v>133</v>
      </c>
      <c r="E144" s="165" t="s">
        <v>1</v>
      </c>
      <c r="F144" s="166" t="s">
        <v>187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133</v>
      </c>
      <c r="AU144" s="165" t="s">
        <v>88</v>
      </c>
      <c r="AV144" s="12" t="s">
        <v>86</v>
      </c>
      <c r="AW144" s="12" t="s">
        <v>32</v>
      </c>
      <c r="AX144" s="12" t="s">
        <v>78</v>
      </c>
      <c r="AY144" s="165" t="s">
        <v>124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188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189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3" customFormat="1" ht="11.25">
      <c r="B147" s="171"/>
      <c r="D147" s="164" t="s">
        <v>133</v>
      </c>
      <c r="E147" s="172" t="s">
        <v>1</v>
      </c>
      <c r="F147" s="173" t="s">
        <v>190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88</v>
      </c>
      <c r="AV147" s="13" t="s">
        <v>88</v>
      </c>
      <c r="AW147" s="13" t="s">
        <v>32</v>
      </c>
      <c r="AX147" s="13" t="s">
        <v>78</v>
      </c>
      <c r="AY147" s="172" t="s">
        <v>124</v>
      </c>
    </row>
    <row r="148" spans="2:65" s="14" customFormat="1" ht="11.25">
      <c r="B148" s="179"/>
      <c r="D148" s="164" t="s">
        <v>133</v>
      </c>
      <c r="E148" s="180" t="s">
        <v>1</v>
      </c>
      <c r="F148" s="181" t="s">
        <v>136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133</v>
      </c>
      <c r="AU148" s="180" t="s">
        <v>88</v>
      </c>
      <c r="AV148" s="14" t="s">
        <v>123</v>
      </c>
      <c r="AW148" s="14" t="s">
        <v>32</v>
      </c>
      <c r="AX148" s="14" t="s">
        <v>86</v>
      </c>
      <c r="AY148" s="180" t="s">
        <v>124</v>
      </c>
    </row>
    <row r="149" spans="2:65" s="1" customFormat="1" ht="24" customHeight="1">
      <c r="B149" s="149"/>
      <c r="C149" s="150" t="s">
        <v>141</v>
      </c>
      <c r="D149" s="150" t="s">
        <v>127</v>
      </c>
      <c r="E149" s="151" t="s">
        <v>191</v>
      </c>
      <c r="F149" s="152" t="s">
        <v>192</v>
      </c>
      <c r="G149" s="153" t="s">
        <v>175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43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123</v>
      </c>
      <c r="AT149" s="161" t="s">
        <v>127</v>
      </c>
      <c r="AU149" s="161" t="s">
        <v>88</v>
      </c>
      <c r="AY149" s="16" t="s">
        <v>124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86</v>
      </c>
      <c r="BK149" s="162">
        <f>ROUND(I149*H149,2)</f>
        <v>0</v>
      </c>
      <c r="BL149" s="16" t="s">
        <v>123</v>
      </c>
      <c r="BM149" s="161" t="s">
        <v>193</v>
      </c>
    </row>
    <row r="150" spans="2:65" s="12" customFormat="1" ht="33.75">
      <c r="B150" s="163"/>
      <c r="D150" s="164" t="s">
        <v>133</v>
      </c>
      <c r="E150" s="165" t="s">
        <v>1</v>
      </c>
      <c r="F150" s="166" t="s">
        <v>194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133</v>
      </c>
      <c r="AU150" s="165" t="s">
        <v>88</v>
      </c>
      <c r="AV150" s="12" t="s">
        <v>86</v>
      </c>
      <c r="AW150" s="12" t="s">
        <v>32</v>
      </c>
      <c r="AX150" s="12" t="s">
        <v>78</v>
      </c>
      <c r="AY150" s="165" t="s">
        <v>124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195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3" customFormat="1" ht="11.25">
      <c r="B152" s="171"/>
      <c r="D152" s="164" t="s">
        <v>133</v>
      </c>
      <c r="E152" s="172" t="s">
        <v>1</v>
      </c>
      <c r="F152" s="173" t="s">
        <v>182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133</v>
      </c>
      <c r="AU152" s="172" t="s">
        <v>88</v>
      </c>
      <c r="AV152" s="13" t="s">
        <v>88</v>
      </c>
      <c r="AW152" s="13" t="s">
        <v>32</v>
      </c>
      <c r="AX152" s="13" t="s">
        <v>78</v>
      </c>
      <c r="AY152" s="172" t="s">
        <v>124</v>
      </c>
    </row>
    <row r="153" spans="2:65" s="14" customFormat="1" ht="11.25">
      <c r="B153" s="179"/>
      <c r="D153" s="164" t="s">
        <v>133</v>
      </c>
      <c r="E153" s="180" t="s">
        <v>1</v>
      </c>
      <c r="F153" s="181" t="s">
        <v>136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133</v>
      </c>
      <c r="AU153" s="180" t="s">
        <v>88</v>
      </c>
      <c r="AV153" s="14" t="s">
        <v>123</v>
      </c>
      <c r="AW153" s="14" t="s">
        <v>32</v>
      </c>
      <c r="AX153" s="14" t="s">
        <v>86</v>
      </c>
      <c r="AY153" s="180" t="s">
        <v>124</v>
      </c>
    </row>
    <row r="154" spans="2:65" s="1" customFormat="1" ht="24" customHeight="1">
      <c r="B154" s="149"/>
      <c r="C154" s="150" t="s">
        <v>123</v>
      </c>
      <c r="D154" s="150" t="s">
        <v>127</v>
      </c>
      <c r="E154" s="151" t="s">
        <v>196</v>
      </c>
      <c r="F154" s="152" t="s">
        <v>197</v>
      </c>
      <c r="G154" s="153" t="s">
        <v>175</v>
      </c>
      <c r="H154" s="154">
        <v>113.4</v>
      </c>
      <c r="I154" s="155"/>
      <c r="J154" s="156">
        <f>ROUND(I154*H154,2)</f>
        <v>0</v>
      </c>
      <c r="K154" s="152" t="s">
        <v>198</v>
      </c>
      <c r="L154" s="31"/>
      <c r="M154" s="157" t="s">
        <v>1</v>
      </c>
      <c r="N154" s="158" t="s">
        <v>43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123</v>
      </c>
      <c r="AT154" s="161" t="s">
        <v>127</v>
      </c>
      <c r="AU154" s="161" t="s">
        <v>88</v>
      </c>
      <c r="AY154" s="16" t="s">
        <v>124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86</v>
      </c>
      <c r="BK154" s="162">
        <f>ROUND(I154*H154,2)</f>
        <v>0</v>
      </c>
      <c r="BL154" s="16" t="s">
        <v>123</v>
      </c>
      <c r="BM154" s="161" t="s">
        <v>199</v>
      </c>
    </row>
    <row r="155" spans="2:65" s="12" customFormat="1" ht="33.75">
      <c r="B155" s="163"/>
      <c r="D155" s="164" t="s">
        <v>133</v>
      </c>
      <c r="E155" s="165" t="s">
        <v>1</v>
      </c>
      <c r="F155" s="166" t="s">
        <v>200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133</v>
      </c>
      <c r="AU155" s="165" t="s">
        <v>88</v>
      </c>
      <c r="AV155" s="12" t="s">
        <v>86</v>
      </c>
      <c r="AW155" s="12" t="s">
        <v>32</v>
      </c>
      <c r="AX155" s="12" t="s">
        <v>78</v>
      </c>
      <c r="AY155" s="165" t="s">
        <v>124</v>
      </c>
    </row>
    <row r="156" spans="2:65" s="12" customFormat="1" ht="22.5">
      <c r="B156" s="163"/>
      <c r="D156" s="164" t="s">
        <v>133</v>
      </c>
      <c r="E156" s="165" t="s">
        <v>1</v>
      </c>
      <c r="F156" s="166" t="s">
        <v>201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133</v>
      </c>
      <c r="AU156" s="165" t="s">
        <v>88</v>
      </c>
      <c r="AV156" s="12" t="s">
        <v>86</v>
      </c>
      <c r="AW156" s="12" t="s">
        <v>32</v>
      </c>
      <c r="AX156" s="12" t="s">
        <v>78</v>
      </c>
      <c r="AY156" s="165" t="s">
        <v>124</v>
      </c>
    </row>
    <row r="157" spans="2:65" s="12" customFormat="1" ht="22.5">
      <c r="B157" s="163"/>
      <c r="D157" s="164" t="s">
        <v>133</v>
      </c>
      <c r="E157" s="165" t="s">
        <v>1</v>
      </c>
      <c r="F157" s="166" t="s">
        <v>202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133</v>
      </c>
      <c r="AU157" s="165" t="s">
        <v>88</v>
      </c>
      <c r="AV157" s="12" t="s">
        <v>86</v>
      </c>
      <c r="AW157" s="12" t="s">
        <v>32</v>
      </c>
      <c r="AX157" s="12" t="s">
        <v>78</v>
      </c>
      <c r="AY157" s="165" t="s">
        <v>124</v>
      </c>
    </row>
    <row r="158" spans="2:65" s="12" customFormat="1" ht="11.25">
      <c r="B158" s="163"/>
      <c r="D158" s="164" t="s">
        <v>133</v>
      </c>
      <c r="E158" s="165" t="s">
        <v>1</v>
      </c>
      <c r="F158" s="166" t="s">
        <v>203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 ht="11.25">
      <c r="B159" s="171"/>
      <c r="D159" s="164" t="s">
        <v>133</v>
      </c>
      <c r="E159" s="172" t="s">
        <v>1</v>
      </c>
      <c r="F159" s="173" t="s">
        <v>180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86</v>
      </c>
      <c r="AY159" s="172" t="s">
        <v>124</v>
      </c>
    </row>
    <row r="160" spans="2:65" s="1" customFormat="1" ht="24" customHeight="1">
      <c r="B160" s="149"/>
      <c r="C160" s="150" t="s">
        <v>152</v>
      </c>
      <c r="D160" s="150" t="s">
        <v>127</v>
      </c>
      <c r="E160" s="151" t="s">
        <v>204</v>
      </c>
      <c r="F160" s="152" t="s">
        <v>205</v>
      </c>
      <c r="G160" s="153" t="s">
        <v>175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43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123</v>
      </c>
      <c r="AT160" s="161" t="s">
        <v>127</v>
      </c>
      <c r="AU160" s="161" t="s">
        <v>88</v>
      </c>
      <c r="AY160" s="16" t="s">
        <v>124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86</v>
      </c>
      <c r="BK160" s="162">
        <f>ROUND(I160*H160,2)</f>
        <v>0</v>
      </c>
      <c r="BL160" s="16" t="s">
        <v>123</v>
      </c>
      <c r="BM160" s="161" t="s">
        <v>206</v>
      </c>
    </row>
    <row r="161" spans="2:65" s="12" customFormat="1" ht="33.75">
      <c r="B161" s="163"/>
      <c r="D161" s="164" t="s">
        <v>133</v>
      </c>
      <c r="E161" s="165" t="s">
        <v>1</v>
      </c>
      <c r="F161" s="166" t="s">
        <v>207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133</v>
      </c>
      <c r="AU161" s="165" t="s">
        <v>88</v>
      </c>
      <c r="AV161" s="12" t="s">
        <v>86</v>
      </c>
      <c r="AW161" s="12" t="s">
        <v>32</v>
      </c>
      <c r="AX161" s="12" t="s">
        <v>78</v>
      </c>
      <c r="AY161" s="165" t="s">
        <v>124</v>
      </c>
    </row>
    <row r="162" spans="2:65" s="12" customFormat="1" ht="22.5">
      <c r="B162" s="163"/>
      <c r="D162" s="164" t="s">
        <v>133</v>
      </c>
      <c r="E162" s="165" t="s">
        <v>1</v>
      </c>
      <c r="F162" s="166" t="s">
        <v>195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133</v>
      </c>
      <c r="AU162" s="165" t="s">
        <v>88</v>
      </c>
      <c r="AV162" s="12" t="s">
        <v>86</v>
      </c>
      <c r="AW162" s="12" t="s">
        <v>32</v>
      </c>
      <c r="AX162" s="12" t="s">
        <v>78</v>
      </c>
      <c r="AY162" s="165" t="s">
        <v>124</v>
      </c>
    </row>
    <row r="163" spans="2:65" s="13" customFormat="1" ht="11.25">
      <c r="B163" s="171"/>
      <c r="D163" s="164" t="s">
        <v>133</v>
      </c>
      <c r="E163" s="172" t="s">
        <v>1</v>
      </c>
      <c r="F163" s="173" t="s">
        <v>208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133</v>
      </c>
      <c r="AU163" s="172" t="s">
        <v>88</v>
      </c>
      <c r="AV163" s="13" t="s">
        <v>88</v>
      </c>
      <c r="AW163" s="13" t="s">
        <v>32</v>
      </c>
      <c r="AX163" s="13" t="s">
        <v>78</v>
      </c>
      <c r="AY163" s="172" t="s">
        <v>124</v>
      </c>
    </row>
    <row r="164" spans="2:65" s="14" customFormat="1" ht="11.25">
      <c r="B164" s="179"/>
      <c r="D164" s="164" t="s">
        <v>133</v>
      </c>
      <c r="E164" s="180" t="s">
        <v>1</v>
      </c>
      <c r="F164" s="181" t="s">
        <v>136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133</v>
      </c>
      <c r="AU164" s="180" t="s">
        <v>88</v>
      </c>
      <c r="AV164" s="14" t="s">
        <v>123</v>
      </c>
      <c r="AW164" s="14" t="s">
        <v>32</v>
      </c>
      <c r="AX164" s="14" t="s">
        <v>86</v>
      </c>
      <c r="AY164" s="180" t="s">
        <v>124</v>
      </c>
    </row>
    <row r="165" spans="2:65" s="1" customFormat="1" ht="24" customHeight="1">
      <c r="B165" s="149"/>
      <c r="C165" s="150" t="s">
        <v>209</v>
      </c>
      <c r="D165" s="150" t="s">
        <v>127</v>
      </c>
      <c r="E165" s="151" t="s">
        <v>210</v>
      </c>
      <c r="F165" s="152" t="s">
        <v>211</v>
      </c>
      <c r="G165" s="153" t="s">
        <v>175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43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123</v>
      </c>
      <c r="AT165" s="161" t="s">
        <v>127</v>
      </c>
      <c r="AU165" s="161" t="s">
        <v>88</v>
      </c>
      <c r="AY165" s="16" t="s">
        <v>124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86</v>
      </c>
      <c r="BK165" s="162">
        <f>ROUND(I165*H165,2)</f>
        <v>0</v>
      </c>
      <c r="BL165" s="16" t="s">
        <v>123</v>
      </c>
      <c r="BM165" s="161" t="s">
        <v>212</v>
      </c>
    </row>
    <row r="166" spans="2:65" s="12" customFormat="1" ht="22.5">
      <c r="B166" s="163"/>
      <c r="D166" s="164" t="s">
        <v>133</v>
      </c>
      <c r="E166" s="165" t="s">
        <v>1</v>
      </c>
      <c r="F166" s="166" t="s">
        <v>213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133</v>
      </c>
      <c r="AU166" s="165" t="s">
        <v>88</v>
      </c>
      <c r="AV166" s="12" t="s">
        <v>86</v>
      </c>
      <c r="AW166" s="12" t="s">
        <v>32</v>
      </c>
      <c r="AX166" s="12" t="s">
        <v>78</v>
      </c>
      <c r="AY166" s="165" t="s">
        <v>124</v>
      </c>
    </row>
    <row r="167" spans="2:65" s="12" customFormat="1" ht="22.5">
      <c r="B167" s="163"/>
      <c r="D167" s="164" t="s">
        <v>133</v>
      </c>
      <c r="E167" s="165" t="s">
        <v>1</v>
      </c>
      <c r="F167" s="166" t="s">
        <v>214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 ht="11.25">
      <c r="B169" s="171"/>
      <c r="D169" s="164" t="s">
        <v>133</v>
      </c>
      <c r="E169" s="172" t="s">
        <v>1</v>
      </c>
      <c r="F169" s="173" t="s">
        <v>216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 ht="11.25">
      <c r="B170" s="179"/>
      <c r="D170" s="164" t="s">
        <v>133</v>
      </c>
      <c r="E170" s="180" t="s">
        <v>1</v>
      </c>
      <c r="F170" s="181" t="s">
        <v>136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217</v>
      </c>
      <c r="D171" s="150" t="s">
        <v>127</v>
      </c>
      <c r="E171" s="151" t="s">
        <v>218</v>
      </c>
      <c r="F171" s="152" t="s">
        <v>219</v>
      </c>
      <c r="G171" s="153" t="s">
        <v>220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221</v>
      </c>
    </row>
    <row r="172" spans="2:65" s="12" customFormat="1" ht="33.75">
      <c r="B172" s="163"/>
      <c r="D172" s="164" t="s">
        <v>133</v>
      </c>
      <c r="E172" s="165" t="s">
        <v>1</v>
      </c>
      <c r="F172" s="166" t="s">
        <v>222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223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 ht="11.25">
      <c r="B174" s="171"/>
      <c r="D174" s="164" t="s">
        <v>133</v>
      </c>
      <c r="E174" s="172" t="s">
        <v>1</v>
      </c>
      <c r="F174" s="173" t="s">
        <v>224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2" customFormat="1" ht="33.75">
      <c r="B175" s="163"/>
      <c r="D175" s="164" t="s">
        <v>133</v>
      </c>
      <c r="E175" s="165" t="s">
        <v>1</v>
      </c>
      <c r="F175" s="166" t="s">
        <v>225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133</v>
      </c>
      <c r="AU175" s="165" t="s">
        <v>88</v>
      </c>
      <c r="AV175" s="12" t="s">
        <v>86</v>
      </c>
      <c r="AW175" s="12" t="s">
        <v>32</v>
      </c>
      <c r="AX175" s="12" t="s">
        <v>78</v>
      </c>
      <c r="AY175" s="165" t="s">
        <v>124</v>
      </c>
    </row>
    <row r="176" spans="2:65" s="12" customFormat="1" ht="33.75">
      <c r="B176" s="163"/>
      <c r="D176" s="164" t="s">
        <v>133</v>
      </c>
      <c r="E176" s="165" t="s">
        <v>1</v>
      </c>
      <c r="F176" s="166" t="s">
        <v>226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133</v>
      </c>
      <c r="AU176" s="165" t="s">
        <v>88</v>
      </c>
      <c r="AV176" s="12" t="s">
        <v>86</v>
      </c>
      <c r="AW176" s="12" t="s">
        <v>32</v>
      </c>
      <c r="AX176" s="12" t="s">
        <v>78</v>
      </c>
      <c r="AY176" s="165" t="s">
        <v>124</v>
      </c>
    </row>
    <row r="177" spans="2:65" s="13" customFormat="1" ht="11.25">
      <c r="B177" s="171"/>
      <c r="D177" s="164" t="s">
        <v>133</v>
      </c>
      <c r="E177" s="172" t="s">
        <v>1</v>
      </c>
      <c r="F177" s="173" t="s">
        <v>227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133</v>
      </c>
      <c r="AU177" s="172" t="s">
        <v>88</v>
      </c>
      <c r="AV177" s="13" t="s">
        <v>88</v>
      </c>
      <c r="AW177" s="13" t="s">
        <v>32</v>
      </c>
      <c r="AX177" s="13" t="s">
        <v>78</v>
      </c>
      <c r="AY177" s="172" t="s">
        <v>124</v>
      </c>
    </row>
    <row r="178" spans="2:65" s="14" customFormat="1" ht="11.25">
      <c r="B178" s="179"/>
      <c r="D178" s="164" t="s">
        <v>133</v>
      </c>
      <c r="E178" s="180" t="s">
        <v>1</v>
      </c>
      <c r="F178" s="181" t="s">
        <v>136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133</v>
      </c>
      <c r="AU178" s="180" t="s">
        <v>88</v>
      </c>
      <c r="AV178" s="14" t="s">
        <v>123</v>
      </c>
      <c r="AW178" s="14" t="s">
        <v>32</v>
      </c>
      <c r="AX178" s="14" t="s">
        <v>86</v>
      </c>
      <c r="AY178" s="180" t="s">
        <v>124</v>
      </c>
    </row>
    <row r="179" spans="2:65" s="1" customFormat="1" ht="24" customHeight="1">
      <c r="B179" s="149"/>
      <c r="C179" s="150" t="s">
        <v>228</v>
      </c>
      <c r="D179" s="150" t="s">
        <v>127</v>
      </c>
      <c r="E179" s="151" t="s">
        <v>229</v>
      </c>
      <c r="F179" s="152" t="s">
        <v>230</v>
      </c>
      <c r="G179" s="153" t="s">
        <v>220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43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123</v>
      </c>
      <c r="AT179" s="161" t="s">
        <v>127</v>
      </c>
      <c r="AU179" s="161" t="s">
        <v>88</v>
      </c>
      <c r="AY179" s="16" t="s">
        <v>124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86</v>
      </c>
      <c r="BK179" s="162">
        <f>ROUND(I179*H179,2)</f>
        <v>0</v>
      </c>
      <c r="BL179" s="16" t="s">
        <v>123</v>
      </c>
      <c r="BM179" s="161" t="s">
        <v>231</v>
      </c>
    </row>
    <row r="180" spans="2:65" s="12" customFormat="1" ht="22.5">
      <c r="B180" s="163"/>
      <c r="D180" s="164" t="s">
        <v>133</v>
      </c>
      <c r="E180" s="165" t="s">
        <v>1</v>
      </c>
      <c r="F180" s="166" t="s">
        <v>232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133</v>
      </c>
      <c r="AU180" s="165" t="s">
        <v>88</v>
      </c>
      <c r="AV180" s="12" t="s">
        <v>86</v>
      </c>
      <c r="AW180" s="12" t="s">
        <v>32</v>
      </c>
      <c r="AX180" s="12" t="s">
        <v>78</v>
      </c>
      <c r="AY180" s="165" t="s">
        <v>124</v>
      </c>
    </row>
    <row r="181" spans="2:65" s="12" customFormat="1" ht="11.25">
      <c r="B181" s="163"/>
      <c r="D181" s="164" t="s">
        <v>133</v>
      </c>
      <c r="E181" s="165" t="s">
        <v>1</v>
      </c>
      <c r="F181" s="166" t="s">
        <v>233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133</v>
      </c>
      <c r="AU181" s="165" t="s">
        <v>88</v>
      </c>
      <c r="AV181" s="12" t="s">
        <v>86</v>
      </c>
      <c r="AW181" s="12" t="s">
        <v>32</v>
      </c>
      <c r="AX181" s="12" t="s">
        <v>78</v>
      </c>
      <c r="AY181" s="165" t="s">
        <v>124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234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3" customFormat="1" ht="11.25">
      <c r="B183" s="171"/>
      <c r="D183" s="164" t="s">
        <v>133</v>
      </c>
      <c r="E183" s="172" t="s">
        <v>1</v>
      </c>
      <c r="F183" s="173" t="s">
        <v>235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133</v>
      </c>
      <c r="AU183" s="172" t="s">
        <v>88</v>
      </c>
      <c r="AV183" s="13" t="s">
        <v>88</v>
      </c>
      <c r="AW183" s="13" t="s">
        <v>32</v>
      </c>
      <c r="AX183" s="13" t="s">
        <v>78</v>
      </c>
      <c r="AY183" s="172" t="s">
        <v>124</v>
      </c>
    </row>
    <row r="184" spans="2:65" s="12" customFormat="1" ht="22.5">
      <c r="B184" s="163"/>
      <c r="D184" s="164" t="s">
        <v>133</v>
      </c>
      <c r="E184" s="165" t="s">
        <v>1</v>
      </c>
      <c r="F184" s="166" t="s">
        <v>236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133</v>
      </c>
      <c r="AU184" s="165" t="s">
        <v>88</v>
      </c>
      <c r="AV184" s="12" t="s">
        <v>86</v>
      </c>
      <c r="AW184" s="12" t="s">
        <v>32</v>
      </c>
      <c r="AX184" s="12" t="s">
        <v>78</v>
      </c>
      <c r="AY184" s="165" t="s">
        <v>124</v>
      </c>
    </row>
    <row r="185" spans="2:65" s="12" customFormat="1" ht="11.25">
      <c r="B185" s="163"/>
      <c r="D185" s="164" t="s">
        <v>133</v>
      </c>
      <c r="E185" s="165" t="s">
        <v>1</v>
      </c>
      <c r="F185" s="166" t="s">
        <v>237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133</v>
      </c>
      <c r="AU185" s="165" t="s">
        <v>88</v>
      </c>
      <c r="AV185" s="12" t="s">
        <v>86</v>
      </c>
      <c r="AW185" s="12" t="s">
        <v>32</v>
      </c>
      <c r="AX185" s="12" t="s">
        <v>78</v>
      </c>
      <c r="AY185" s="165" t="s">
        <v>124</v>
      </c>
    </row>
    <row r="186" spans="2:65" s="12" customFormat="1" ht="22.5">
      <c r="B186" s="163"/>
      <c r="D186" s="164" t="s">
        <v>133</v>
      </c>
      <c r="E186" s="165" t="s">
        <v>1</v>
      </c>
      <c r="F186" s="166" t="s">
        <v>234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133</v>
      </c>
      <c r="AU186" s="165" t="s">
        <v>88</v>
      </c>
      <c r="AV186" s="12" t="s">
        <v>86</v>
      </c>
      <c r="AW186" s="12" t="s">
        <v>32</v>
      </c>
      <c r="AX186" s="12" t="s">
        <v>78</v>
      </c>
      <c r="AY186" s="165" t="s">
        <v>124</v>
      </c>
    </row>
    <row r="187" spans="2:65" s="13" customFormat="1" ht="11.25">
      <c r="B187" s="171"/>
      <c r="D187" s="164" t="s">
        <v>133</v>
      </c>
      <c r="E187" s="172" t="s">
        <v>1</v>
      </c>
      <c r="F187" s="173" t="s">
        <v>238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133</v>
      </c>
      <c r="AU187" s="172" t="s">
        <v>88</v>
      </c>
      <c r="AV187" s="13" t="s">
        <v>88</v>
      </c>
      <c r="AW187" s="13" t="s">
        <v>32</v>
      </c>
      <c r="AX187" s="13" t="s">
        <v>78</v>
      </c>
      <c r="AY187" s="172" t="s">
        <v>124</v>
      </c>
    </row>
    <row r="188" spans="2:65" s="14" customFormat="1" ht="11.25">
      <c r="B188" s="179"/>
      <c r="D188" s="164" t="s">
        <v>133</v>
      </c>
      <c r="E188" s="180" t="s">
        <v>1</v>
      </c>
      <c r="F188" s="181" t="s">
        <v>136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133</v>
      </c>
      <c r="AU188" s="180" t="s">
        <v>88</v>
      </c>
      <c r="AV188" s="14" t="s">
        <v>123</v>
      </c>
      <c r="AW188" s="14" t="s">
        <v>32</v>
      </c>
      <c r="AX188" s="14" t="s">
        <v>86</v>
      </c>
      <c r="AY188" s="180" t="s">
        <v>124</v>
      </c>
    </row>
    <row r="189" spans="2:65" s="1" customFormat="1" ht="24" customHeight="1">
      <c r="B189" s="149"/>
      <c r="C189" s="150" t="s">
        <v>239</v>
      </c>
      <c r="D189" s="150" t="s">
        <v>127</v>
      </c>
      <c r="E189" s="151" t="s">
        <v>240</v>
      </c>
      <c r="F189" s="152" t="s">
        <v>241</v>
      </c>
      <c r="G189" s="153" t="s">
        <v>242</v>
      </c>
      <c r="H189" s="154">
        <v>6.8040000000000003</v>
      </c>
      <c r="I189" s="155"/>
      <c r="J189" s="156">
        <f>ROUND(I189*H189,2)</f>
        <v>0</v>
      </c>
      <c r="K189" s="152" t="s">
        <v>243</v>
      </c>
      <c r="L189" s="31"/>
      <c r="M189" s="157" t="s">
        <v>1</v>
      </c>
      <c r="N189" s="158" t="s">
        <v>43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123</v>
      </c>
      <c r="AT189" s="161" t="s">
        <v>127</v>
      </c>
      <c r="AU189" s="161" t="s">
        <v>88</v>
      </c>
      <c r="AY189" s="16" t="s">
        <v>124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86</v>
      </c>
      <c r="BK189" s="162">
        <f>ROUND(I189*H189,2)</f>
        <v>0</v>
      </c>
      <c r="BL189" s="16" t="s">
        <v>123</v>
      </c>
      <c r="BM189" s="161" t="s">
        <v>244</v>
      </c>
    </row>
    <row r="190" spans="2:65" s="12" customFormat="1" ht="33.75">
      <c r="B190" s="163"/>
      <c r="D190" s="164" t="s">
        <v>133</v>
      </c>
      <c r="E190" s="165" t="s">
        <v>1</v>
      </c>
      <c r="F190" s="166" t="s">
        <v>245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133</v>
      </c>
      <c r="AU190" s="165" t="s">
        <v>88</v>
      </c>
      <c r="AV190" s="12" t="s">
        <v>86</v>
      </c>
      <c r="AW190" s="12" t="s">
        <v>32</v>
      </c>
      <c r="AX190" s="12" t="s">
        <v>78</v>
      </c>
      <c r="AY190" s="165" t="s">
        <v>124</v>
      </c>
    </row>
    <row r="191" spans="2:65" s="12" customFormat="1" ht="33.75">
      <c r="B191" s="163"/>
      <c r="D191" s="164" t="s">
        <v>133</v>
      </c>
      <c r="E191" s="165" t="s">
        <v>1</v>
      </c>
      <c r="F191" s="166" t="s">
        <v>178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133</v>
      </c>
      <c r="AU191" s="165" t="s">
        <v>88</v>
      </c>
      <c r="AV191" s="12" t="s">
        <v>86</v>
      </c>
      <c r="AW191" s="12" t="s">
        <v>32</v>
      </c>
      <c r="AX191" s="12" t="s">
        <v>78</v>
      </c>
      <c r="AY191" s="165" t="s">
        <v>124</v>
      </c>
    </row>
    <row r="192" spans="2:65" s="12" customFormat="1" ht="22.5">
      <c r="B192" s="163"/>
      <c r="D192" s="164" t="s">
        <v>133</v>
      </c>
      <c r="E192" s="165" t="s">
        <v>1</v>
      </c>
      <c r="F192" s="166" t="s">
        <v>179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3" customFormat="1" ht="11.25">
      <c r="B193" s="171"/>
      <c r="D193" s="164" t="s">
        <v>133</v>
      </c>
      <c r="E193" s="172" t="s">
        <v>1</v>
      </c>
      <c r="F193" s="173" t="s">
        <v>246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133</v>
      </c>
      <c r="AU193" s="172" t="s">
        <v>88</v>
      </c>
      <c r="AV193" s="13" t="s">
        <v>88</v>
      </c>
      <c r="AW193" s="13" t="s">
        <v>32</v>
      </c>
      <c r="AX193" s="13" t="s">
        <v>78</v>
      </c>
      <c r="AY193" s="172" t="s">
        <v>124</v>
      </c>
    </row>
    <row r="194" spans="2:65" s="14" customFormat="1" ht="11.25">
      <c r="B194" s="179"/>
      <c r="D194" s="164" t="s">
        <v>133</v>
      </c>
      <c r="E194" s="180" t="s">
        <v>1</v>
      </c>
      <c r="F194" s="181" t="s">
        <v>136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133</v>
      </c>
      <c r="AU194" s="180" t="s">
        <v>88</v>
      </c>
      <c r="AV194" s="14" t="s">
        <v>123</v>
      </c>
      <c r="AW194" s="14" t="s">
        <v>32</v>
      </c>
      <c r="AX194" s="14" t="s">
        <v>86</v>
      </c>
      <c r="AY194" s="180" t="s">
        <v>124</v>
      </c>
    </row>
    <row r="195" spans="2:65" s="1" customFormat="1" ht="24" customHeight="1">
      <c r="B195" s="149"/>
      <c r="C195" s="150" t="s">
        <v>247</v>
      </c>
      <c r="D195" s="150" t="s">
        <v>127</v>
      </c>
      <c r="E195" s="151" t="s">
        <v>248</v>
      </c>
      <c r="F195" s="152" t="s">
        <v>249</v>
      </c>
      <c r="G195" s="153" t="s">
        <v>242</v>
      </c>
      <c r="H195" s="154">
        <v>990.15</v>
      </c>
      <c r="I195" s="155"/>
      <c r="J195" s="156">
        <f>ROUND(I195*H195,2)</f>
        <v>0</v>
      </c>
      <c r="K195" s="152" t="s">
        <v>198</v>
      </c>
      <c r="L195" s="31"/>
      <c r="M195" s="157" t="s">
        <v>1</v>
      </c>
      <c r="N195" s="158" t="s">
        <v>43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123</v>
      </c>
      <c r="AT195" s="161" t="s">
        <v>127</v>
      </c>
      <c r="AU195" s="161" t="s">
        <v>88</v>
      </c>
      <c r="AY195" s="16" t="s">
        <v>124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86</v>
      </c>
      <c r="BK195" s="162">
        <f>ROUND(I195*H195,2)</f>
        <v>0</v>
      </c>
      <c r="BL195" s="16" t="s">
        <v>123</v>
      </c>
      <c r="BM195" s="161" t="s">
        <v>250</v>
      </c>
    </row>
    <row r="196" spans="2:65" s="12" customFormat="1" ht="22.5">
      <c r="B196" s="163"/>
      <c r="D196" s="164" t="s">
        <v>133</v>
      </c>
      <c r="E196" s="165" t="s">
        <v>1</v>
      </c>
      <c r="F196" s="166" t="s">
        <v>251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133</v>
      </c>
      <c r="AU196" s="165" t="s">
        <v>88</v>
      </c>
      <c r="AV196" s="12" t="s">
        <v>86</v>
      </c>
      <c r="AW196" s="12" t="s">
        <v>32</v>
      </c>
      <c r="AX196" s="12" t="s">
        <v>78</v>
      </c>
      <c r="AY196" s="165" t="s">
        <v>124</v>
      </c>
    </row>
    <row r="197" spans="2:65" s="12" customFormat="1" ht="22.5">
      <c r="B197" s="163"/>
      <c r="D197" s="164" t="s">
        <v>133</v>
      </c>
      <c r="E197" s="165" t="s">
        <v>1</v>
      </c>
      <c r="F197" s="166" t="s">
        <v>252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22.5">
      <c r="B198" s="163"/>
      <c r="D198" s="164" t="s">
        <v>133</v>
      </c>
      <c r="E198" s="165" t="s">
        <v>1</v>
      </c>
      <c r="F198" s="166" t="s">
        <v>253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2" customFormat="1" ht="11.25">
      <c r="B199" s="163"/>
      <c r="D199" s="164" t="s">
        <v>133</v>
      </c>
      <c r="E199" s="165" t="s">
        <v>1</v>
      </c>
      <c r="F199" s="166" t="s">
        <v>254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133</v>
      </c>
      <c r="AU199" s="165" t="s">
        <v>88</v>
      </c>
      <c r="AV199" s="12" t="s">
        <v>86</v>
      </c>
      <c r="AW199" s="12" t="s">
        <v>32</v>
      </c>
      <c r="AX199" s="12" t="s">
        <v>78</v>
      </c>
      <c r="AY199" s="165" t="s">
        <v>124</v>
      </c>
    </row>
    <row r="200" spans="2:65" s="12" customFormat="1" ht="11.25">
      <c r="B200" s="163"/>
      <c r="D200" s="164" t="s">
        <v>133</v>
      </c>
      <c r="E200" s="165" t="s">
        <v>1</v>
      </c>
      <c r="F200" s="166" t="s">
        <v>255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3" customFormat="1" ht="11.25">
      <c r="B201" s="171"/>
      <c r="D201" s="164" t="s">
        <v>133</v>
      </c>
      <c r="E201" s="172" t="s">
        <v>1</v>
      </c>
      <c r="F201" s="173" t="s">
        <v>256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133</v>
      </c>
      <c r="AU201" s="172" t="s">
        <v>88</v>
      </c>
      <c r="AV201" s="13" t="s">
        <v>88</v>
      </c>
      <c r="AW201" s="13" t="s">
        <v>32</v>
      </c>
      <c r="AX201" s="13" t="s">
        <v>78</v>
      </c>
      <c r="AY201" s="172" t="s">
        <v>124</v>
      </c>
    </row>
    <row r="202" spans="2:65" s="12" customFormat="1" ht="33.75">
      <c r="B202" s="163"/>
      <c r="D202" s="164" t="s">
        <v>133</v>
      </c>
      <c r="E202" s="165" t="s">
        <v>1</v>
      </c>
      <c r="F202" s="166" t="s">
        <v>257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133</v>
      </c>
      <c r="AU202" s="165" t="s">
        <v>88</v>
      </c>
      <c r="AV202" s="12" t="s">
        <v>86</v>
      </c>
      <c r="AW202" s="12" t="s">
        <v>32</v>
      </c>
      <c r="AX202" s="12" t="s">
        <v>78</v>
      </c>
      <c r="AY202" s="165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253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 ht="11.25">
      <c r="B204" s="163"/>
      <c r="D204" s="164" t="s">
        <v>133</v>
      </c>
      <c r="E204" s="165" t="s">
        <v>1</v>
      </c>
      <c r="F204" s="166" t="s">
        <v>258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2" customFormat="1" ht="11.25">
      <c r="B205" s="163"/>
      <c r="D205" s="164" t="s">
        <v>133</v>
      </c>
      <c r="E205" s="165" t="s">
        <v>1</v>
      </c>
      <c r="F205" s="166" t="s">
        <v>259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133</v>
      </c>
      <c r="AU205" s="165" t="s">
        <v>88</v>
      </c>
      <c r="AV205" s="12" t="s">
        <v>86</v>
      </c>
      <c r="AW205" s="12" t="s">
        <v>32</v>
      </c>
      <c r="AX205" s="12" t="s">
        <v>78</v>
      </c>
      <c r="AY205" s="165" t="s">
        <v>124</v>
      </c>
    </row>
    <row r="206" spans="2:65" s="13" customFormat="1" ht="11.25">
      <c r="B206" s="171"/>
      <c r="D206" s="164" t="s">
        <v>133</v>
      </c>
      <c r="E206" s="172" t="s">
        <v>1</v>
      </c>
      <c r="F206" s="173" t="s">
        <v>260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133</v>
      </c>
      <c r="AU206" s="172" t="s">
        <v>88</v>
      </c>
      <c r="AV206" s="13" t="s">
        <v>88</v>
      </c>
      <c r="AW206" s="13" t="s">
        <v>32</v>
      </c>
      <c r="AX206" s="13" t="s">
        <v>78</v>
      </c>
      <c r="AY206" s="172" t="s">
        <v>124</v>
      </c>
    </row>
    <row r="207" spans="2:65" s="12" customFormat="1" ht="22.5">
      <c r="B207" s="163"/>
      <c r="D207" s="164" t="s">
        <v>133</v>
      </c>
      <c r="E207" s="165" t="s">
        <v>1</v>
      </c>
      <c r="F207" s="166" t="s">
        <v>261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133</v>
      </c>
      <c r="AU207" s="165" t="s">
        <v>88</v>
      </c>
      <c r="AV207" s="12" t="s">
        <v>86</v>
      </c>
      <c r="AW207" s="12" t="s">
        <v>32</v>
      </c>
      <c r="AX207" s="12" t="s">
        <v>78</v>
      </c>
      <c r="AY207" s="165" t="s">
        <v>124</v>
      </c>
    </row>
    <row r="208" spans="2:65" s="12" customFormat="1" ht="22.5">
      <c r="B208" s="163"/>
      <c r="D208" s="164" t="s">
        <v>133</v>
      </c>
      <c r="E208" s="165" t="s">
        <v>1</v>
      </c>
      <c r="F208" s="166" t="s">
        <v>188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133</v>
      </c>
      <c r="AU208" s="165" t="s">
        <v>88</v>
      </c>
      <c r="AV208" s="12" t="s">
        <v>86</v>
      </c>
      <c r="AW208" s="12" t="s">
        <v>32</v>
      </c>
      <c r="AX208" s="12" t="s">
        <v>78</v>
      </c>
      <c r="AY208" s="165" t="s">
        <v>124</v>
      </c>
    </row>
    <row r="209" spans="2:65" s="13" customFormat="1" ht="11.25">
      <c r="B209" s="171"/>
      <c r="D209" s="164" t="s">
        <v>133</v>
      </c>
      <c r="E209" s="172" t="s">
        <v>1</v>
      </c>
      <c r="F209" s="173" t="s">
        <v>262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88</v>
      </c>
      <c r="AV209" s="13" t="s">
        <v>88</v>
      </c>
      <c r="AW209" s="13" t="s">
        <v>32</v>
      </c>
      <c r="AX209" s="13" t="s">
        <v>78</v>
      </c>
      <c r="AY209" s="172" t="s">
        <v>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263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88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264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88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33.75">
      <c r="B212" s="163"/>
      <c r="D212" s="164" t="s">
        <v>133</v>
      </c>
      <c r="E212" s="165" t="s">
        <v>1</v>
      </c>
      <c r="F212" s="166" t="s">
        <v>265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88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11.25">
      <c r="B213" s="163"/>
      <c r="D213" s="164" t="s">
        <v>133</v>
      </c>
      <c r="E213" s="165" t="s">
        <v>1</v>
      </c>
      <c r="F213" s="166" t="s">
        <v>266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88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 ht="11.25">
      <c r="B214" s="171"/>
      <c r="D214" s="164" t="s">
        <v>133</v>
      </c>
      <c r="E214" s="172" t="s">
        <v>1</v>
      </c>
      <c r="F214" s="173" t="s">
        <v>267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88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2" customFormat="1" ht="22.5">
      <c r="B215" s="163"/>
      <c r="D215" s="164" t="s">
        <v>133</v>
      </c>
      <c r="E215" s="165" t="s">
        <v>1</v>
      </c>
      <c r="F215" s="166" t="s">
        <v>268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133</v>
      </c>
      <c r="AU215" s="165" t="s">
        <v>88</v>
      </c>
      <c r="AV215" s="12" t="s">
        <v>86</v>
      </c>
      <c r="AW215" s="12" t="s">
        <v>32</v>
      </c>
      <c r="AX215" s="12" t="s">
        <v>78</v>
      </c>
      <c r="AY215" s="165" t="s">
        <v>124</v>
      </c>
    </row>
    <row r="216" spans="2:65" s="12" customFormat="1" ht="22.5">
      <c r="B216" s="163"/>
      <c r="D216" s="164" t="s">
        <v>133</v>
      </c>
      <c r="E216" s="165" t="s">
        <v>1</v>
      </c>
      <c r="F216" s="166" t="s">
        <v>269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133</v>
      </c>
      <c r="AU216" s="165" t="s">
        <v>88</v>
      </c>
      <c r="AV216" s="12" t="s">
        <v>86</v>
      </c>
      <c r="AW216" s="12" t="s">
        <v>32</v>
      </c>
      <c r="AX216" s="12" t="s">
        <v>78</v>
      </c>
      <c r="AY216" s="165" t="s">
        <v>124</v>
      </c>
    </row>
    <row r="217" spans="2:65" s="12" customFormat="1" ht="22.5">
      <c r="B217" s="163"/>
      <c r="D217" s="164" t="s">
        <v>133</v>
      </c>
      <c r="E217" s="165" t="s">
        <v>1</v>
      </c>
      <c r="F217" s="166" t="s">
        <v>188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133</v>
      </c>
      <c r="AU217" s="165" t="s">
        <v>88</v>
      </c>
      <c r="AV217" s="12" t="s">
        <v>86</v>
      </c>
      <c r="AW217" s="12" t="s">
        <v>32</v>
      </c>
      <c r="AX217" s="12" t="s">
        <v>78</v>
      </c>
      <c r="AY217" s="165" t="s">
        <v>124</v>
      </c>
    </row>
    <row r="218" spans="2:65" s="12" customFormat="1" ht="11.25">
      <c r="B218" s="163"/>
      <c r="D218" s="164" t="s">
        <v>133</v>
      </c>
      <c r="E218" s="165" t="s">
        <v>1</v>
      </c>
      <c r="F218" s="166" t="s">
        <v>266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133</v>
      </c>
      <c r="AU218" s="165" t="s">
        <v>88</v>
      </c>
      <c r="AV218" s="12" t="s">
        <v>86</v>
      </c>
      <c r="AW218" s="12" t="s">
        <v>32</v>
      </c>
      <c r="AX218" s="12" t="s">
        <v>78</v>
      </c>
      <c r="AY218" s="165" t="s">
        <v>124</v>
      </c>
    </row>
    <row r="219" spans="2:65" s="13" customFormat="1" ht="11.25">
      <c r="B219" s="171"/>
      <c r="D219" s="164" t="s">
        <v>133</v>
      </c>
      <c r="E219" s="172" t="s">
        <v>1</v>
      </c>
      <c r="F219" s="173" t="s">
        <v>270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133</v>
      </c>
      <c r="AU219" s="172" t="s">
        <v>88</v>
      </c>
      <c r="AV219" s="13" t="s">
        <v>88</v>
      </c>
      <c r="AW219" s="13" t="s">
        <v>32</v>
      </c>
      <c r="AX219" s="13" t="s">
        <v>78</v>
      </c>
      <c r="AY219" s="172" t="s">
        <v>124</v>
      </c>
    </row>
    <row r="220" spans="2:65" s="14" customFormat="1" ht="11.25">
      <c r="B220" s="179"/>
      <c r="D220" s="164" t="s">
        <v>133</v>
      </c>
      <c r="E220" s="180" t="s">
        <v>1</v>
      </c>
      <c r="F220" s="181" t="s">
        <v>136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133</v>
      </c>
      <c r="AU220" s="180" t="s">
        <v>88</v>
      </c>
      <c r="AV220" s="14" t="s">
        <v>123</v>
      </c>
      <c r="AW220" s="14" t="s">
        <v>32</v>
      </c>
      <c r="AX220" s="14" t="s">
        <v>86</v>
      </c>
      <c r="AY220" s="180" t="s">
        <v>124</v>
      </c>
    </row>
    <row r="221" spans="2:65" s="1" customFormat="1" ht="16.5" customHeight="1">
      <c r="B221" s="149"/>
      <c r="C221" s="150" t="s">
        <v>171</v>
      </c>
      <c r="D221" s="150" t="s">
        <v>127</v>
      </c>
      <c r="E221" s="151" t="s">
        <v>271</v>
      </c>
      <c r="F221" s="152" t="s">
        <v>272</v>
      </c>
      <c r="G221" s="153" t="s">
        <v>175</v>
      </c>
      <c r="H221" s="154">
        <v>718.7</v>
      </c>
      <c r="I221" s="155"/>
      <c r="J221" s="156">
        <f>ROUND(I221*H221,2)</f>
        <v>0</v>
      </c>
      <c r="K221" s="152" t="s">
        <v>198</v>
      </c>
      <c r="L221" s="31"/>
      <c r="M221" s="157" t="s">
        <v>1</v>
      </c>
      <c r="N221" s="158" t="s">
        <v>43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123</v>
      </c>
      <c r="AT221" s="161" t="s">
        <v>127</v>
      </c>
      <c r="AU221" s="161" t="s">
        <v>88</v>
      </c>
      <c r="AY221" s="16" t="s">
        <v>124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86</v>
      </c>
      <c r="BK221" s="162">
        <f>ROUND(I221*H221,2)</f>
        <v>0</v>
      </c>
      <c r="BL221" s="16" t="s">
        <v>123</v>
      </c>
      <c r="BM221" s="161" t="s">
        <v>273</v>
      </c>
    </row>
    <row r="222" spans="2:65" s="12" customFormat="1" ht="22.5">
      <c r="B222" s="163"/>
      <c r="D222" s="164" t="s">
        <v>133</v>
      </c>
      <c r="E222" s="165" t="s">
        <v>1</v>
      </c>
      <c r="F222" s="166" t="s">
        <v>274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133</v>
      </c>
      <c r="AU222" s="165" t="s">
        <v>88</v>
      </c>
      <c r="AV222" s="12" t="s">
        <v>86</v>
      </c>
      <c r="AW222" s="12" t="s">
        <v>32</v>
      </c>
      <c r="AX222" s="12" t="s">
        <v>78</v>
      </c>
      <c r="AY222" s="165" t="s">
        <v>124</v>
      </c>
    </row>
    <row r="223" spans="2:65" s="12" customFormat="1" ht="22.5">
      <c r="B223" s="163"/>
      <c r="D223" s="164" t="s">
        <v>133</v>
      </c>
      <c r="E223" s="165" t="s">
        <v>1</v>
      </c>
      <c r="F223" s="166" t="s">
        <v>275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133</v>
      </c>
      <c r="AU223" s="165" t="s">
        <v>88</v>
      </c>
      <c r="AV223" s="12" t="s">
        <v>86</v>
      </c>
      <c r="AW223" s="12" t="s">
        <v>32</v>
      </c>
      <c r="AX223" s="12" t="s">
        <v>78</v>
      </c>
      <c r="AY223" s="165" t="s">
        <v>124</v>
      </c>
    </row>
    <row r="224" spans="2:65" s="12" customFormat="1" ht="11.25">
      <c r="B224" s="163"/>
      <c r="D224" s="164" t="s">
        <v>133</v>
      </c>
      <c r="E224" s="165" t="s">
        <v>1</v>
      </c>
      <c r="F224" s="166" t="s">
        <v>276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133</v>
      </c>
      <c r="AU224" s="165" t="s">
        <v>88</v>
      </c>
      <c r="AV224" s="12" t="s">
        <v>86</v>
      </c>
      <c r="AW224" s="12" t="s">
        <v>32</v>
      </c>
      <c r="AX224" s="12" t="s">
        <v>78</v>
      </c>
      <c r="AY224" s="165" t="s">
        <v>124</v>
      </c>
    </row>
    <row r="225" spans="2:65" s="12" customFormat="1" ht="11.25">
      <c r="B225" s="163"/>
      <c r="D225" s="164" t="s">
        <v>133</v>
      </c>
      <c r="E225" s="165" t="s">
        <v>1</v>
      </c>
      <c r="F225" s="166" t="s">
        <v>277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88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 ht="11.25">
      <c r="B226" s="163"/>
      <c r="D226" s="164" t="s">
        <v>133</v>
      </c>
      <c r="E226" s="165" t="s">
        <v>1</v>
      </c>
      <c r="F226" s="166" t="s">
        <v>278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88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11.25">
      <c r="B227" s="163"/>
      <c r="D227" s="164" t="s">
        <v>133</v>
      </c>
      <c r="E227" s="165" t="s">
        <v>1</v>
      </c>
      <c r="F227" s="166" t="s">
        <v>279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88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 ht="11.25">
      <c r="B228" s="171"/>
      <c r="D228" s="164" t="s">
        <v>133</v>
      </c>
      <c r="E228" s="172" t="s">
        <v>1</v>
      </c>
      <c r="F228" s="173" t="s">
        <v>280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88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2" customFormat="1" ht="33.75">
      <c r="B229" s="163"/>
      <c r="D229" s="164" t="s">
        <v>133</v>
      </c>
      <c r="E229" s="165" t="s">
        <v>1</v>
      </c>
      <c r="F229" s="166" t="s">
        <v>281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133</v>
      </c>
      <c r="AU229" s="165" t="s">
        <v>88</v>
      </c>
      <c r="AV229" s="12" t="s">
        <v>86</v>
      </c>
      <c r="AW229" s="12" t="s">
        <v>32</v>
      </c>
      <c r="AX229" s="12" t="s">
        <v>78</v>
      </c>
      <c r="AY229" s="165" t="s">
        <v>124</v>
      </c>
    </row>
    <row r="230" spans="2:65" s="12" customFormat="1" ht="11.25">
      <c r="B230" s="163"/>
      <c r="D230" s="164" t="s">
        <v>133</v>
      </c>
      <c r="E230" s="165" t="s">
        <v>1</v>
      </c>
      <c r="F230" s="166" t="s">
        <v>276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133</v>
      </c>
      <c r="AU230" s="165" t="s">
        <v>88</v>
      </c>
      <c r="AV230" s="12" t="s">
        <v>86</v>
      </c>
      <c r="AW230" s="12" t="s">
        <v>32</v>
      </c>
      <c r="AX230" s="12" t="s">
        <v>78</v>
      </c>
      <c r="AY230" s="165" t="s">
        <v>124</v>
      </c>
    </row>
    <row r="231" spans="2:65" s="12" customFormat="1" ht="11.25">
      <c r="B231" s="163"/>
      <c r="D231" s="164" t="s">
        <v>133</v>
      </c>
      <c r="E231" s="165" t="s">
        <v>1</v>
      </c>
      <c r="F231" s="166" t="s">
        <v>282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88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11.25">
      <c r="B232" s="163"/>
      <c r="D232" s="164" t="s">
        <v>133</v>
      </c>
      <c r="E232" s="165" t="s">
        <v>1</v>
      </c>
      <c r="F232" s="166" t="s">
        <v>283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88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11.25">
      <c r="B233" s="163"/>
      <c r="D233" s="164" t="s">
        <v>133</v>
      </c>
      <c r="E233" s="165" t="s">
        <v>1</v>
      </c>
      <c r="F233" s="166" t="s">
        <v>284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88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 ht="11.25">
      <c r="B234" s="171"/>
      <c r="D234" s="164" t="s">
        <v>133</v>
      </c>
      <c r="E234" s="172" t="s">
        <v>1</v>
      </c>
      <c r="F234" s="173" t="s">
        <v>285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88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 ht="11.25">
      <c r="B235" s="179"/>
      <c r="D235" s="164" t="s">
        <v>133</v>
      </c>
      <c r="E235" s="180" t="s">
        <v>1</v>
      </c>
      <c r="F235" s="181" t="s">
        <v>136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88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286</v>
      </c>
      <c r="D236" s="150" t="s">
        <v>127</v>
      </c>
      <c r="E236" s="151" t="s">
        <v>287</v>
      </c>
      <c r="F236" s="152" t="s">
        <v>288</v>
      </c>
      <c r="G236" s="153" t="s">
        <v>175</v>
      </c>
      <c r="H236" s="154">
        <v>718.7</v>
      </c>
      <c r="I236" s="155"/>
      <c r="J236" s="156">
        <f>ROUND(I236*H236,2)</f>
        <v>0</v>
      </c>
      <c r="K236" s="152" t="s">
        <v>198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88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289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274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88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22.5">
      <c r="B238" s="163"/>
      <c r="D238" s="164" t="s">
        <v>133</v>
      </c>
      <c r="E238" s="165" t="s">
        <v>1</v>
      </c>
      <c r="F238" s="166" t="s">
        <v>275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88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290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88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2" customFormat="1" ht="11.25">
      <c r="B240" s="163"/>
      <c r="D240" s="164" t="s">
        <v>133</v>
      </c>
      <c r="E240" s="165" t="s">
        <v>1</v>
      </c>
      <c r="F240" s="166" t="s">
        <v>277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133</v>
      </c>
      <c r="AU240" s="165" t="s">
        <v>88</v>
      </c>
      <c r="AV240" s="12" t="s">
        <v>86</v>
      </c>
      <c r="AW240" s="12" t="s">
        <v>32</v>
      </c>
      <c r="AX240" s="12" t="s">
        <v>78</v>
      </c>
      <c r="AY240" s="165" t="s">
        <v>124</v>
      </c>
    </row>
    <row r="241" spans="2:65" s="12" customFormat="1" ht="11.25">
      <c r="B241" s="163"/>
      <c r="D241" s="164" t="s">
        <v>133</v>
      </c>
      <c r="E241" s="165" t="s">
        <v>1</v>
      </c>
      <c r="F241" s="166" t="s">
        <v>278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133</v>
      </c>
      <c r="AU241" s="165" t="s">
        <v>88</v>
      </c>
      <c r="AV241" s="12" t="s">
        <v>86</v>
      </c>
      <c r="AW241" s="12" t="s">
        <v>32</v>
      </c>
      <c r="AX241" s="12" t="s">
        <v>78</v>
      </c>
      <c r="AY241" s="165" t="s">
        <v>124</v>
      </c>
    </row>
    <row r="242" spans="2:65" s="12" customFormat="1" ht="11.25">
      <c r="B242" s="163"/>
      <c r="D242" s="164" t="s">
        <v>133</v>
      </c>
      <c r="E242" s="165" t="s">
        <v>1</v>
      </c>
      <c r="F242" s="166" t="s">
        <v>279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133</v>
      </c>
      <c r="AU242" s="165" t="s">
        <v>88</v>
      </c>
      <c r="AV242" s="12" t="s">
        <v>86</v>
      </c>
      <c r="AW242" s="12" t="s">
        <v>32</v>
      </c>
      <c r="AX242" s="12" t="s">
        <v>78</v>
      </c>
      <c r="AY242" s="165" t="s">
        <v>124</v>
      </c>
    </row>
    <row r="243" spans="2:65" s="13" customFormat="1" ht="11.25">
      <c r="B243" s="171"/>
      <c r="D243" s="164" t="s">
        <v>133</v>
      </c>
      <c r="E243" s="172" t="s">
        <v>1</v>
      </c>
      <c r="F243" s="173" t="s">
        <v>280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133</v>
      </c>
      <c r="AU243" s="172" t="s">
        <v>88</v>
      </c>
      <c r="AV243" s="13" t="s">
        <v>88</v>
      </c>
      <c r="AW243" s="13" t="s">
        <v>32</v>
      </c>
      <c r="AX243" s="13" t="s">
        <v>78</v>
      </c>
      <c r="AY243" s="172" t="s">
        <v>124</v>
      </c>
    </row>
    <row r="244" spans="2:65" s="12" customFormat="1" ht="33.75">
      <c r="B244" s="163"/>
      <c r="D244" s="164" t="s">
        <v>133</v>
      </c>
      <c r="E244" s="165" t="s">
        <v>1</v>
      </c>
      <c r="F244" s="166" t="s">
        <v>281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88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2" customFormat="1" ht="22.5">
      <c r="B245" s="163"/>
      <c r="D245" s="164" t="s">
        <v>133</v>
      </c>
      <c r="E245" s="165" t="s">
        <v>1</v>
      </c>
      <c r="F245" s="166" t="s">
        <v>291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133</v>
      </c>
      <c r="AU245" s="165" t="s">
        <v>88</v>
      </c>
      <c r="AV245" s="12" t="s">
        <v>86</v>
      </c>
      <c r="AW245" s="12" t="s">
        <v>32</v>
      </c>
      <c r="AX245" s="12" t="s">
        <v>78</v>
      </c>
      <c r="AY245" s="165" t="s">
        <v>124</v>
      </c>
    </row>
    <row r="246" spans="2:65" s="12" customFormat="1" ht="11.25">
      <c r="B246" s="163"/>
      <c r="D246" s="164" t="s">
        <v>133</v>
      </c>
      <c r="E246" s="165" t="s">
        <v>1</v>
      </c>
      <c r="F246" s="166" t="s">
        <v>282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133</v>
      </c>
      <c r="AU246" s="165" t="s">
        <v>88</v>
      </c>
      <c r="AV246" s="12" t="s">
        <v>86</v>
      </c>
      <c r="AW246" s="12" t="s">
        <v>32</v>
      </c>
      <c r="AX246" s="12" t="s">
        <v>78</v>
      </c>
      <c r="AY246" s="165" t="s">
        <v>124</v>
      </c>
    </row>
    <row r="247" spans="2:65" s="12" customFormat="1" ht="11.25">
      <c r="B247" s="163"/>
      <c r="D247" s="164" t="s">
        <v>133</v>
      </c>
      <c r="E247" s="165" t="s">
        <v>1</v>
      </c>
      <c r="F247" s="166" t="s">
        <v>283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133</v>
      </c>
      <c r="AU247" s="165" t="s">
        <v>88</v>
      </c>
      <c r="AV247" s="12" t="s">
        <v>86</v>
      </c>
      <c r="AW247" s="12" t="s">
        <v>32</v>
      </c>
      <c r="AX247" s="12" t="s">
        <v>78</v>
      </c>
      <c r="AY247" s="165" t="s">
        <v>124</v>
      </c>
    </row>
    <row r="248" spans="2:65" s="12" customFormat="1" ht="11.25">
      <c r="B248" s="163"/>
      <c r="D248" s="164" t="s">
        <v>133</v>
      </c>
      <c r="E248" s="165" t="s">
        <v>1</v>
      </c>
      <c r="F248" s="166" t="s">
        <v>284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88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 ht="11.25">
      <c r="B249" s="171"/>
      <c r="D249" s="164" t="s">
        <v>133</v>
      </c>
      <c r="E249" s="172" t="s">
        <v>1</v>
      </c>
      <c r="F249" s="173" t="s">
        <v>285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88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 ht="11.25">
      <c r="B250" s="179"/>
      <c r="D250" s="164" t="s">
        <v>133</v>
      </c>
      <c r="E250" s="180" t="s">
        <v>1</v>
      </c>
      <c r="F250" s="181" t="s">
        <v>136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88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" customFormat="1" ht="24" customHeight="1">
      <c r="B251" s="149"/>
      <c r="C251" s="150" t="s">
        <v>292</v>
      </c>
      <c r="D251" s="150" t="s">
        <v>127</v>
      </c>
      <c r="E251" s="151" t="s">
        <v>293</v>
      </c>
      <c r="F251" s="152" t="s">
        <v>294</v>
      </c>
      <c r="G251" s="153" t="s">
        <v>295</v>
      </c>
      <c r="H251" s="154">
        <v>3402.9</v>
      </c>
      <c r="I251" s="155"/>
      <c r="J251" s="156">
        <f>ROUND(I251*H251,2)</f>
        <v>0</v>
      </c>
      <c r="K251" s="152" t="s">
        <v>243</v>
      </c>
      <c r="L251" s="31"/>
      <c r="M251" s="157" t="s">
        <v>1</v>
      </c>
      <c r="N251" s="158" t="s">
        <v>43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123</v>
      </c>
      <c r="AT251" s="161" t="s">
        <v>127</v>
      </c>
      <c r="AU251" s="161" t="s">
        <v>88</v>
      </c>
      <c r="AY251" s="16" t="s">
        <v>124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86</v>
      </c>
      <c r="BK251" s="162">
        <f>ROUND(I251*H251,2)</f>
        <v>0</v>
      </c>
      <c r="BL251" s="16" t="s">
        <v>123</v>
      </c>
      <c r="BM251" s="161" t="s">
        <v>296</v>
      </c>
    </row>
    <row r="252" spans="2:65" s="12" customFormat="1" ht="33.75">
      <c r="B252" s="163"/>
      <c r="D252" s="164" t="s">
        <v>133</v>
      </c>
      <c r="E252" s="165" t="s">
        <v>1</v>
      </c>
      <c r="F252" s="166" t="s">
        <v>297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133</v>
      </c>
      <c r="AU252" s="165" t="s">
        <v>88</v>
      </c>
      <c r="AV252" s="12" t="s">
        <v>86</v>
      </c>
      <c r="AW252" s="12" t="s">
        <v>32</v>
      </c>
      <c r="AX252" s="12" t="s">
        <v>78</v>
      </c>
      <c r="AY252" s="165" t="s">
        <v>124</v>
      </c>
    </row>
    <row r="253" spans="2:65" s="13" customFormat="1" ht="11.25">
      <c r="B253" s="171"/>
      <c r="D253" s="164" t="s">
        <v>133</v>
      </c>
      <c r="E253" s="172" t="s">
        <v>1</v>
      </c>
      <c r="F253" s="173" t="s">
        <v>298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133</v>
      </c>
      <c r="AU253" s="172" t="s">
        <v>88</v>
      </c>
      <c r="AV253" s="13" t="s">
        <v>88</v>
      </c>
      <c r="AW253" s="13" t="s">
        <v>32</v>
      </c>
      <c r="AX253" s="13" t="s">
        <v>78</v>
      </c>
      <c r="AY253" s="172" t="s">
        <v>124</v>
      </c>
    </row>
    <row r="254" spans="2:65" s="12" customFormat="1" ht="33.75">
      <c r="B254" s="163"/>
      <c r="D254" s="164" t="s">
        <v>133</v>
      </c>
      <c r="E254" s="165" t="s">
        <v>1</v>
      </c>
      <c r="F254" s="166" t="s">
        <v>299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 ht="11.25">
      <c r="B255" s="171"/>
      <c r="D255" s="164" t="s">
        <v>133</v>
      </c>
      <c r="E255" s="172" t="s">
        <v>1</v>
      </c>
      <c r="F255" s="173" t="s">
        <v>300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2" customFormat="1" ht="33.75">
      <c r="B256" s="163"/>
      <c r="D256" s="164" t="s">
        <v>133</v>
      </c>
      <c r="E256" s="165" t="s">
        <v>1</v>
      </c>
      <c r="F256" s="166" t="s">
        <v>301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133</v>
      </c>
      <c r="AU256" s="165" t="s">
        <v>88</v>
      </c>
      <c r="AV256" s="12" t="s">
        <v>86</v>
      </c>
      <c r="AW256" s="12" t="s">
        <v>32</v>
      </c>
      <c r="AX256" s="12" t="s">
        <v>78</v>
      </c>
      <c r="AY256" s="165" t="s">
        <v>124</v>
      </c>
    </row>
    <row r="257" spans="2:65" s="13" customFormat="1" ht="11.25">
      <c r="B257" s="171"/>
      <c r="D257" s="164" t="s">
        <v>133</v>
      </c>
      <c r="E257" s="172" t="s">
        <v>1</v>
      </c>
      <c r="F257" s="173" t="s">
        <v>302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133</v>
      </c>
      <c r="AU257" s="172" t="s">
        <v>88</v>
      </c>
      <c r="AV257" s="13" t="s">
        <v>88</v>
      </c>
      <c r="AW257" s="13" t="s">
        <v>32</v>
      </c>
      <c r="AX257" s="13" t="s">
        <v>78</v>
      </c>
      <c r="AY257" s="172" t="s">
        <v>124</v>
      </c>
    </row>
    <row r="258" spans="2:65" s="14" customFormat="1" ht="11.25">
      <c r="B258" s="179"/>
      <c r="D258" s="164" t="s">
        <v>133</v>
      </c>
      <c r="E258" s="180" t="s">
        <v>1</v>
      </c>
      <c r="F258" s="181" t="s">
        <v>136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133</v>
      </c>
      <c r="AU258" s="180" t="s">
        <v>88</v>
      </c>
      <c r="AV258" s="14" t="s">
        <v>123</v>
      </c>
      <c r="AW258" s="14" t="s">
        <v>32</v>
      </c>
      <c r="AX258" s="14" t="s">
        <v>86</v>
      </c>
      <c r="AY258" s="180" t="s">
        <v>124</v>
      </c>
    </row>
    <row r="259" spans="2:65" s="1" customFormat="1" ht="16.5" customHeight="1">
      <c r="B259" s="149"/>
      <c r="C259" s="150" t="s">
        <v>303</v>
      </c>
      <c r="D259" s="150" t="s">
        <v>127</v>
      </c>
      <c r="E259" s="151" t="s">
        <v>304</v>
      </c>
      <c r="F259" s="152" t="s">
        <v>305</v>
      </c>
      <c r="G259" s="153" t="s">
        <v>175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43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123</v>
      </c>
      <c r="AT259" s="161" t="s">
        <v>127</v>
      </c>
      <c r="AU259" s="161" t="s">
        <v>88</v>
      </c>
      <c r="AY259" s="16" t="s">
        <v>124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86</v>
      </c>
      <c r="BK259" s="162">
        <f>ROUND(I259*H259,2)</f>
        <v>0</v>
      </c>
      <c r="BL259" s="16" t="s">
        <v>123</v>
      </c>
      <c r="BM259" s="161" t="s">
        <v>306</v>
      </c>
    </row>
    <row r="260" spans="2:65" s="12" customFormat="1" ht="22.5">
      <c r="B260" s="163"/>
      <c r="D260" s="164" t="s">
        <v>133</v>
      </c>
      <c r="E260" s="165" t="s">
        <v>1</v>
      </c>
      <c r="F260" s="166" t="s">
        <v>307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133</v>
      </c>
      <c r="AU260" s="165" t="s">
        <v>88</v>
      </c>
      <c r="AV260" s="12" t="s">
        <v>86</v>
      </c>
      <c r="AW260" s="12" t="s">
        <v>32</v>
      </c>
      <c r="AX260" s="12" t="s">
        <v>78</v>
      </c>
      <c r="AY260" s="165" t="s">
        <v>124</v>
      </c>
    </row>
    <row r="261" spans="2:65" s="12" customFormat="1" ht="22.5">
      <c r="B261" s="163"/>
      <c r="D261" s="164" t="s">
        <v>133</v>
      </c>
      <c r="E261" s="165" t="s">
        <v>1</v>
      </c>
      <c r="F261" s="166" t="s">
        <v>308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133</v>
      </c>
      <c r="AU261" s="165" t="s">
        <v>88</v>
      </c>
      <c r="AV261" s="12" t="s">
        <v>86</v>
      </c>
      <c r="AW261" s="12" t="s">
        <v>32</v>
      </c>
      <c r="AX261" s="12" t="s">
        <v>78</v>
      </c>
      <c r="AY261" s="165" t="s">
        <v>124</v>
      </c>
    </row>
    <row r="262" spans="2:65" s="13" customFormat="1" ht="11.25">
      <c r="B262" s="171"/>
      <c r="D262" s="164" t="s">
        <v>133</v>
      </c>
      <c r="E262" s="172" t="s">
        <v>1</v>
      </c>
      <c r="F262" s="173" t="s">
        <v>309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133</v>
      </c>
      <c r="AU262" s="172" t="s">
        <v>88</v>
      </c>
      <c r="AV262" s="13" t="s">
        <v>88</v>
      </c>
      <c r="AW262" s="13" t="s">
        <v>32</v>
      </c>
      <c r="AX262" s="13" t="s">
        <v>78</v>
      </c>
      <c r="AY262" s="172" t="s">
        <v>124</v>
      </c>
    </row>
    <row r="263" spans="2:65" s="12" customFormat="1" ht="22.5">
      <c r="B263" s="163"/>
      <c r="D263" s="164" t="s">
        <v>133</v>
      </c>
      <c r="E263" s="165" t="s">
        <v>1</v>
      </c>
      <c r="F263" s="166" t="s">
        <v>310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133</v>
      </c>
      <c r="AU263" s="165" t="s">
        <v>88</v>
      </c>
      <c r="AV263" s="12" t="s">
        <v>86</v>
      </c>
      <c r="AW263" s="12" t="s">
        <v>32</v>
      </c>
      <c r="AX263" s="12" t="s">
        <v>78</v>
      </c>
      <c r="AY263" s="165" t="s">
        <v>124</v>
      </c>
    </row>
    <row r="264" spans="2:65" s="12" customFormat="1" ht="22.5">
      <c r="B264" s="163"/>
      <c r="D264" s="164" t="s">
        <v>133</v>
      </c>
      <c r="E264" s="165" t="s">
        <v>1</v>
      </c>
      <c r="F264" s="166" t="s">
        <v>308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133</v>
      </c>
      <c r="AU264" s="165" t="s">
        <v>88</v>
      </c>
      <c r="AV264" s="12" t="s">
        <v>86</v>
      </c>
      <c r="AW264" s="12" t="s">
        <v>32</v>
      </c>
      <c r="AX264" s="12" t="s">
        <v>78</v>
      </c>
      <c r="AY264" s="165" t="s">
        <v>124</v>
      </c>
    </row>
    <row r="265" spans="2:65" s="13" customFormat="1" ht="11.25">
      <c r="B265" s="171"/>
      <c r="D265" s="164" t="s">
        <v>133</v>
      </c>
      <c r="E265" s="172" t="s">
        <v>1</v>
      </c>
      <c r="F265" s="173" t="s">
        <v>311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133</v>
      </c>
      <c r="AU265" s="172" t="s">
        <v>88</v>
      </c>
      <c r="AV265" s="13" t="s">
        <v>88</v>
      </c>
      <c r="AW265" s="13" t="s">
        <v>32</v>
      </c>
      <c r="AX265" s="13" t="s">
        <v>78</v>
      </c>
      <c r="AY265" s="172" t="s">
        <v>124</v>
      </c>
    </row>
    <row r="266" spans="2:65" s="12" customFormat="1" ht="22.5">
      <c r="B266" s="163"/>
      <c r="D266" s="164" t="s">
        <v>133</v>
      </c>
      <c r="E266" s="165" t="s">
        <v>1</v>
      </c>
      <c r="F266" s="166" t="s">
        <v>312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133</v>
      </c>
      <c r="AU266" s="165" t="s">
        <v>88</v>
      </c>
      <c r="AV266" s="12" t="s">
        <v>86</v>
      </c>
      <c r="AW266" s="12" t="s">
        <v>32</v>
      </c>
      <c r="AX266" s="12" t="s">
        <v>78</v>
      </c>
      <c r="AY266" s="165" t="s">
        <v>124</v>
      </c>
    </row>
    <row r="267" spans="2:65" s="12" customFormat="1" ht="22.5">
      <c r="B267" s="163"/>
      <c r="D267" s="164" t="s">
        <v>133</v>
      </c>
      <c r="E267" s="165" t="s">
        <v>1</v>
      </c>
      <c r="F267" s="166" t="s">
        <v>308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133</v>
      </c>
      <c r="AU267" s="165" t="s">
        <v>88</v>
      </c>
      <c r="AV267" s="12" t="s">
        <v>86</v>
      </c>
      <c r="AW267" s="12" t="s">
        <v>32</v>
      </c>
      <c r="AX267" s="12" t="s">
        <v>78</v>
      </c>
      <c r="AY267" s="165" t="s">
        <v>124</v>
      </c>
    </row>
    <row r="268" spans="2:65" s="13" customFormat="1" ht="11.25">
      <c r="B268" s="171"/>
      <c r="D268" s="164" t="s">
        <v>133</v>
      </c>
      <c r="E268" s="172" t="s">
        <v>1</v>
      </c>
      <c r="F268" s="173" t="s">
        <v>309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133</v>
      </c>
      <c r="AU268" s="172" t="s">
        <v>88</v>
      </c>
      <c r="AV268" s="13" t="s">
        <v>88</v>
      </c>
      <c r="AW268" s="13" t="s">
        <v>32</v>
      </c>
      <c r="AX268" s="13" t="s">
        <v>78</v>
      </c>
      <c r="AY268" s="172" t="s">
        <v>124</v>
      </c>
    </row>
    <row r="269" spans="2:65" s="14" customFormat="1" ht="11.25">
      <c r="B269" s="179"/>
      <c r="D269" s="164" t="s">
        <v>133</v>
      </c>
      <c r="E269" s="180" t="s">
        <v>1</v>
      </c>
      <c r="F269" s="181" t="s">
        <v>136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133</v>
      </c>
      <c r="AU269" s="180" t="s">
        <v>88</v>
      </c>
      <c r="AV269" s="14" t="s">
        <v>123</v>
      </c>
      <c r="AW269" s="14" t="s">
        <v>32</v>
      </c>
      <c r="AX269" s="14" t="s">
        <v>86</v>
      </c>
      <c r="AY269" s="180" t="s">
        <v>124</v>
      </c>
    </row>
    <row r="270" spans="2:65" s="1" customFormat="1" ht="16.5" customHeight="1">
      <c r="B270" s="149"/>
      <c r="C270" s="190" t="s">
        <v>8</v>
      </c>
      <c r="D270" s="190" t="s">
        <v>313</v>
      </c>
      <c r="E270" s="191" t="s">
        <v>314</v>
      </c>
      <c r="F270" s="192" t="s">
        <v>315</v>
      </c>
      <c r="G270" s="193" t="s">
        <v>175</v>
      </c>
      <c r="H270" s="194">
        <v>1226.28</v>
      </c>
      <c r="I270" s="195"/>
      <c r="J270" s="196">
        <f>ROUND(I270*H270,2)</f>
        <v>0</v>
      </c>
      <c r="K270" s="192" t="s">
        <v>243</v>
      </c>
      <c r="L270" s="197"/>
      <c r="M270" s="198" t="s">
        <v>1</v>
      </c>
      <c r="N270" s="199" t="s">
        <v>43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228</v>
      </c>
      <c r="AT270" s="161" t="s">
        <v>313</v>
      </c>
      <c r="AU270" s="161" t="s">
        <v>88</v>
      </c>
      <c r="AY270" s="16" t="s">
        <v>124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86</v>
      </c>
      <c r="BK270" s="162">
        <f>ROUND(I270*H270,2)</f>
        <v>0</v>
      </c>
      <c r="BL270" s="16" t="s">
        <v>123</v>
      </c>
      <c r="BM270" s="161" t="s">
        <v>316</v>
      </c>
    </row>
    <row r="271" spans="2:65" s="12" customFormat="1" ht="33.75">
      <c r="B271" s="163"/>
      <c r="D271" s="164" t="s">
        <v>133</v>
      </c>
      <c r="E271" s="165" t="s">
        <v>1</v>
      </c>
      <c r="F271" s="166" t="s">
        <v>317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133</v>
      </c>
      <c r="AU271" s="165" t="s">
        <v>88</v>
      </c>
      <c r="AV271" s="12" t="s">
        <v>86</v>
      </c>
      <c r="AW271" s="12" t="s">
        <v>32</v>
      </c>
      <c r="AX271" s="12" t="s">
        <v>78</v>
      </c>
      <c r="AY271" s="165" t="s">
        <v>124</v>
      </c>
    </row>
    <row r="272" spans="2:65" s="12" customFormat="1" ht="22.5">
      <c r="B272" s="163"/>
      <c r="D272" s="164" t="s">
        <v>133</v>
      </c>
      <c r="E272" s="165" t="s">
        <v>1</v>
      </c>
      <c r="F272" s="166" t="s">
        <v>308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133</v>
      </c>
      <c r="AU272" s="165" t="s">
        <v>88</v>
      </c>
      <c r="AV272" s="12" t="s">
        <v>86</v>
      </c>
      <c r="AW272" s="12" t="s">
        <v>32</v>
      </c>
      <c r="AX272" s="12" t="s">
        <v>78</v>
      </c>
      <c r="AY272" s="165" t="s">
        <v>124</v>
      </c>
    </row>
    <row r="273" spans="2:65" s="13" customFormat="1" ht="11.25">
      <c r="B273" s="171"/>
      <c r="D273" s="164" t="s">
        <v>133</v>
      </c>
      <c r="E273" s="172" t="s">
        <v>1</v>
      </c>
      <c r="F273" s="173" t="s">
        <v>318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133</v>
      </c>
      <c r="AU273" s="172" t="s">
        <v>88</v>
      </c>
      <c r="AV273" s="13" t="s">
        <v>88</v>
      </c>
      <c r="AW273" s="13" t="s">
        <v>32</v>
      </c>
      <c r="AX273" s="13" t="s">
        <v>78</v>
      </c>
      <c r="AY273" s="172" t="s">
        <v>124</v>
      </c>
    </row>
    <row r="274" spans="2:65" s="14" customFormat="1" ht="11.25">
      <c r="B274" s="179"/>
      <c r="D274" s="164" t="s">
        <v>133</v>
      </c>
      <c r="E274" s="180" t="s">
        <v>1</v>
      </c>
      <c r="F274" s="181" t="s">
        <v>136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133</v>
      </c>
      <c r="AU274" s="180" t="s">
        <v>88</v>
      </c>
      <c r="AV274" s="14" t="s">
        <v>123</v>
      </c>
      <c r="AW274" s="14" t="s">
        <v>32</v>
      </c>
      <c r="AX274" s="14" t="s">
        <v>86</v>
      </c>
      <c r="AY274" s="180" t="s">
        <v>124</v>
      </c>
    </row>
    <row r="275" spans="2:65" s="1" customFormat="1" ht="16.5" customHeight="1">
      <c r="B275" s="149"/>
      <c r="C275" s="190" t="s">
        <v>319</v>
      </c>
      <c r="D275" s="190" t="s">
        <v>313</v>
      </c>
      <c r="E275" s="191" t="s">
        <v>320</v>
      </c>
      <c r="F275" s="192" t="s">
        <v>321</v>
      </c>
      <c r="G275" s="193" t="s">
        <v>175</v>
      </c>
      <c r="H275" s="194">
        <v>1226.28</v>
      </c>
      <c r="I275" s="195"/>
      <c r="J275" s="196">
        <f>ROUND(I275*H275,2)</f>
        <v>0</v>
      </c>
      <c r="K275" s="192" t="s">
        <v>243</v>
      </c>
      <c r="L275" s="197"/>
      <c r="M275" s="198" t="s">
        <v>1</v>
      </c>
      <c r="N275" s="199" t="s">
        <v>43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228</v>
      </c>
      <c r="AT275" s="161" t="s">
        <v>313</v>
      </c>
      <c r="AU275" s="161" t="s">
        <v>88</v>
      </c>
      <c r="AY275" s="16" t="s">
        <v>124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86</v>
      </c>
      <c r="BK275" s="162">
        <f>ROUND(I275*H275,2)</f>
        <v>0</v>
      </c>
      <c r="BL275" s="16" t="s">
        <v>123</v>
      </c>
      <c r="BM275" s="161" t="s">
        <v>322</v>
      </c>
    </row>
    <row r="276" spans="2:65" s="12" customFormat="1" ht="22.5">
      <c r="B276" s="163"/>
      <c r="D276" s="164" t="s">
        <v>133</v>
      </c>
      <c r="E276" s="165" t="s">
        <v>1</v>
      </c>
      <c r="F276" s="166" t="s">
        <v>323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133</v>
      </c>
      <c r="AU276" s="165" t="s">
        <v>88</v>
      </c>
      <c r="AV276" s="12" t="s">
        <v>86</v>
      </c>
      <c r="AW276" s="12" t="s">
        <v>32</v>
      </c>
      <c r="AX276" s="12" t="s">
        <v>78</v>
      </c>
      <c r="AY276" s="165" t="s">
        <v>124</v>
      </c>
    </row>
    <row r="277" spans="2:65" s="12" customFormat="1" ht="22.5">
      <c r="B277" s="163"/>
      <c r="D277" s="164" t="s">
        <v>133</v>
      </c>
      <c r="E277" s="165" t="s">
        <v>1</v>
      </c>
      <c r="F277" s="166" t="s">
        <v>324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133</v>
      </c>
      <c r="AU277" s="165" t="s">
        <v>88</v>
      </c>
      <c r="AV277" s="12" t="s">
        <v>86</v>
      </c>
      <c r="AW277" s="12" t="s">
        <v>32</v>
      </c>
      <c r="AX277" s="12" t="s">
        <v>78</v>
      </c>
      <c r="AY277" s="165" t="s">
        <v>124</v>
      </c>
    </row>
    <row r="278" spans="2:65" s="12" customFormat="1" ht="11.25">
      <c r="B278" s="163"/>
      <c r="D278" s="164" t="s">
        <v>133</v>
      </c>
      <c r="E278" s="165" t="s">
        <v>1</v>
      </c>
      <c r="F278" s="166" t="s">
        <v>325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133</v>
      </c>
      <c r="AU278" s="165" t="s">
        <v>88</v>
      </c>
      <c r="AV278" s="12" t="s">
        <v>86</v>
      </c>
      <c r="AW278" s="12" t="s">
        <v>32</v>
      </c>
      <c r="AX278" s="12" t="s">
        <v>78</v>
      </c>
      <c r="AY278" s="165" t="s">
        <v>124</v>
      </c>
    </row>
    <row r="279" spans="2:65" s="12" customFormat="1" ht="22.5">
      <c r="B279" s="163"/>
      <c r="D279" s="164" t="s">
        <v>133</v>
      </c>
      <c r="E279" s="165" t="s">
        <v>1</v>
      </c>
      <c r="F279" s="166" t="s">
        <v>195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133</v>
      </c>
      <c r="AU279" s="165" t="s">
        <v>88</v>
      </c>
      <c r="AV279" s="12" t="s">
        <v>86</v>
      </c>
      <c r="AW279" s="12" t="s">
        <v>32</v>
      </c>
      <c r="AX279" s="12" t="s">
        <v>78</v>
      </c>
      <c r="AY279" s="165" t="s">
        <v>124</v>
      </c>
    </row>
    <row r="280" spans="2:65" s="13" customFormat="1" ht="11.25">
      <c r="B280" s="171"/>
      <c r="D280" s="164" t="s">
        <v>133</v>
      </c>
      <c r="E280" s="172" t="s">
        <v>1</v>
      </c>
      <c r="F280" s="173" t="s">
        <v>318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133</v>
      </c>
      <c r="AU280" s="172" t="s">
        <v>88</v>
      </c>
      <c r="AV280" s="13" t="s">
        <v>88</v>
      </c>
      <c r="AW280" s="13" t="s">
        <v>32</v>
      </c>
      <c r="AX280" s="13" t="s">
        <v>78</v>
      </c>
      <c r="AY280" s="172" t="s">
        <v>124</v>
      </c>
    </row>
    <row r="281" spans="2:65" s="14" customFormat="1" ht="11.25">
      <c r="B281" s="179"/>
      <c r="D281" s="164" t="s">
        <v>133</v>
      </c>
      <c r="E281" s="180" t="s">
        <v>1</v>
      </c>
      <c r="F281" s="181" t="s">
        <v>136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133</v>
      </c>
      <c r="AU281" s="180" t="s">
        <v>88</v>
      </c>
      <c r="AV281" s="14" t="s">
        <v>123</v>
      </c>
      <c r="AW281" s="14" t="s">
        <v>32</v>
      </c>
      <c r="AX281" s="14" t="s">
        <v>86</v>
      </c>
      <c r="AY281" s="180" t="s">
        <v>124</v>
      </c>
    </row>
    <row r="282" spans="2:65" s="1" customFormat="1" ht="16.5" customHeight="1">
      <c r="B282" s="149"/>
      <c r="C282" s="150" t="s">
        <v>326</v>
      </c>
      <c r="D282" s="150" t="s">
        <v>127</v>
      </c>
      <c r="E282" s="151" t="s">
        <v>327</v>
      </c>
      <c r="F282" s="152" t="s">
        <v>328</v>
      </c>
      <c r="G282" s="153" t="s">
        <v>220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43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123</v>
      </c>
      <c r="AT282" s="161" t="s">
        <v>127</v>
      </c>
      <c r="AU282" s="161" t="s">
        <v>88</v>
      </c>
      <c r="AY282" s="16" t="s">
        <v>124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86</v>
      </c>
      <c r="BK282" s="162">
        <f>ROUND(I282*H282,2)</f>
        <v>0</v>
      </c>
      <c r="BL282" s="16" t="s">
        <v>123</v>
      </c>
      <c r="BM282" s="161" t="s">
        <v>329</v>
      </c>
    </row>
    <row r="283" spans="2:65" s="12" customFormat="1" ht="22.5">
      <c r="B283" s="163"/>
      <c r="D283" s="164" t="s">
        <v>133</v>
      </c>
      <c r="E283" s="165" t="s">
        <v>1</v>
      </c>
      <c r="F283" s="166" t="s">
        <v>330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133</v>
      </c>
      <c r="AU283" s="165" t="s">
        <v>88</v>
      </c>
      <c r="AV283" s="12" t="s">
        <v>86</v>
      </c>
      <c r="AW283" s="12" t="s">
        <v>32</v>
      </c>
      <c r="AX283" s="12" t="s">
        <v>78</v>
      </c>
      <c r="AY283" s="165" t="s">
        <v>124</v>
      </c>
    </row>
    <row r="284" spans="2:65" s="12" customFormat="1" ht="33.75">
      <c r="B284" s="163"/>
      <c r="D284" s="164" t="s">
        <v>133</v>
      </c>
      <c r="E284" s="165" t="s">
        <v>1</v>
      </c>
      <c r="F284" s="166" t="s">
        <v>331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133</v>
      </c>
      <c r="AU284" s="165" t="s">
        <v>88</v>
      </c>
      <c r="AV284" s="12" t="s">
        <v>86</v>
      </c>
      <c r="AW284" s="12" t="s">
        <v>32</v>
      </c>
      <c r="AX284" s="12" t="s">
        <v>78</v>
      </c>
      <c r="AY284" s="165" t="s">
        <v>124</v>
      </c>
    </row>
    <row r="285" spans="2:65" s="12" customFormat="1" ht="22.5">
      <c r="B285" s="163"/>
      <c r="D285" s="164" t="s">
        <v>133</v>
      </c>
      <c r="E285" s="165" t="s">
        <v>1</v>
      </c>
      <c r="F285" s="166" t="s">
        <v>234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133</v>
      </c>
      <c r="AU285" s="165" t="s">
        <v>88</v>
      </c>
      <c r="AV285" s="12" t="s">
        <v>86</v>
      </c>
      <c r="AW285" s="12" t="s">
        <v>32</v>
      </c>
      <c r="AX285" s="12" t="s">
        <v>78</v>
      </c>
      <c r="AY285" s="165" t="s">
        <v>124</v>
      </c>
    </row>
    <row r="286" spans="2:65" s="13" customFormat="1" ht="11.25">
      <c r="B286" s="171"/>
      <c r="D286" s="164" t="s">
        <v>133</v>
      </c>
      <c r="E286" s="172" t="s">
        <v>1</v>
      </c>
      <c r="F286" s="173" t="s">
        <v>332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133</v>
      </c>
      <c r="AU286" s="172" t="s">
        <v>88</v>
      </c>
      <c r="AV286" s="13" t="s">
        <v>88</v>
      </c>
      <c r="AW286" s="13" t="s">
        <v>32</v>
      </c>
      <c r="AX286" s="13" t="s">
        <v>78</v>
      </c>
      <c r="AY286" s="172" t="s">
        <v>124</v>
      </c>
    </row>
    <row r="287" spans="2:65" s="14" customFormat="1" ht="11.25">
      <c r="B287" s="179"/>
      <c r="D287" s="164" t="s">
        <v>133</v>
      </c>
      <c r="E287" s="180" t="s">
        <v>1</v>
      </c>
      <c r="F287" s="181" t="s">
        <v>136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133</v>
      </c>
      <c r="AU287" s="180" t="s">
        <v>88</v>
      </c>
      <c r="AV287" s="14" t="s">
        <v>123</v>
      </c>
      <c r="AW287" s="14" t="s">
        <v>32</v>
      </c>
      <c r="AX287" s="14" t="s">
        <v>86</v>
      </c>
      <c r="AY287" s="180" t="s">
        <v>124</v>
      </c>
    </row>
    <row r="288" spans="2:65" s="1" customFormat="1" ht="16.5" customHeight="1">
      <c r="B288" s="149"/>
      <c r="C288" s="150" t="s">
        <v>333</v>
      </c>
      <c r="D288" s="150" t="s">
        <v>127</v>
      </c>
      <c r="E288" s="151" t="s">
        <v>334</v>
      </c>
      <c r="F288" s="152" t="s">
        <v>335</v>
      </c>
      <c r="G288" s="153" t="s">
        <v>242</v>
      </c>
      <c r="H288" s="154">
        <v>10</v>
      </c>
      <c r="I288" s="155"/>
      <c r="J288" s="156">
        <f>ROUND(I288*H288,2)</f>
        <v>0</v>
      </c>
      <c r="K288" s="152" t="s">
        <v>198</v>
      </c>
      <c r="L288" s="31"/>
      <c r="M288" s="157" t="s">
        <v>1</v>
      </c>
      <c r="N288" s="158" t="s">
        <v>43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123</v>
      </c>
      <c r="AT288" s="161" t="s">
        <v>127</v>
      </c>
      <c r="AU288" s="161" t="s">
        <v>88</v>
      </c>
      <c r="AY288" s="16" t="s">
        <v>124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86</v>
      </c>
      <c r="BK288" s="162">
        <f>ROUND(I288*H288,2)</f>
        <v>0</v>
      </c>
      <c r="BL288" s="16" t="s">
        <v>123</v>
      </c>
      <c r="BM288" s="161" t="s">
        <v>336</v>
      </c>
    </row>
    <row r="289" spans="2:65" s="1" customFormat="1" ht="87.75">
      <c r="B289" s="31"/>
      <c r="D289" s="164" t="s">
        <v>337</v>
      </c>
      <c r="F289" s="200" t="s">
        <v>338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337</v>
      </c>
      <c r="AU289" s="16" t="s">
        <v>88</v>
      </c>
    </row>
    <row r="290" spans="2:65" s="12" customFormat="1" ht="33.75">
      <c r="B290" s="163"/>
      <c r="D290" s="164" t="s">
        <v>133</v>
      </c>
      <c r="E290" s="165" t="s">
        <v>1</v>
      </c>
      <c r="F290" s="166" t="s">
        <v>339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133</v>
      </c>
      <c r="AU290" s="165" t="s">
        <v>88</v>
      </c>
      <c r="AV290" s="12" t="s">
        <v>86</v>
      </c>
      <c r="AW290" s="12" t="s">
        <v>32</v>
      </c>
      <c r="AX290" s="12" t="s">
        <v>78</v>
      </c>
      <c r="AY290" s="165" t="s">
        <v>124</v>
      </c>
    </row>
    <row r="291" spans="2:65" s="12" customFormat="1" ht="22.5">
      <c r="B291" s="163"/>
      <c r="D291" s="164" t="s">
        <v>133</v>
      </c>
      <c r="E291" s="165" t="s">
        <v>1</v>
      </c>
      <c r="F291" s="166" t="s">
        <v>340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133</v>
      </c>
      <c r="AU291" s="165" t="s">
        <v>88</v>
      </c>
      <c r="AV291" s="12" t="s">
        <v>86</v>
      </c>
      <c r="AW291" s="12" t="s">
        <v>32</v>
      </c>
      <c r="AX291" s="12" t="s">
        <v>78</v>
      </c>
      <c r="AY291" s="165" t="s">
        <v>124</v>
      </c>
    </row>
    <row r="292" spans="2:65" s="12" customFormat="1" ht="22.5">
      <c r="B292" s="163"/>
      <c r="D292" s="164" t="s">
        <v>133</v>
      </c>
      <c r="E292" s="165" t="s">
        <v>1</v>
      </c>
      <c r="F292" s="166" t="s">
        <v>341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133</v>
      </c>
      <c r="AU292" s="165" t="s">
        <v>88</v>
      </c>
      <c r="AV292" s="12" t="s">
        <v>86</v>
      </c>
      <c r="AW292" s="12" t="s">
        <v>32</v>
      </c>
      <c r="AX292" s="12" t="s">
        <v>78</v>
      </c>
      <c r="AY292" s="165" t="s">
        <v>124</v>
      </c>
    </row>
    <row r="293" spans="2:65" s="12" customFormat="1" ht="22.5">
      <c r="B293" s="163"/>
      <c r="D293" s="164" t="s">
        <v>133</v>
      </c>
      <c r="E293" s="165" t="s">
        <v>1</v>
      </c>
      <c r="F293" s="166" t="s">
        <v>342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133</v>
      </c>
      <c r="AU293" s="165" t="s">
        <v>88</v>
      </c>
      <c r="AV293" s="12" t="s">
        <v>86</v>
      </c>
      <c r="AW293" s="12" t="s">
        <v>32</v>
      </c>
      <c r="AX293" s="12" t="s">
        <v>78</v>
      </c>
      <c r="AY293" s="165" t="s">
        <v>124</v>
      </c>
    </row>
    <row r="294" spans="2:65" s="13" customFormat="1" ht="11.25">
      <c r="B294" s="171"/>
      <c r="D294" s="164" t="s">
        <v>133</v>
      </c>
      <c r="E294" s="172" t="s">
        <v>1</v>
      </c>
      <c r="F294" s="173" t="s">
        <v>247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133</v>
      </c>
      <c r="AU294" s="172" t="s">
        <v>88</v>
      </c>
      <c r="AV294" s="13" t="s">
        <v>88</v>
      </c>
      <c r="AW294" s="13" t="s">
        <v>32</v>
      </c>
      <c r="AX294" s="13" t="s">
        <v>78</v>
      </c>
      <c r="AY294" s="172" t="s">
        <v>124</v>
      </c>
    </row>
    <row r="295" spans="2:65" s="14" customFormat="1" ht="11.25">
      <c r="B295" s="179"/>
      <c r="D295" s="164" t="s">
        <v>133</v>
      </c>
      <c r="E295" s="180" t="s">
        <v>1</v>
      </c>
      <c r="F295" s="181" t="s">
        <v>136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133</v>
      </c>
      <c r="AU295" s="180" t="s">
        <v>88</v>
      </c>
      <c r="AV295" s="14" t="s">
        <v>123</v>
      </c>
      <c r="AW295" s="14" t="s">
        <v>32</v>
      </c>
      <c r="AX295" s="14" t="s">
        <v>86</v>
      </c>
      <c r="AY295" s="180" t="s">
        <v>124</v>
      </c>
    </row>
    <row r="296" spans="2:65" s="1" customFormat="1" ht="16.5" customHeight="1">
      <c r="B296" s="149"/>
      <c r="C296" s="150" t="s">
        <v>343</v>
      </c>
      <c r="D296" s="150" t="s">
        <v>127</v>
      </c>
      <c r="E296" s="151" t="s">
        <v>344</v>
      </c>
      <c r="F296" s="152" t="s">
        <v>345</v>
      </c>
      <c r="G296" s="153" t="s">
        <v>220</v>
      </c>
      <c r="H296" s="154">
        <v>131.1</v>
      </c>
      <c r="I296" s="155"/>
      <c r="J296" s="156">
        <f>ROUND(I296*H296,2)</f>
        <v>0</v>
      </c>
      <c r="K296" s="152" t="s">
        <v>198</v>
      </c>
      <c r="L296" s="31"/>
      <c r="M296" s="157" t="s">
        <v>1</v>
      </c>
      <c r="N296" s="158" t="s">
        <v>43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123</v>
      </c>
      <c r="AT296" s="161" t="s">
        <v>127</v>
      </c>
      <c r="AU296" s="161" t="s">
        <v>88</v>
      </c>
      <c r="AY296" s="16" t="s">
        <v>124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86</v>
      </c>
      <c r="BK296" s="162">
        <f>ROUND(I296*H296,2)</f>
        <v>0</v>
      </c>
      <c r="BL296" s="16" t="s">
        <v>123</v>
      </c>
      <c r="BM296" s="161" t="s">
        <v>346</v>
      </c>
    </row>
    <row r="297" spans="2:65" s="12" customFormat="1" ht="22.5">
      <c r="B297" s="163"/>
      <c r="D297" s="164" t="s">
        <v>133</v>
      </c>
      <c r="E297" s="165" t="s">
        <v>1</v>
      </c>
      <c r="F297" s="166" t="s">
        <v>347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133</v>
      </c>
      <c r="AU297" s="165" t="s">
        <v>88</v>
      </c>
      <c r="AV297" s="12" t="s">
        <v>86</v>
      </c>
      <c r="AW297" s="12" t="s">
        <v>32</v>
      </c>
      <c r="AX297" s="12" t="s">
        <v>78</v>
      </c>
      <c r="AY297" s="165" t="s">
        <v>124</v>
      </c>
    </row>
    <row r="298" spans="2:65" s="12" customFormat="1" ht="22.5">
      <c r="B298" s="163"/>
      <c r="D298" s="164" t="s">
        <v>133</v>
      </c>
      <c r="E298" s="165" t="s">
        <v>1</v>
      </c>
      <c r="F298" s="166" t="s">
        <v>348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133</v>
      </c>
      <c r="AU298" s="165" t="s">
        <v>88</v>
      </c>
      <c r="AV298" s="12" t="s">
        <v>86</v>
      </c>
      <c r="AW298" s="12" t="s">
        <v>32</v>
      </c>
      <c r="AX298" s="12" t="s">
        <v>78</v>
      </c>
      <c r="AY298" s="165" t="s">
        <v>124</v>
      </c>
    </row>
    <row r="299" spans="2:65" s="12" customFormat="1" ht="11.25">
      <c r="B299" s="163"/>
      <c r="D299" s="164" t="s">
        <v>133</v>
      </c>
      <c r="E299" s="165" t="s">
        <v>1</v>
      </c>
      <c r="F299" s="166" t="s">
        <v>349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133</v>
      </c>
      <c r="AU299" s="165" t="s">
        <v>88</v>
      </c>
      <c r="AV299" s="12" t="s">
        <v>86</v>
      </c>
      <c r="AW299" s="12" t="s">
        <v>32</v>
      </c>
      <c r="AX299" s="12" t="s">
        <v>78</v>
      </c>
      <c r="AY299" s="165" t="s">
        <v>124</v>
      </c>
    </row>
    <row r="300" spans="2:65" s="12" customFormat="1" ht="22.5">
      <c r="B300" s="163"/>
      <c r="D300" s="164" t="s">
        <v>133</v>
      </c>
      <c r="E300" s="165" t="s">
        <v>1</v>
      </c>
      <c r="F300" s="166" t="s">
        <v>350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133</v>
      </c>
      <c r="AU300" s="165" t="s">
        <v>88</v>
      </c>
      <c r="AV300" s="12" t="s">
        <v>86</v>
      </c>
      <c r="AW300" s="12" t="s">
        <v>32</v>
      </c>
      <c r="AX300" s="12" t="s">
        <v>78</v>
      </c>
      <c r="AY300" s="165" t="s">
        <v>124</v>
      </c>
    </row>
    <row r="301" spans="2:65" s="13" customFormat="1" ht="22.5">
      <c r="B301" s="171"/>
      <c r="D301" s="164" t="s">
        <v>133</v>
      </c>
      <c r="E301" s="172" t="s">
        <v>1</v>
      </c>
      <c r="F301" s="173" t="s">
        <v>351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133</v>
      </c>
      <c r="AU301" s="172" t="s">
        <v>88</v>
      </c>
      <c r="AV301" s="13" t="s">
        <v>88</v>
      </c>
      <c r="AW301" s="13" t="s">
        <v>32</v>
      </c>
      <c r="AX301" s="13" t="s">
        <v>78</v>
      </c>
      <c r="AY301" s="172" t="s">
        <v>124</v>
      </c>
    </row>
    <row r="302" spans="2:65" s="14" customFormat="1" ht="11.25">
      <c r="B302" s="179"/>
      <c r="D302" s="164" t="s">
        <v>133</v>
      </c>
      <c r="E302" s="180" t="s">
        <v>1</v>
      </c>
      <c r="F302" s="181" t="s">
        <v>136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133</v>
      </c>
      <c r="AU302" s="180" t="s">
        <v>88</v>
      </c>
      <c r="AV302" s="14" t="s">
        <v>123</v>
      </c>
      <c r="AW302" s="14" t="s">
        <v>32</v>
      </c>
      <c r="AX302" s="14" t="s">
        <v>86</v>
      </c>
      <c r="AY302" s="180" t="s">
        <v>124</v>
      </c>
    </row>
    <row r="303" spans="2:65" s="1" customFormat="1" ht="16.5" customHeight="1">
      <c r="B303" s="149"/>
      <c r="C303" s="190" t="s">
        <v>352</v>
      </c>
      <c r="D303" s="190" t="s">
        <v>313</v>
      </c>
      <c r="E303" s="191" t="s">
        <v>353</v>
      </c>
      <c r="F303" s="192" t="s">
        <v>354</v>
      </c>
      <c r="G303" s="193" t="s">
        <v>175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43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228</v>
      </c>
      <c r="AT303" s="161" t="s">
        <v>313</v>
      </c>
      <c r="AU303" s="161" t="s">
        <v>88</v>
      </c>
      <c r="AY303" s="16" t="s">
        <v>124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86</v>
      </c>
      <c r="BK303" s="162">
        <f>ROUND(I303*H303,2)</f>
        <v>0</v>
      </c>
      <c r="BL303" s="16" t="s">
        <v>123</v>
      </c>
      <c r="BM303" s="161" t="s">
        <v>355</v>
      </c>
    </row>
    <row r="304" spans="2:65" s="12" customFormat="1" ht="22.5">
      <c r="B304" s="163"/>
      <c r="D304" s="164" t="s">
        <v>133</v>
      </c>
      <c r="E304" s="165" t="s">
        <v>1</v>
      </c>
      <c r="F304" s="166" t="s">
        <v>356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133</v>
      </c>
      <c r="AU304" s="165" t="s">
        <v>88</v>
      </c>
      <c r="AV304" s="12" t="s">
        <v>86</v>
      </c>
      <c r="AW304" s="12" t="s">
        <v>32</v>
      </c>
      <c r="AX304" s="12" t="s">
        <v>78</v>
      </c>
      <c r="AY304" s="165" t="s">
        <v>124</v>
      </c>
    </row>
    <row r="305" spans="2:65" s="12" customFormat="1" ht="11.25">
      <c r="B305" s="163"/>
      <c r="D305" s="164" t="s">
        <v>133</v>
      </c>
      <c r="E305" s="165" t="s">
        <v>1</v>
      </c>
      <c r="F305" s="166" t="s">
        <v>357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133</v>
      </c>
      <c r="AU305" s="165" t="s">
        <v>88</v>
      </c>
      <c r="AV305" s="12" t="s">
        <v>86</v>
      </c>
      <c r="AW305" s="12" t="s">
        <v>32</v>
      </c>
      <c r="AX305" s="12" t="s">
        <v>78</v>
      </c>
      <c r="AY305" s="165" t="s">
        <v>124</v>
      </c>
    </row>
    <row r="306" spans="2:65" s="12" customFormat="1" ht="22.5">
      <c r="B306" s="163"/>
      <c r="D306" s="164" t="s">
        <v>133</v>
      </c>
      <c r="E306" s="165" t="s">
        <v>1</v>
      </c>
      <c r="F306" s="166" t="s">
        <v>358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133</v>
      </c>
      <c r="AU306" s="165" t="s">
        <v>88</v>
      </c>
      <c r="AV306" s="12" t="s">
        <v>86</v>
      </c>
      <c r="AW306" s="12" t="s">
        <v>32</v>
      </c>
      <c r="AX306" s="12" t="s">
        <v>78</v>
      </c>
      <c r="AY306" s="165" t="s">
        <v>124</v>
      </c>
    </row>
    <row r="307" spans="2:65" s="13" customFormat="1" ht="11.25">
      <c r="B307" s="171"/>
      <c r="D307" s="164" t="s">
        <v>133</v>
      </c>
      <c r="E307" s="172" t="s">
        <v>1</v>
      </c>
      <c r="F307" s="173" t="s">
        <v>359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133</v>
      </c>
      <c r="AU307" s="172" t="s">
        <v>88</v>
      </c>
      <c r="AV307" s="13" t="s">
        <v>88</v>
      </c>
      <c r="AW307" s="13" t="s">
        <v>32</v>
      </c>
      <c r="AX307" s="13" t="s">
        <v>78</v>
      </c>
      <c r="AY307" s="172" t="s">
        <v>124</v>
      </c>
    </row>
    <row r="308" spans="2:65" s="14" customFormat="1" ht="11.25">
      <c r="B308" s="179"/>
      <c r="D308" s="164" t="s">
        <v>133</v>
      </c>
      <c r="E308" s="180" t="s">
        <v>1</v>
      </c>
      <c r="F308" s="181" t="s">
        <v>136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133</v>
      </c>
      <c r="AU308" s="180" t="s">
        <v>88</v>
      </c>
      <c r="AV308" s="14" t="s">
        <v>123</v>
      </c>
      <c r="AW308" s="14" t="s">
        <v>32</v>
      </c>
      <c r="AX308" s="14" t="s">
        <v>86</v>
      </c>
      <c r="AY308" s="180" t="s">
        <v>124</v>
      </c>
    </row>
    <row r="309" spans="2:65" s="1" customFormat="1" ht="16.5" customHeight="1">
      <c r="B309" s="149"/>
      <c r="C309" s="150" t="s">
        <v>7</v>
      </c>
      <c r="D309" s="150" t="s">
        <v>127</v>
      </c>
      <c r="E309" s="151" t="s">
        <v>360</v>
      </c>
      <c r="F309" s="152" t="s">
        <v>361</v>
      </c>
      <c r="G309" s="153" t="s">
        <v>220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43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123</v>
      </c>
      <c r="AT309" s="161" t="s">
        <v>127</v>
      </c>
      <c r="AU309" s="161" t="s">
        <v>88</v>
      </c>
      <c r="AY309" s="16" t="s">
        <v>124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86</v>
      </c>
      <c r="BK309" s="162">
        <f>ROUND(I309*H309,2)</f>
        <v>0</v>
      </c>
      <c r="BL309" s="16" t="s">
        <v>123</v>
      </c>
      <c r="BM309" s="161" t="s">
        <v>362</v>
      </c>
    </row>
    <row r="310" spans="2:65" s="12" customFormat="1" ht="22.5">
      <c r="B310" s="163"/>
      <c r="D310" s="164" t="s">
        <v>133</v>
      </c>
      <c r="E310" s="165" t="s">
        <v>1</v>
      </c>
      <c r="F310" s="166" t="s">
        <v>363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133</v>
      </c>
      <c r="AU310" s="165" t="s">
        <v>88</v>
      </c>
      <c r="AV310" s="12" t="s">
        <v>86</v>
      </c>
      <c r="AW310" s="12" t="s">
        <v>32</v>
      </c>
      <c r="AX310" s="12" t="s">
        <v>78</v>
      </c>
      <c r="AY310" s="165" t="s">
        <v>124</v>
      </c>
    </row>
    <row r="311" spans="2:65" s="12" customFormat="1" ht="22.5">
      <c r="B311" s="163"/>
      <c r="D311" s="164" t="s">
        <v>133</v>
      </c>
      <c r="E311" s="165" t="s">
        <v>1</v>
      </c>
      <c r="F311" s="166" t="s">
        <v>364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133</v>
      </c>
      <c r="AU311" s="165" t="s">
        <v>88</v>
      </c>
      <c r="AV311" s="12" t="s">
        <v>86</v>
      </c>
      <c r="AW311" s="12" t="s">
        <v>32</v>
      </c>
      <c r="AX311" s="12" t="s">
        <v>78</v>
      </c>
      <c r="AY311" s="165" t="s">
        <v>124</v>
      </c>
    </row>
    <row r="312" spans="2:65" s="12" customFormat="1" ht="22.5">
      <c r="B312" s="163"/>
      <c r="D312" s="164" t="s">
        <v>133</v>
      </c>
      <c r="E312" s="165" t="s">
        <v>1</v>
      </c>
      <c r="F312" s="166" t="s">
        <v>365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133</v>
      </c>
      <c r="AU312" s="165" t="s">
        <v>88</v>
      </c>
      <c r="AV312" s="12" t="s">
        <v>86</v>
      </c>
      <c r="AW312" s="12" t="s">
        <v>32</v>
      </c>
      <c r="AX312" s="12" t="s">
        <v>78</v>
      </c>
      <c r="AY312" s="165" t="s">
        <v>124</v>
      </c>
    </row>
    <row r="313" spans="2:65" s="13" customFormat="1" ht="11.25">
      <c r="B313" s="171"/>
      <c r="D313" s="164" t="s">
        <v>133</v>
      </c>
      <c r="E313" s="172" t="s">
        <v>1</v>
      </c>
      <c r="F313" s="173" t="s">
        <v>366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88</v>
      </c>
      <c r="AV313" s="13" t="s">
        <v>88</v>
      </c>
      <c r="AW313" s="13" t="s">
        <v>32</v>
      </c>
      <c r="AX313" s="13" t="s">
        <v>78</v>
      </c>
      <c r="AY313" s="172" t="s">
        <v>124</v>
      </c>
    </row>
    <row r="314" spans="2:65" s="14" customFormat="1" ht="11.25">
      <c r="B314" s="179"/>
      <c r="D314" s="164" t="s">
        <v>133</v>
      </c>
      <c r="E314" s="180" t="s">
        <v>1</v>
      </c>
      <c r="F314" s="181" t="s">
        <v>136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133</v>
      </c>
      <c r="AU314" s="180" t="s">
        <v>88</v>
      </c>
      <c r="AV314" s="14" t="s">
        <v>123</v>
      </c>
      <c r="AW314" s="14" t="s">
        <v>32</v>
      </c>
      <c r="AX314" s="14" t="s">
        <v>86</v>
      </c>
      <c r="AY314" s="180" t="s">
        <v>124</v>
      </c>
    </row>
    <row r="315" spans="2:65" s="1" customFormat="1" ht="16.5" customHeight="1">
      <c r="B315" s="149"/>
      <c r="C315" s="150" t="s">
        <v>367</v>
      </c>
      <c r="D315" s="150" t="s">
        <v>127</v>
      </c>
      <c r="E315" s="151" t="s">
        <v>368</v>
      </c>
      <c r="F315" s="152" t="s">
        <v>369</v>
      </c>
      <c r="G315" s="153" t="s">
        <v>220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43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123</v>
      </c>
      <c r="AT315" s="161" t="s">
        <v>127</v>
      </c>
      <c r="AU315" s="161" t="s">
        <v>88</v>
      </c>
      <c r="AY315" s="16" t="s">
        <v>124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86</v>
      </c>
      <c r="BK315" s="162">
        <f>ROUND(I315*H315,2)</f>
        <v>0</v>
      </c>
      <c r="BL315" s="16" t="s">
        <v>123</v>
      </c>
      <c r="BM315" s="161" t="s">
        <v>370</v>
      </c>
    </row>
    <row r="316" spans="2:65" s="12" customFormat="1" ht="22.5">
      <c r="B316" s="163"/>
      <c r="D316" s="164" t="s">
        <v>133</v>
      </c>
      <c r="E316" s="165" t="s">
        <v>1</v>
      </c>
      <c r="F316" s="166" t="s">
        <v>371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133</v>
      </c>
      <c r="AU316" s="165" t="s">
        <v>88</v>
      </c>
      <c r="AV316" s="12" t="s">
        <v>86</v>
      </c>
      <c r="AW316" s="12" t="s">
        <v>32</v>
      </c>
      <c r="AX316" s="12" t="s">
        <v>78</v>
      </c>
      <c r="AY316" s="165" t="s">
        <v>124</v>
      </c>
    </row>
    <row r="317" spans="2:65" s="12" customFormat="1" ht="33.75">
      <c r="B317" s="163"/>
      <c r="D317" s="164" t="s">
        <v>133</v>
      </c>
      <c r="E317" s="165" t="s">
        <v>1</v>
      </c>
      <c r="F317" s="166" t="s">
        <v>372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133</v>
      </c>
      <c r="AU317" s="165" t="s">
        <v>88</v>
      </c>
      <c r="AV317" s="12" t="s">
        <v>86</v>
      </c>
      <c r="AW317" s="12" t="s">
        <v>32</v>
      </c>
      <c r="AX317" s="12" t="s">
        <v>78</v>
      </c>
      <c r="AY317" s="165" t="s">
        <v>124</v>
      </c>
    </row>
    <row r="318" spans="2:65" s="12" customFormat="1" ht="11.25">
      <c r="B318" s="163"/>
      <c r="D318" s="164" t="s">
        <v>133</v>
      </c>
      <c r="E318" s="165" t="s">
        <v>1</v>
      </c>
      <c r="F318" s="166" t="s">
        <v>325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133</v>
      </c>
      <c r="AU318" s="165" t="s">
        <v>88</v>
      </c>
      <c r="AV318" s="12" t="s">
        <v>86</v>
      </c>
      <c r="AW318" s="12" t="s">
        <v>32</v>
      </c>
      <c r="AX318" s="12" t="s">
        <v>78</v>
      </c>
      <c r="AY318" s="165" t="s">
        <v>124</v>
      </c>
    </row>
    <row r="319" spans="2:65" s="13" customFormat="1" ht="11.25">
      <c r="B319" s="171"/>
      <c r="D319" s="164" t="s">
        <v>133</v>
      </c>
      <c r="E319" s="172" t="s">
        <v>1</v>
      </c>
      <c r="F319" s="173" t="s">
        <v>373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133</v>
      </c>
      <c r="AU319" s="172" t="s">
        <v>88</v>
      </c>
      <c r="AV319" s="13" t="s">
        <v>88</v>
      </c>
      <c r="AW319" s="13" t="s">
        <v>32</v>
      </c>
      <c r="AX319" s="13" t="s">
        <v>78</v>
      </c>
      <c r="AY319" s="172" t="s">
        <v>124</v>
      </c>
    </row>
    <row r="320" spans="2:65" s="12" customFormat="1" ht="33.75">
      <c r="B320" s="163"/>
      <c r="D320" s="164" t="s">
        <v>133</v>
      </c>
      <c r="E320" s="165" t="s">
        <v>1</v>
      </c>
      <c r="F320" s="166" t="s">
        <v>374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133</v>
      </c>
      <c r="AU320" s="165" t="s">
        <v>88</v>
      </c>
      <c r="AV320" s="12" t="s">
        <v>86</v>
      </c>
      <c r="AW320" s="12" t="s">
        <v>32</v>
      </c>
      <c r="AX320" s="12" t="s">
        <v>78</v>
      </c>
      <c r="AY320" s="165" t="s">
        <v>124</v>
      </c>
    </row>
    <row r="321" spans="2:65" s="12" customFormat="1" ht="11.25">
      <c r="B321" s="163"/>
      <c r="D321" s="164" t="s">
        <v>133</v>
      </c>
      <c r="E321" s="165" t="s">
        <v>1</v>
      </c>
      <c r="F321" s="166" t="s">
        <v>375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133</v>
      </c>
      <c r="AU321" s="165" t="s">
        <v>88</v>
      </c>
      <c r="AV321" s="12" t="s">
        <v>86</v>
      </c>
      <c r="AW321" s="12" t="s">
        <v>32</v>
      </c>
      <c r="AX321" s="12" t="s">
        <v>78</v>
      </c>
      <c r="AY321" s="165" t="s">
        <v>124</v>
      </c>
    </row>
    <row r="322" spans="2:65" s="13" customFormat="1" ht="11.25">
      <c r="B322" s="171"/>
      <c r="D322" s="164" t="s">
        <v>133</v>
      </c>
      <c r="E322" s="172" t="s">
        <v>1</v>
      </c>
      <c r="F322" s="173" t="s">
        <v>376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133</v>
      </c>
      <c r="AU322" s="172" t="s">
        <v>88</v>
      </c>
      <c r="AV322" s="13" t="s">
        <v>88</v>
      </c>
      <c r="AW322" s="13" t="s">
        <v>32</v>
      </c>
      <c r="AX322" s="13" t="s">
        <v>78</v>
      </c>
      <c r="AY322" s="172" t="s">
        <v>124</v>
      </c>
    </row>
    <row r="323" spans="2:65" s="14" customFormat="1" ht="11.25">
      <c r="B323" s="179"/>
      <c r="D323" s="164" t="s">
        <v>133</v>
      </c>
      <c r="E323" s="180" t="s">
        <v>1</v>
      </c>
      <c r="F323" s="181" t="s">
        <v>136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133</v>
      </c>
      <c r="AU323" s="180" t="s">
        <v>88</v>
      </c>
      <c r="AV323" s="14" t="s">
        <v>123</v>
      </c>
      <c r="AW323" s="14" t="s">
        <v>32</v>
      </c>
      <c r="AX323" s="14" t="s">
        <v>86</v>
      </c>
      <c r="AY323" s="180" t="s">
        <v>124</v>
      </c>
    </row>
    <row r="324" spans="2:65" s="1" customFormat="1" ht="16.5" customHeight="1">
      <c r="B324" s="149"/>
      <c r="C324" s="150" t="s">
        <v>377</v>
      </c>
      <c r="D324" s="150" t="s">
        <v>127</v>
      </c>
      <c r="E324" s="151" t="s">
        <v>378</v>
      </c>
      <c r="F324" s="152" t="s">
        <v>379</v>
      </c>
      <c r="G324" s="153" t="s">
        <v>380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43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123</v>
      </c>
      <c r="AT324" s="161" t="s">
        <v>127</v>
      </c>
      <c r="AU324" s="161" t="s">
        <v>88</v>
      </c>
      <c r="AY324" s="16" t="s">
        <v>124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86</v>
      </c>
      <c r="BK324" s="162">
        <f>ROUND(I324*H324,2)</f>
        <v>0</v>
      </c>
      <c r="BL324" s="16" t="s">
        <v>123</v>
      </c>
      <c r="BM324" s="161" t="s">
        <v>381</v>
      </c>
    </row>
    <row r="325" spans="2:65" s="12" customFormat="1" ht="11.25">
      <c r="B325" s="163"/>
      <c r="D325" s="164" t="s">
        <v>133</v>
      </c>
      <c r="E325" s="165" t="s">
        <v>1</v>
      </c>
      <c r="F325" s="166" t="s">
        <v>379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133</v>
      </c>
      <c r="AU325" s="165" t="s">
        <v>88</v>
      </c>
      <c r="AV325" s="12" t="s">
        <v>86</v>
      </c>
      <c r="AW325" s="12" t="s">
        <v>32</v>
      </c>
      <c r="AX325" s="12" t="s">
        <v>78</v>
      </c>
      <c r="AY325" s="165" t="s">
        <v>124</v>
      </c>
    </row>
    <row r="326" spans="2:65" s="13" customFormat="1" ht="11.25">
      <c r="B326" s="171"/>
      <c r="D326" s="164" t="s">
        <v>133</v>
      </c>
      <c r="E326" s="172" t="s">
        <v>1</v>
      </c>
      <c r="F326" s="173" t="s">
        <v>326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133</v>
      </c>
      <c r="AU326" s="172" t="s">
        <v>88</v>
      </c>
      <c r="AV326" s="13" t="s">
        <v>88</v>
      </c>
      <c r="AW326" s="13" t="s">
        <v>32</v>
      </c>
      <c r="AX326" s="13" t="s">
        <v>78</v>
      </c>
      <c r="AY326" s="172" t="s">
        <v>124</v>
      </c>
    </row>
    <row r="327" spans="2:65" s="14" customFormat="1" ht="11.25">
      <c r="B327" s="179"/>
      <c r="D327" s="164" t="s">
        <v>133</v>
      </c>
      <c r="E327" s="180" t="s">
        <v>1</v>
      </c>
      <c r="F327" s="181" t="s">
        <v>136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133</v>
      </c>
      <c r="AU327" s="180" t="s">
        <v>88</v>
      </c>
      <c r="AV327" s="14" t="s">
        <v>123</v>
      </c>
      <c r="AW327" s="14" t="s">
        <v>32</v>
      </c>
      <c r="AX327" s="14" t="s">
        <v>86</v>
      </c>
      <c r="AY327" s="180" t="s">
        <v>124</v>
      </c>
    </row>
    <row r="328" spans="2:65" s="1" customFormat="1" ht="24" customHeight="1">
      <c r="B328" s="149"/>
      <c r="C328" s="150" t="s">
        <v>382</v>
      </c>
      <c r="D328" s="150" t="s">
        <v>127</v>
      </c>
      <c r="E328" s="151" t="s">
        <v>383</v>
      </c>
      <c r="F328" s="152" t="s">
        <v>384</v>
      </c>
      <c r="G328" s="153" t="s">
        <v>380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43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123</v>
      </c>
      <c r="AT328" s="161" t="s">
        <v>127</v>
      </c>
      <c r="AU328" s="161" t="s">
        <v>88</v>
      </c>
      <c r="AY328" s="16" t="s">
        <v>124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86</v>
      </c>
      <c r="BK328" s="162">
        <f>ROUND(I328*H328,2)</f>
        <v>0</v>
      </c>
      <c r="BL328" s="16" t="s">
        <v>123</v>
      </c>
      <c r="BM328" s="161" t="s">
        <v>385</v>
      </c>
    </row>
    <row r="329" spans="2:65" s="12" customFormat="1" ht="22.5">
      <c r="B329" s="163"/>
      <c r="D329" s="164" t="s">
        <v>133</v>
      </c>
      <c r="E329" s="165" t="s">
        <v>1</v>
      </c>
      <c r="F329" s="166" t="s">
        <v>384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133</v>
      </c>
      <c r="AU329" s="165" t="s">
        <v>88</v>
      </c>
      <c r="AV329" s="12" t="s">
        <v>86</v>
      </c>
      <c r="AW329" s="12" t="s">
        <v>32</v>
      </c>
      <c r="AX329" s="12" t="s">
        <v>78</v>
      </c>
      <c r="AY329" s="165" t="s">
        <v>124</v>
      </c>
    </row>
    <row r="330" spans="2:65" s="13" customFormat="1" ht="11.25">
      <c r="B330" s="171"/>
      <c r="D330" s="164" t="s">
        <v>133</v>
      </c>
      <c r="E330" s="172" t="s">
        <v>1</v>
      </c>
      <c r="F330" s="173" t="s">
        <v>326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133</v>
      </c>
      <c r="AU330" s="172" t="s">
        <v>88</v>
      </c>
      <c r="AV330" s="13" t="s">
        <v>88</v>
      </c>
      <c r="AW330" s="13" t="s">
        <v>32</v>
      </c>
      <c r="AX330" s="13" t="s">
        <v>78</v>
      </c>
      <c r="AY330" s="172" t="s">
        <v>124</v>
      </c>
    </row>
    <row r="331" spans="2:65" s="14" customFormat="1" ht="11.25">
      <c r="B331" s="179"/>
      <c r="D331" s="164" t="s">
        <v>133</v>
      </c>
      <c r="E331" s="180" t="s">
        <v>1</v>
      </c>
      <c r="F331" s="181" t="s">
        <v>136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133</v>
      </c>
      <c r="AU331" s="180" t="s">
        <v>88</v>
      </c>
      <c r="AV331" s="14" t="s">
        <v>123</v>
      </c>
      <c r="AW331" s="14" t="s">
        <v>32</v>
      </c>
      <c r="AX331" s="14" t="s">
        <v>86</v>
      </c>
      <c r="AY331" s="180" t="s">
        <v>124</v>
      </c>
    </row>
    <row r="332" spans="2:65" s="11" customFormat="1" ht="22.9" customHeight="1">
      <c r="B332" s="136"/>
      <c r="D332" s="137" t="s">
        <v>77</v>
      </c>
      <c r="E332" s="147" t="s">
        <v>152</v>
      </c>
      <c r="F332" s="147" t="s">
        <v>386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173.57681565000001</v>
      </c>
      <c r="S332" s="142"/>
      <c r="T332" s="144">
        <f>T333+SUM(T334:T370)+T507</f>
        <v>8.6108100000000007</v>
      </c>
      <c r="AR332" s="137" t="s">
        <v>86</v>
      </c>
      <c r="AT332" s="145" t="s">
        <v>77</v>
      </c>
      <c r="AU332" s="145" t="s">
        <v>86</v>
      </c>
      <c r="AY332" s="137" t="s">
        <v>124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387</v>
      </c>
      <c r="D333" s="150" t="s">
        <v>127</v>
      </c>
      <c r="E333" s="151" t="s">
        <v>388</v>
      </c>
      <c r="F333" s="152" t="s">
        <v>389</v>
      </c>
      <c r="G333" s="153" t="s">
        <v>220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43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123</v>
      </c>
      <c r="AT333" s="161" t="s">
        <v>127</v>
      </c>
      <c r="AU333" s="161" t="s">
        <v>88</v>
      </c>
      <c r="AY333" s="16" t="s">
        <v>124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86</v>
      </c>
      <c r="BK333" s="162">
        <f>ROUND(I333*H333,2)</f>
        <v>0</v>
      </c>
      <c r="BL333" s="16" t="s">
        <v>123</v>
      </c>
      <c r="BM333" s="161" t="s">
        <v>390</v>
      </c>
    </row>
    <row r="334" spans="2:65" s="12" customFormat="1" ht="22.5">
      <c r="B334" s="163"/>
      <c r="D334" s="164" t="s">
        <v>133</v>
      </c>
      <c r="E334" s="165" t="s">
        <v>1</v>
      </c>
      <c r="F334" s="166" t="s">
        <v>391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133</v>
      </c>
      <c r="AU334" s="165" t="s">
        <v>88</v>
      </c>
      <c r="AV334" s="12" t="s">
        <v>86</v>
      </c>
      <c r="AW334" s="12" t="s">
        <v>32</v>
      </c>
      <c r="AX334" s="12" t="s">
        <v>78</v>
      </c>
      <c r="AY334" s="165" t="s">
        <v>124</v>
      </c>
    </row>
    <row r="335" spans="2:65" s="12" customFormat="1" ht="22.5">
      <c r="B335" s="163"/>
      <c r="D335" s="164" t="s">
        <v>133</v>
      </c>
      <c r="E335" s="165" t="s">
        <v>1</v>
      </c>
      <c r="F335" s="166" t="s">
        <v>392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133</v>
      </c>
      <c r="AU335" s="165" t="s">
        <v>88</v>
      </c>
      <c r="AV335" s="12" t="s">
        <v>86</v>
      </c>
      <c r="AW335" s="12" t="s">
        <v>32</v>
      </c>
      <c r="AX335" s="12" t="s">
        <v>78</v>
      </c>
      <c r="AY335" s="165" t="s">
        <v>124</v>
      </c>
    </row>
    <row r="336" spans="2:65" s="13" customFormat="1" ht="11.25">
      <c r="B336" s="171"/>
      <c r="D336" s="164" t="s">
        <v>133</v>
      </c>
      <c r="E336" s="172" t="s">
        <v>1</v>
      </c>
      <c r="F336" s="173" t="s">
        <v>393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133</v>
      </c>
      <c r="AU336" s="172" t="s">
        <v>88</v>
      </c>
      <c r="AV336" s="13" t="s">
        <v>88</v>
      </c>
      <c r="AW336" s="13" t="s">
        <v>32</v>
      </c>
      <c r="AX336" s="13" t="s">
        <v>78</v>
      </c>
      <c r="AY336" s="172" t="s">
        <v>124</v>
      </c>
    </row>
    <row r="337" spans="2:65" s="14" customFormat="1" ht="11.25">
      <c r="B337" s="179"/>
      <c r="D337" s="164" t="s">
        <v>133</v>
      </c>
      <c r="E337" s="180" t="s">
        <v>1</v>
      </c>
      <c r="F337" s="181" t="s">
        <v>136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133</v>
      </c>
      <c r="AU337" s="180" t="s">
        <v>88</v>
      </c>
      <c r="AV337" s="14" t="s">
        <v>123</v>
      </c>
      <c r="AW337" s="14" t="s">
        <v>32</v>
      </c>
      <c r="AX337" s="14" t="s">
        <v>86</v>
      </c>
      <c r="AY337" s="180" t="s">
        <v>124</v>
      </c>
    </row>
    <row r="338" spans="2:65" s="1" customFormat="1" ht="16.5" customHeight="1">
      <c r="B338" s="149"/>
      <c r="C338" s="150" t="s">
        <v>394</v>
      </c>
      <c r="D338" s="150" t="s">
        <v>127</v>
      </c>
      <c r="E338" s="151" t="s">
        <v>395</v>
      </c>
      <c r="F338" s="152" t="s">
        <v>396</v>
      </c>
      <c r="G338" s="153" t="s">
        <v>380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43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123</v>
      </c>
      <c r="AT338" s="161" t="s">
        <v>127</v>
      </c>
      <c r="AU338" s="161" t="s">
        <v>88</v>
      </c>
      <c r="AY338" s="16" t="s">
        <v>124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86</v>
      </c>
      <c r="BK338" s="162">
        <f>ROUND(I338*H338,2)</f>
        <v>0</v>
      </c>
      <c r="BL338" s="16" t="s">
        <v>123</v>
      </c>
      <c r="BM338" s="161" t="s">
        <v>397</v>
      </c>
    </row>
    <row r="339" spans="2:65" s="12" customFormat="1" ht="22.5">
      <c r="B339" s="163"/>
      <c r="D339" s="164" t="s">
        <v>133</v>
      </c>
      <c r="E339" s="165" t="s">
        <v>1</v>
      </c>
      <c r="F339" s="166" t="s">
        <v>398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133</v>
      </c>
      <c r="AU339" s="165" t="s">
        <v>88</v>
      </c>
      <c r="AV339" s="12" t="s">
        <v>86</v>
      </c>
      <c r="AW339" s="12" t="s">
        <v>32</v>
      </c>
      <c r="AX339" s="12" t="s">
        <v>78</v>
      </c>
      <c r="AY339" s="165" t="s">
        <v>124</v>
      </c>
    </row>
    <row r="340" spans="2:65" s="12" customFormat="1" ht="33.75">
      <c r="B340" s="163"/>
      <c r="D340" s="164" t="s">
        <v>133</v>
      </c>
      <c r="E340" s="165" t="s">
        <v>1</v>
      </c>
      <c r="F340" s="166" t="s">
        <v>399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133</v>
      </c>
      <c r="AU340" s="165" t="s">
        <v>88</v>
      </c>
      <c r="AV340" s="12" t="s">
        <v>86</v>
      </c>
      <c r="AW340" s="12" t="s">
        <v>32</v>
      </c>
      <c r="AX340" s="12" t="s">
        <v>78</v>
      </c>
      <c r="AY340" s="165" t="s">
        <v>124</v>
      </c>
    </row>
    <row r="341" spans="2:65" s="12" customFormat="1" ht="22.5">
      <c r="B341" s="163"/>
      <c r="D341" s="164" t="s">
        <v>133</v>
      </c>
      <c r="E341" s="165" t="s">
        <v>1</v>
      </c>
      <c r="F341" s="166" t="s">
        <v>400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133</v>
      </c>
      <c r="AU341" s="165" t="s">
        <v>88</v>
      </c>
      <c r="AV341" s="12" t="s">
        <v>86</v>
      </c>
      <c r="AW341" s="12" t="s">
        <v>32</v>
      </c>
      <c r="AX341" s="12" t="s">
        <v>78</v>
      </c>
      <c r="AY341" s="165" t="s">
        <v>124</v>
      </c>
    </row>
    <row r="342" spans="2:65" s="12" customFormat="1" ht="22.5">
      <c r="B342" s="163"/>
      <c r="D342" s="164" t="s">
        <v>133</v>
      </c>
      <c r="E342" s="165" t="s">
        <v>1</v>
      </c>
      <c r="F342" s="166" t="s">
        <v>401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133</v>
      </c>
      <c r="AU342" s="165" t="s">
        <v>88</v>
      </c>
      <c r="AV342" s="12" t="s">
        <v>86</v>
      </c>
      <c r="AW342" s="12" t="s">
        <v>32</v>
      </c>
      <c r="AX342" s="12" t="s">
        <v>78</v>
      </c>
      <c r="AY342" s="165" t="s">
        <v>124</v>
      </c>
    </row>
    <row r="343" spans="2:65" s="13" customFormat="1" ht="11.25">
      <c r="B343" s="171"/>
      <c r="D343" s="164" t="s">
        <v>133</v>
      </c>
      <c r="E343" s="172" t="s">
        <v>1</v>
      </c>
      <c r="F343" s="173" t="s">
        <v>286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133</v>
      </c>
      <c r="AU343" s="172" t="s">
        <v>88</v>
      </c>
      <c r="AV343" s="13" t="s">
        <v>88</v>
      </c>
      <c r="AW343" s="13" t="s">
        <v>32</v>
      </c>
      <c r="AX343" s="13" t="s">
        <v>78</v>
      </c>
      <c r="AY343" s="172" t="s">
        <v>124</v>
      </c>
    </row>
    <row r="344" spans="2:65" s="14" customFormat="1" ht="11.25">
      <c r="B344" s="179"/>
      <c r="D344" s="164" t="s">
        <v>133</v>
      </c>
      <c r="E344" s="180" t="s">
        <v>1</v>
      </c>
      <c r="F344" s="181" t="s">
        <v>136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133</v>
      </c>
      <c r="AU344" s="180" t="s">
        <v>88</v>
      </c>
      <c r="AV344" s="14" t="s">
        <v>123</v>
      </c>
      <c r="AW344" s="14" t="s">
        <v>32</v>
      </c>
      <c r="AX344" s="14" t="s">
        <v>86</v>
      </c>
      <c r="AY344" s="180" t="s">
        <v>124</v>
      </c>
    </row>
    <row r="345" spans="2:65" s="1" customFormat="1" ht="16.5" customHeight="1">
      <c r="B345" s="149"/>
      <c r="C345" s="150" t="s">
        <v>402</v>
      </c>
      <c r="D345" s="150" t="s">
        <v>127</v>
      </c>
      <c r="E345" s="151" t="s">
        <v>403</v>
      </c>
      <c r="F345" s="152" t="s">
        <v>404</v>
      </c>
      <c r="G345" s="153" t="s">
        <v>380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43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123</v>
      </c>
      <c r="AT345" s="161" t="s">
        <v>127</v>
      </c>
      <c r="AU345" s="161" t="s">
        <v>88</v>
      </c>
      <c r="AY345" s="16" t="s">
        <v>124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86</v>
      </c>
      <c r="BK345" s="162">
        <f>ROUND(I345*H345,2)</f>
        <v>0</v>
      </c>
      <c r="BL345" s="16" t="s">
        <v>123</v>
      </c>
      <c r="BM345" s="161" t="s">
        <v>405</v>
      </c>
    </row>
    <row r="346" spans="2:65" s="12" customFormat="1" ht="22.5">
      <c r="B346" s="163"/>
      <c r="D346" s="164" t="s">
        <v>133</v>
      </c>
      <c r="E346" s="165" t="s">
        <v>1</v>
      </c>
      <c r="F346" s="166" t="s">
        <v>406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133</v>
      </c>
      <c r="AU346" s="165" t="s">
        <v>88</v>
      </c>
      <c r="AV346" s="12" t="s">
        <v>86</v>
      </c>
      <c r="AW346" s="12" t="s">
        <v>32</v>
      </c>
      <c r="AX346" s="12" t="s">
        <v>78</v>
      </c>
      <c r="AY346" s="165" t="s">
        <v>124</v>
      </c>
    </row>
    <row r="347" spans="2:65" s="12" customFormat="1" ht="33.75">
      <c r="B347" s="163"/>
      <c r="D347" s="164" t="s">
        <v>133</v>
      </c>
      <c r="E347" s="165" t="s">
        <v>1</v>
      </c>
      <c r="F347" s="166" t="s">
        <v>407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133</v>
      </c>
      <c r="AU347" s="165" t="s">
        <v>88</v>
      </c>
      <c r="AV347" s="12" t="s">
        <v>86</v>
      </c>
      <c r="AW347" s="12" t="s">
        <v>32</v>
      </c>
      <c r="AX347" s="12" t="s">
        <v>78</v>
      </c>
      <c r="AY347" s="165" t="s">
        <v>124</v>
      </c>
    </row>
    <row r="348" spans="2:65" s="12" customFormat="1" ht="22.5">
      <c r="B348" s="163"/>
      <c r="D348" s="164" t="s">
        <v>133</v>
      </c>
      <c r="E348" s="165" t="s">
        <v>1</v>
      </c>
      <c r="F348" s="166" t="s">
        <v>400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133</v>
      </c>
      <c r="AU348" s="165" t="s">
        <v>88</v>
      </c>
      <c r="AV348" s="12" t="s">
        <v>86</v>
      </c>
      <c r="AW348" s="12" t="s">
        <v>32</v>
      </c>
      <c r="AX348" s="12" t="s">
        <v>78</v>
      </c>
      <c r="AY348" s="165" t="s">
        <v>124</v>
      </c>
    </row>
    <row r="349" spans="2:65" s="12" customFormat="1" ht="22.5">
      <c r="B349" s="163"/>
      <c r="D349" s="164" t="s">
        <v>133</v>
      </c>
      <c r="E349" s="165" t="s">
        <v>1</v>
      </c>
      <c r="F349" s="166" t="s">
        <v>401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133</v>
      </c>
      <c r="AU349" s="165" t="s">
        <v>88</v>
      </c>
      <c r="AV349" s="12" t="s">
        <v>86</v>
      </c>
      <c r="AW349" s="12" t="s">
        <v>32</v>
      </c>
      <c r="AX349" s="12" t="s">
        <v>78</v>
      </c>
      <c r="AY349" s="165" t="s">
        <v>124</v>
      </c>
    </row>
    <row r="350" spans="2:65" s="13" customFormat="1" ht="11.25">
      <c r="B350" s="171"/>
      <c r="D350" s="164" t="s">
        <v>133</v>
      </c>
      <c r="E350" s="172" t="s">
        <v>1</v>
      </c>
      <c r="F350" s="173" t="s">
        <v>123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133</v>
      </c>
      <c r="AU350" s="172" t="s">
        <v>88</v>
      </c>
      <c r="AV350" s="13" t="s">
        <v>88</v>
      </c>
      <c r="AW350" s="13" t="s">
        <v>32</v>
      </c>
      <c r="AX350" s="13" t="s">
        <v>78</v>
      </c>
      <c r="AY350" s="172" t="s">
        <v>124</v>
      </c>
    </row>
    <row r="351" spans="2:65" s="14" customFormat="1" ht="11.25">
      <c r="B351" s="179"/>
      <c r="D351" s="164" t="s">
        <v>133</v>
      </c>
      <c r="E351" s="180" t="s">
        <v>1</v>
      </c>
      <c r="F351" s="181" t="s">
        <v>136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133</v>
      </c>
      <c r="AU351" s="180" t="s">
        <v>88</v>
      </c>
      <c r="AV351" s="14" t="s">
        <v>123</v>
      </c>
      <c r="AW351" s="14" t="s">
        <v>32</v>
      </c>
      <c r="AX351" s="14" t="s">
        <v>86</v>
      </c>
      <c r="AY351" s="180" t="s">
        <v>124</v>
      </c>
    </row>
    <row r="352" spans="2:65" s="1" customFormat="1" ht="16.5" customHeight="1">
      <c r="B352" s="149"/>
      <c r="C352" s="150" t="s">
        <v>408</v>
      </c>
      <c r="D352" s="150" t="s">
        <v>127</v>
      </c>
      <c r="E352" s="151" t="s">
        <v>409</v>
      </c>
      <c r="F352" s="152" t="s">
        <v>410</v>
      </c>
      <c r="G352" s="153" t="s">
        <v>380</v>
      </c>
      <c r="H352" s="154">
        <v>32</v>
      </c>
      <c r="I352" s="155"/>
      <c r="J352" s="156">
        <f>ROUND(I352*H352,2)</f>
        <v>0</v>
      </c>
      <c r="K352" s="152" t="s">
        <v>198</v>
      </c>
      <c r="L352" s="31"/>
      <c r="M352" s="157" t="s">
        <v>1</v>
      </c>
      <c r="N352" s="158" t="s">
        <v>43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123</v>
      </c>
      <c r="AT352" s="161" t="s">
        <v>127</v>
      </c>
      <c r="AU352" s="161" t="s">
        <v>88</v>
      </c>
      <c r="AY352" s="16" t="s">
        <v>124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86</v>
      </c>
      <c r="BK352" s="162">
        <f>ROUND(I352*H352,2)</f>
        <v>0</v>
      </c>
      <c r="BL352" s="16" t="s">
        <v>123</v>
      </c>
      <c r="BM352" s="161" t="s">
        <v>411</v>
      </c>
    </row>
    <row r="353" spans="2:65" s="12" customFormat="1" ht="22.5">
      <c r="B353" s="163"/>
      <c r="D353" s="164" t="s">
        <v>133</v>
      </c>
      <c r="E353" s="165" t="s">
        <v>1</v>
      </c>
      <c r="F353" s="166" t="s">
        <v>412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133</v>
      </c>
      <c r="AU353" s="165" t="s">
        <v>88</v>
      </c>
      <c r="AV353" s="12" t="s">
        <v>86</v>
      </c>
      <c r="AW353" s="12" t="s">
        <v>32</v>
      </c>
      <c r="AX353" s="12" t="s">
        <v>78</v>
      </c>
      <c r="AY353" s="165" t="s">
        <v>124</v>
      </c>
    </row>
    <row r="354" spans="2:65" s="12" customFormat="1" ht="22.5">
      <c r="B354" s="163"/>
      <c r="D354" s="164" t="s">
        <v>133</v>
      </c>
      <c r="E354" s="165" t="s">
        <v>1</v>
      </c>
      <c r="F354" s="166" t="s">
        <v>413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133</v>
      </c>
      <c r="AU354" s="165" t="s">
        <v>88</v>
      </c>
      <c r="AV354" s="12" t="s">
        <v>86</v>
      </c>
      <c r="AW354" s="12" t="s">
        <v>32</v>
      </c>
      <c r="AX354" s="12" t="s">
        <v>78</v>
      </c>
      <c r="AY354" s="165" t="s">
        <v>124</v>
      </c>
    </row>
    <row r="355" spans="2:65" s="13" customFormat="1" ht="11.25">
      <c r="B355" s="171"/>
      <c r="D355" s="164" t="s">
        <v>133</v>
      </c>
      <c r="E355" s="172" t="s">
        <v>1</v>
      </c>
      <c r="F355" s="173" t="s">
        <v>414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133</v>
      </c>
      <c r="AU355" s="172" t="s">
        <v>88</v>
      </c>
      <c r="AV355" s="13" t="s">
        <v>88</v>
      </c>
      <c r="AW355" s="13" t="s">
        <v>32</v>
      </c>
      <c r="AX355" s="13" t="s">
        <v>78</v>
      </c>
      <c r="AY355" s="172" t="s">
        <v>124</v>
      </c>
    </row>
    <row r="356" spans="2:65" s="14" customFormat="1" ht="11.25">
      <c r="B356" s="179"/>
      <c r="D356" s="164" t="s">
        <v>133</v>
      </c>
      <c r="E356" s="180" t="s">
        <v>1</v>
      </c>
      <c r="F356" s="181" t="s">
        <v>136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133</v>
      </c>
      <c r="AU356" s="180" t="s">
        <v>88</v>
      </c>
      <c r="AV356" s="14" t="s">
        <v>123</v>
      </c>
      <c r="AW356" s="14" t="s">
        <v>32</v>
      </c>
      <c r="AX356" s="14" t="s">
        <v>86</v>
      </c>
      <c r="AY356" s="180" t="s">
        <v>124</v>
      </c>
    </row>
    <row r="357" spans="2:65" s="1" customFormat="1" ht="16.5" customHeight="1">
      <c r="B357" s="149"/>
      <c r="C357" s="150" t="s">
        <v>415</v>
      </c>
      <c r="D357" s="150" t="s">
        <v>127</v>
      </c>
      <c r="E357" s="151" t="s">
        <v>416</v>
      </c>
      <c r="F357" s="152" t="s">
        <v>417</v>
      </c>
      <c r="G357" s="153" t="s">
        <v>380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43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123</v>
      </c>
      <c r="AT357" s="161" t="s">
        <v>127</v>
      </c>
      <c r="AU357" s="161" t="s">
        <v>88</v>
      </c>
      <c r="AY357" s="16" t="s">
        <v>124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86</v>
      </c>
      <c r="BK357" s="162">
        <f>ROUND(I357*H357,2)</f>
        <v>0</v>
      </c>
      <c r="BL357" s="16" t="s">
        <v>123</v>
      </c>
      <c r="BM357" s="161" t="s">
        <v>418</v>
      </c>
    </row>
    <row r="358" spans="2:65" s="12" customFormat="1" ht="33.75">
      <c r="B358" s="163"/>
      <c r="D358" s="164" t="s">
        <v>133</v>
      </c>
      <c r="E358" s="165" t="s">
        <v>1</v>
      </c>
      <c r="F358" s="166" t="s">
        <v>419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133</v>
      </c>
      <c r="AU358" s="165" t="s">
        <v>88</v>
      </c>
      <c r="AV358" s="12" t="s">
        <v>86</v>
      </c>
      <c r="AW358" s="12" t="s">
        <v>32</v>
      </c>
      <c r="AX358" s="12" t="s">
        <v>78</v>
      </c>
      <c r="AY358" s="165" t="s">
        <v>124</v>
      </c>
    </row>
    <row r="359" spans="2:65" s="12" customFormat="1" ht="11.25">
      <c r="B359" s="163"/>
      <c r="D359" s="164" t="s">
        <v>133</v>
      </c>
      <c r="E359" s="165" t="s">
        <v>1</v>
      </c>
      <c r="F359" s="166" t="s">
        <v>420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133</v>
      </c>
      <c r="AU359" s="165" t="s">
        <v>88</v>
      </c>
      <c r="AV359" s="12" t="s">
        <v>86</v>
      </c>
      <c r="AW359" s="12" t="s">
        <v>32</v>
      </c>
      <c r="AX359" s="12" t="s">
        <v>78</v>
      </c>
      <c r="AY359" s="165" t="s">
        <v>124</v>
      </c>
    </row>
    <row r="360" spans="2:65" s="13" customFormat="1" ht="11.25">
      <c r="B360" s="171"/>
      <c r="D360" s="164" t="s">
        <v>133</v>
      </c>
      <c r="E360" s="172" t="s">
        <v>1</v>
      </c>
      <c r="F360" s="173" t="s">
        <v>421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133</v>
      </c>
      <c r="AU360" s="172" t="s">
        <v>88</v>
      </c>
      <c r="AV360" s="13" t="s">
        <v>88</v>
      </c>
      <c r="AW360" s="13" t="s">
        <v>32</v>
      </c>
      <c r="AX360" s="13" t="s">
        <v>78</v>
      </c>
      <c r="AY360" s="172" t="s">
        <v>124</v>
      </c>
    </row>
    <row r="361" spans="2:65" s="14" customFormat="1" ht="11.25">
      <c r="B361" s="179"/>
      <c r="D361" s="164" t="s">
        <v>133</v>
      </c>
      <c r="E361" s="180" t="s">
        <v>1</v>
      </c>
      <c r="F361" s="181" t="s">
        <v>136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133</v>
      </c>
      <c r="AU361" s="180" t="s">
        <v>88</v>
      </c>
      <c r="AV361" s="14" t="s">
        <v>123</v>
      </c>
      <c r="AW361" s="14" t="s">
        <v>32</v>
      </c>
      <c r="AX361" s="14" t="s">
        <v>86</v>
      </c>
      <c r="AY361" s="180" t="s">
        <v>124</v>
      </c>
    </row>
    <row r="362" spans="2:65" s="1" customFormat="1" ht="24" customHeight="1">
      <c r="B362" s="149"/>
      <c r="C362" s="150" t="s">
        <v>422</v>
      </c>
      <c r="D362" s="150" t="s">
        <v>127</v>
      </c>
      <c r="E362" s="151" t="s">
        <v>423</v>
      </c>
      <c r="F362" s="152" t="s">
        <v>424</v>
      </c>
      <c r="G362" s="153" t="s">
        <v>175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43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123</v>
      </c>
      <c r="AT362" s="161" t="s">
        <v>127</v>
      </c>
      <c r="AU362" s="161" t="s">
        <v>88</v>
      </c>
      <c r="AY362" s="16" t="s">
        <v>124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86</v>
      </c>
      <c r="BK362" s="162">
        <f>ROUND(I362*H362,2)</f>
        <v>0</v>
      </c>
      <c r="BL362" s="16" t="s">
        <v>123</v>
      </c>
      <c r="BM362" s="161" t="s">
        <v>425</v>
      </c>
    </row>
    <row r="363" spans="2:65" s="12" customFormat="1" ht="22.5">
      <c r="B363" s="163"/>
      <c r="D363" s="164" t="s">
        <v>133</v>
      </c>
      <c r="E363" s="165" t="s">
        <v>1</v>
      </c>
      <c r="F363" s="166" t="s">
        <v>426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133</v>
      </c>
      <c r="AU363" s="165" t="s">
        <v>88</v>
      </c>
      <c r="AV363" s="12" t="s">
        <v>86</v>
      </c>
      <c r="AW363" s="12" t="s">
        <v>32</v>
      </c>
      <c r="AX363" s="12" t="s">
        <v>78</v>
      </c>
      <c r="AY363" s="165" t="s">
        <v>124</v>
      </c>
    </row>
    <row r="364" spans="2:65" s="12" customFormat="1" ht="22.5">
      <c r="B364" s="163"/>
      <c r="D364" s="164" t="s">
        <v>133</v>
      </c>
      <c r="E364" s="165" t="s">
        <v>1</v>
      </c>
      <c r="F364" s="166" t="s">
        <v>427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133</v>
      </c>
      <c r="AU364" s="165" t="s">
        <v>88</v>
      </c>
      <c r="AV364" s="12" t="s">
        <v>86</v>
      </c>
      <c r="AW364" s="12" t="s">
        <v>32</v>
      </c>
      <c r="AX364" s="12" t="s">
        <v>78</v>
      </c>
      <c r="AY364" s="165" t="s">
        <v>124</v>
      </c>
    </row>
    <row r="365" spans="2:65" s="12" customFormat="1" ht="33.75">
      <c r="B365" s="163"/>
      <c r="D365" s="164" t="s">
        <v>133</v>
      </c>
      <c r="E365" s="165" t="s">
        <v>1</v>
      </c>
      <c r="F365" s="166" t="s">
        <v>428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133</v>
      </c>
      <c r="AU365" s="165" t="s">
        <v>88</v>
      </c>
      <c r="AV365" s="12" t="s">
        <v>86</v>
      </c>
      <c r="AW365" s="12" t="s">
        <v>32</v>
      </c>
      <c r="AX365" s="12" t="s">
        <v>78</v>
      </c>
      <c r="AY365" s="165" t="s">
        <v>124</v>
      </c>
    </row>
    <row r="366" spans="2:65" s="12" customFormat="1" ht="22.5">
      <c r="B366" s="163"/>
      <c r="D366" s="164" t="s">
        <v>133</v>
      </c>
      <c r="E366" s="165" t="s">
        <v>1</v>
      </c>
      <c r="F366" s="166" t="s">
        <v>429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133</v>
      </c>
      <c r="AU366" s="165" t="s">
        <v>88</v>
      </c>
      <c r="AV366" s="12" t="s">
        <v>86</v>
      </c>
      <c r="AW366" s="12" t="s">
        <v>32</v>
      </c>
      <c r="AX366" s="12" t="s">
        <v>78</v>
      </c>
      <c r="AY366" s="165" t="s">
        <v>124</v>
      </c>
    </row>
    <row r="367" spans="2:65" s="12" customFormat="1" ht="22.5">
      <c r="B367" s="163"/>
      <c r="D367" s="164" t="s">
        <v>133</v>
      </c>
      <c r="E367" s="165" t="s">
        <v>1</v>
      </c>
      <c r="F367" s="166" t="s">
        <v>430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133</v>
      </c>
      <c r="AU367" s="165" t="s">
        <v>88</v>
      </c>
      <c r="AV367" s="12" t="s">
        <v>86</v>
      </c>
      <c r="AW367" s="12" t="s">
        <v>32</v>
      </c>
      <c r="AX367" s="12" t="s">
        <v>78</v>
      </c>
      <c r="AY367" s="165" t="s">
        <v>124</v>
      </c>
    </row>
    <row r="368" spans="2:65" s="12" customFormat="1" ht="22.5">
      <c r="B368" s="163"/>
      <c r="D368" s="164" t="s">
        <v>133</v>
      </c>
      <c r="E368" s="165" t="s">
        <v>1</v>
      </c>
      <c r="F368" s="166" t="s">
        <v>308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133</v>
      </c>
      <c r="AU368" s="165" t="s">
        <v>88</v>
      </c>
      <c r="AV368" s="12" t="s">
        <v>86</v>
      </c>
      <c r="AW368" s="12" t="s">
        <v>32</v>
      </c>
      <c r="AX368" s="12" t="s">
        <v>78</v>
      </c>
      <c r="AY368" s="165" t="s">
        <v>124</v>
      </c>
    </row>
    <row r="369" spans="2:65" s="13" customFormat="1" ht="11.25">
      <c r="B369" s="171"/>
      <c r="D369" s="164" t="s">
        <v>133</v>
      </c>
      <c r="E369" s="172" t="s">
        <v>1</v>
      </c>
      <c r="F369" s="173" t="s">
        <v>431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133</v>
      </c>
      <c r="AU369" s="172" t="s">
        <v>88</v>
      </c>
      <c r="AV369" s="13" t="s">
        <v>88</v>
      </c>
      <c r="AW369" s="13" t="s">
        <v>32</v>
      </c>
      <c r="AX369" s="13" t="s">
        <v>86</v>
      </c>
      <c r="AY369" s="172" t="s">
        <v>124</v>
      </c>
    </row>
    <row r="370" spans="2:65" s="11" customFormat="1" ht="20.85" customHeight="1">
      <c r="B370" s="136"/>
      <c r="D370" s="137" t="s">
        <v>77</v>
      </c>
      <c r="E370" s="147" t="s">
        <v>432</v>
      </c>
      <c r="F370" s="147" t="s">
        <v>433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71.152275099999997</v>
      </c>
      <c r="S370" s="142"/>
      <c r="T370" s="144">
        <f>SUM(T371:T506)</f>
        <v>3.0006900000000001</v>
      </c>
      <c r="AR370" s="137" t="s">
        <v>86</v>
      </c>
      <c r="AT370" s="145" t="s">
        <v>77</v>
      </c>
      <c r="AU370" s="145" t="s">
        <v>88</v>
      </c>
      <c r="AY370" s="137" t="s">
        <v>124</v>
      </c>
      <c r="BK370" s="146">
        <f>SUM(BK371:BK506)</f>
        <v>0</v>
      </c>
    </row>
    <row r="371" spans="2:65" s="1" customFormat="1" ht="24" customHeight="1">
      <c r="B371" s="149"/>
      <c r="C371" s="150" t="s">
        <v>434</v>
      </c>
      <c r="D371" s="150" t="s">
        <v>127</v>
      </c>
      <c r="E371" s="151" t="s">
        <v>435</v>
      </c>
      <c r="F371" s="152" t="s">
        <v>436</v>
      </c>
      <c r="G371" s="153" t="s">
        <v>175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43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123</v>
      </c>
      <c r="AT371" s="161" t="s">
        <v>127</v>
      </c>
      <c r="AU371" s="161" t="s">
        <v>141</v>
      </c>
      <c r="AY371" s="16" t="s">
        <v>124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86</v>
      </c>
      <c r="BK371" s="162">
        <f>ROUND(I371*H371,2)</f>
        <v>0</v>
      </c>
      <c r="BL371" s="16" t="s">
        <v>123</v>
      </c>
      <c r="BM371" s="161" t="s">
        <v>437</v>
      </c>
    </row>
    <row r="372" spans="2:65" s="12" customFormat="1" ht="22.5">
      <c r="B372" s="163"/>
      <c r="D372" s="164" t="s">
        <v>133</v>
      </c>
      <c r="E372" s="165" t="s">
        <v>1</v>
      </c>
      <c r="F372" s="166" t="s">
        <v>438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133</v>
      </c>
      <c r="AU372" s="165" t="s">
        <v>141</v>
      </c>
      <c r="AV372" s="12" t="s">
        <v>86</v>
      </c>
      <c r="AW372" s="12" t="s">
        <v>32</v>
      </c>
      <c r="AX372" s="12" t="s">
        <v>78</v>
      </c>
      <c r="AY372" s="165" t="s">
        <v>124</v>
      </c>
    </row>
    <row r="373" spans="2:65" s="12" customFormat="1" ht="22.5">
      <c r="B373" s="163"/>
      <c r="D373" s="164" t="s">
        <v>133</v>
      </c>
      <c r="E373" s="165" t="s">
        <v>1</v>
      </c>
      <c r="F373" s="166" t="s">
        <v>439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133</v>
      </c>
      <c r="AU373" s="165" t="s">
        <v>141</v>
      </c>
      <c r="AV373" s="12" t="s">
        <v>86</v>
      </c>
      <c r="AW373" s="12" t="s">
        <v>32</v>
      </c>
      <c r="AX373" s="12" t="s">
        <v>78</v>
      </c>
      <c r="AY373" s="165" t="s">
        <v>124</v>
      </c>
    </row>
    <row r="374" spans="2:65" s="13" customFormat="1" ht="11.25">
      <c r="B374" s="171"/>
      <c r="D374" s="164" t="s">
        <v>133</v>
      </c>
      <c r="E374" s="172" t="s">
        <v>1</v>
      </c>
      <c r="F374" s="173" t="s">
        <v>440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141</v>
      </c>
      <c r="AV374" s="13" t="s">
        <v>88</v>
      </c>
      <c r="AW374" s="13" t="s">
        <v>32</v>
      </c>
      <c r="AX374" s="13" t="s">
        <v>78</v>
      </c>
      <c r="AY374" s="172" t="s">
        <v>124</v>
      </c>
    </row>
    <row r="375" spans="2:65" s="14" customFormat="1" ht="11.25">
      <c r="B375" s="179"/>
      <c r="D375" s="164" t="s">
        <v>133</v>
      </c>
      <c r="E375" s="180" t="s">
        <v>1</v>
      </c>
      <c r="F375" s="181" t="s">
        <v>136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133</v>
      </c>
      <c r="AU375" s="180" t="s">
        <v>141</v>
      </c>
      <c r="AV375" s="14" t="s">
        <v>123</v>
      </c>
      <c r="AW375" s="14" t="s">
        <v>32</v>
      </c>
      <c r="AX375" s="14" t="s">
        <v>86</v>
      </c>
      <c r="AY375" s="180" t="s">
        <v>124</v>
      </c>
    </row>
    <row r="376" spans="2:65" s="1" customFormat="1" ht="16.5" customHeight="1">
      <c r="B376" s="149"/>
      <c r="C376" s="150" t="s">
        <v>414</v>
      </c>
      <c r="D376" s="150" t="s">
        <v>127</v>
      </c>
      <c r="E376" s="151" t="s">
        <v>441</v>
      </c>
      <c r="F376" s="152" t="s">
        <v>442</v>
      </c>
      <c r="G376" s="153" t="s">
        <v>130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43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123</v>
      </c>
      <c r="AT376" s="161" t="s">
        <v>127</v>
      </c>
      <c r="AU376" s="161" t="s">
        <v>141</v>
      </c>
      <c r="AY376" s="16" t="s">
        <v>124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86</v>
      </c>
      <c r="BK376" s="162">
        <f>ROUND(I376*H376,2)</f>
        <v>0</v>
      </c>
      <c r="BL376" s="16" t="s">
        <v>123</v>
      </c>
      <c r="BM376" s="161" t="s">
        <v>443</v>
      </c>
    </row>
    <row r="377" spans="2:65" s="12" customFormat="1" ht="22.5">
      <c r="B377" s="163"/>
      <c r="D377" s="164" t="s">
        <v>133</v>
      </c>
      <c r="E377" s="165" t="s">
        <v>1</v>
      </c>
      <c r="F377" s="166" t="s">
        <v>401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133</v>
      </c>
      <c r="AU377" s="165" t="s">
        <v>141</v>
      </c>
      <c r="AV377" s="12" t="s">
        <v>86</v>
      </c>
      <c r="AW377" s="12" t="s">
        <v>32</v>
      </c>
      <c r="AX377" s="12" t="s">
        <v>78</v>
      </c>
      <c r="AY377" s="165" t="s">
        <v>124</v>
      </c>
    </row>
    <row r="378" spans="2:65" s="12" customFormat="1" ht="33.75">
      <c r="B378" s="163"/>
      <c r="D378" s="164" t="s">
        <v>133</v>
      </c>
      <c r="E378" s="165" t="s">
        <v>1</v>
      </c>
      <c r="F378" s="166" t="s">
        <v>444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133</v>
      </c>
      <c r="AU378" s="165" t="s">
        <v>141</v>
      </c>
      <c r="AV378" s="12" t="s">
        <v>86</v>
      </c>
      <c r="AW378" s="12" t="s">
        <v>32</v>
      </c>
      <c r="AX378" s="12" t="s">
        <v>78</v>
      </c>
      <c r="AY378" s="165" t="s">
        <v>124</v>
      </c>
    </row>
    <row r="379" spans="2:65" s="13" customFormat="1" ht="11.25">
      <c r="B379" s="171"/>
      <c r="D379" s="164" t="s">
        <v>133</v>
      </c>
      <c r="E379" s="172" t="s">
        <v>1</v>
      </c>
      <c r="F379" s="173" t="s">
        <v>152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141</v>
      </c>
      <c r="AV379" s="13" t="s">
        <v>88</v>
      </c>
      <c r="AW379" s="13" t="s">
        <v>32</v>
      </c>
      <c r="AX379" s="13" t="s">
        <v>78</v>
      </c>
      <c r="AY379" s="172" t="s">
        <v>124</v>
      </c>
    </row>
    <row r="380" spans="2:65" s="12" customFormat="1" ht="22.5">
      <c r="B380" s="163"/>
      <c r="D380" s="164" t="s">
        <v>133</v>
      </c>
      <c r="E380" s="165" t="s">
        <v>1</v>
      </c>
      <c r="F380" s="166" t="s">
        <v>445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133</v>
      </c>
      <c r="AU380" s="165" t="s">
        <v>141</v>
      </c>
      <c r="AV380" s="12" t="s">
        <v>86</v>
      </c>
      <c r="AW380" s="12" t="s">
        <v>32</v>
      </c>
      <c r="AX380" s="12" t="s">
        <v>78</v>
      </c>
      <c r="AY380" s="165" t="s">
        <v>124</v>
      </c>
    </row>
    <row r="381" spans="2:65" s="12" customFormat="1" ht="11.25">
      <c r="B381" s="163"/>
      <c r="D381" s="164" t="s">
        <v>133</v>
      </c>
      <c r="E381" s="165" t="s">
        <v>1</v>
      </c>
      <c r="F381" s="166" t="s">
        <v>446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133</v>
      </c>
      <c r="AU381" s="165" t="s">
        <v>141</v>
      </c>
      <c r="AV381" s="12" t="s">
        <v>86</v>
      </c>
      <c r="AW381" s="12" t="s">
        <v>32</v>
      </c>
      <c r="AX381" s="12" t="s">
        <v>78</v>
      </c>
      <c r="AY381" s="165" t="s">
        <v>124</v>
      </c>
    </row>
    <row r="382" spans="2:65" s="13" customFormat="1" ht="11.25">
      <c r="B382" s="171"/>
      <c r="D382" s="164" t="s">
        <v>133</v>
      </c>
      <c r="E382" s="172" t="s">
        <v>1</v>
      </c>
      <c r="F382" s="173" t="s">
        <v>382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133</v>
      </c>
      <c r="AU382" s="172" t="s">
        <v>141</v>
      </c>
      <c r="AV382" s="13" t="s">
        <v>88</v>
      </c>
      <c r="AW382" s="13" t="s">
        <v>32</v>
      </c>
      <c r="AX382" s="13" t="s">
        <v>78</v>
      </c>
      <c r="AY382" s="172" t="s">
        <v>124</v>
      </c>
    </row>
    <row r="383" spans="2:65" s="14" customFormat="1" ht="11.25">
      <c r="B383" s="179"/>
      <c r="D383" s="164" t="s">
        <v>133</v>
      </c>
      <c r="E383" s="180" t="s">
        <v>1</v>
      </c>
      <c r="F383" s="181" t="s">
        <v>136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133</v>
      </c>
      <c r="AU383" s="180" t="s">
        <v>141</v>
      </c>
      <c r="AV383" s="14" t="s">
        <v>123</v>
      </c>
      <c r="AW383" s="14" t="s">
        <v>32</v>
      </c>
      <c r="AX383" s="14" t="s">
        <v>86</v>
      </c>
      <c r="AY383" s="180" t="s">
        <v>124</v>
      </c>
    </row>
    <row r="384" spans="2:65" s="1" customFormat="1" ht="16.5" customHeight="1">
      <c r="B384" s="149"/>
      <c r="C384" s="150" t="s">
        <v>447</v>
      </c>
      <c r="D384" s="150" t="s">
        <v>127</v>
      </c>
      <c r="E384" s="151" t="s">
        <v>353</v>
      </c>
      <c r="F384" s="152" t="s">
        <v>448</v>
      </c>
      <c r="G384" s="153" t="s">
        <v>220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43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123</v>
      </c>
      <c r="AT384" s="161" t="s">
        <v>127</v>
      </c>
      <c r="AU384" s="161" t="s">
        <v>141</v>
      </c>
      <c r="AY384" s="16" t="s">
        <v>124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86</v>
      </c>
      <c r="BK384" s="162">
        <f>ROUND(I384*H384,2)</f>
        <v>0</v>
      </c>
      <c r="BL384" s="16" t="s">
        <v>123</v>
      </c>
      <c r="BM384" s="161" t="s">
        <v>449</v>
      </c>
    </row>
    <row r="385" spans="2:65" s="12" customFormat="1" ht="33.75">
      <c r="B385" s="163"/>
      <c r="D385" s="164" t="s">
        <v>133</v>
      </c>
      <c r="E385" s="165" t="s">
        <v>1</v>
      </c>
      <c r="F385" s="166" t="s">
        <v>450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133</v>
      </c>
      <c r="AU385" s="165" t="s">
        <v>141</v>
      </c>
      <c r="AV385" s="12" t="s">
        <v>86</v>
      </c>
      <c r="AW385" s="12" t="s">
        <v>32</v>
      </c>
      <c r="AX385" s="12" t="s">
        <v>78</v>
      </c>
      <c r="AY385" s="165" t="s">
        <v>124</v>
      </c>
    </row>
    <row r="386" spans="2:65" s="12" customFormat="1" ht="22.5">
      <c r="B386" s="163"/>
      <c r="D386" s="164" t="s">
        <v>133</v>
      </c>
      <c r="E386" s="165" t="s">
        <v>1</v>
      </c>
      <c r="F386" s="166" t="s">
        <v>451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133</v>
      </c>
      <c r="AU386" s="165" t="s">
        <v>141</v>
      </c>
      <c r="AV386" s="12" t="s">
        <v>86</v>
      </c>
      <c r="AW386" s="12" t="s">
        <v>32</v>
      </c>
      <c r="AX386" s="12" t="s">
        <v>78</v>
      </c>
      <c r="AY386" s="165" t="s">
        <v>124</v>
      </c>
    </row>
    <row r="387" spans="2:65" s="12" customFormat="1" ht="22.5">
      <c r="B387" s="163"/>
      <c r="D387" s="164" t="s">
        <v>133</v>
      </c>
      <c r="E387" s="165" t="s">
        <v>1</v>
      </c>
      <c r="F387" s="166" t="s">
        <v>371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133</v>
      </c>
      <c r="AU387" s="165" t="s">
        <v>141</v>
      </c>
      <c r="AV387" s="12" t="s">
        <v>86</v>
      </c>
      <c r="AW387" s="12" t="s">
        <v>32</v>
      </c>
      <c r="AX387" s="12" t="s">
        <v>78</v>
      </c>
      <c r="AY387" s="165" t="s">
        <v>124</v>
      </c>
    </row>
    <row r="388" spans="2:65" s="13" customFormat="1" ht="11.25">
      <c r="B388" s="171"/>
      <c r="D388" s="164" t="s">
        <v>133</v>
      </c>
      <c r="E388" s="172" t="s">
        <v>1</v>
      </c>
      <c r="F388" s="173" t="s">
        <v>452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133</v>
      </c>
      <c r="AU388" s="172" t="s">
        <v>141</v>
      </c>
      <c r="AV388" s="13" t="s">
        <v>88</v>
      </c>
      <c r="AW388" s="13" t="s">
        <v>32</v>
      </c>
      <c r="AX388" s="13" t="s">
        <v>78</v>
      </c>
      <c r="AY388" s="172" t="s">
        <v>124</v>
      </c>
    </row>
    <row r="389" spans="2:65" s="14" customFormat="1" ht="11.25">
      <c r="B389" s="179"/>
      <c r="D389" s="164" t="s">
        <v>133</v>
      </c>
      <c r="E389" s="180" t="s">
        <v>1</v>
      </c>
      <c r="F389" s="181" t="s">
        <v>136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133</v>
      </c>
      <c r="AU389" s="180" t="s">
        <v>141</v>
      </c>
      <c r="AV389" s="14" t="s">
        <v>123</v>
      </c>
      <c r="AW389" s="14" t="s">
        <v>32</v>
      </c>
      <c r="AX389" s="14" t="s">
        <v>86</v>
      </c>
      <c r="AY389" s="180" t="s">
        <v>124</v>
      </c>
    </row>
    <row r="390" spans="2:65" s="1" customFormat="1" ht="16.5" customHeight="1">
      <c r="B390" s="149"/>
      <c r="C390" s="150" t="s">
        <v>453</v>
      </c>
      <c r="D390" s="150" t="s">
        <v>127</v>
      </c>
      <c r="E390" s="151" t="s">
        <v>454</v>
      </c>
      <c r="F390" s="152" t="s">
        <v>455</v>
      </c>
      <c r="G390" s="153" t="s">
        <v>242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43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123</v>
      </c>
      <c r="AT390" s="161" t="s">
        <v>127</v>
      </c>
      <c r="AU390" s="161" t="s">
        <v>141</v>
      </c>
      <c r="AY390" s="16" t="s">
        <v>124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86</v>
      </c>
      <c r="BK390" s="162">
        <f>ROUND(I390*H390,2)</f>
        <v>0</v>
      </c>
      <c r="BL390" s="16" t="s">
        <v>123</v>
      </c>
      <c r="BM390" s="161" t="s">
        <v>456</v>
      </c>
    </row>
    <row r="391" spans="2:65" s="12" customFormat="1" ht="22.5">
      <c r="B391" s="163"/>
      <c r="D391" s="164" t="s">
        <v>133</v>
      </c>
      <c r="E391" s="165" t="s">
        <v>1</v>
      </c>
      <c r="F391" s="166" t="s">
        <v>457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133</v>
      </c>
      <c r="AU391" s="165" t="s">
        <v>141</v>
      </c>
      <c r="AV391" s="12" t="s">
        <v>86</v>
      </c>
      <c r="AW391" s="12" t="s">
        <v>32</v>
      </c>
      <c r="AX391" s="12" t="s">
        <v>78</v>
      </c>
      <c r="AY391" s="165" t="s">
        <v>124</v>
      </c>
    </row>
    <row r="392" spans="2:65" s="12" customFormat="1" ht="11.25">
      <c r="B392" s="163"/>
      <c r="D392" s="164" t="s">
        <v>133</v>
      </c>
      <c r="E392" s="165" t="s">
        <v>1</v>
      </c>
      <c r="F392" s="166" t="s">
        <v>325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133</v>
      </c>
      <c r="AU392" s="165" t="s">
        <v>141</v>
      </c>
      <c r="AV392" s="12" t="s">
        <v>86</v>
      </c>
      <c r="AW392" s="12" t="s">
        <v>32</v>
      </c>
      <c r="AX392" s="12" t="s">
        <v>78</v>
      </c>
      <c r="AY392" s="165" t="s">
        <v>124</v>
      </c>
    </row>
    <row r="393" spans="2:65" s="12" customFormat="1" ht="22.5">
      <c r="B393" s="163"/>
      <c r="D393" s="164" t="s">
        <v>133</v>
      </c>
      <c r="E393" s="165" t="s">
        <v>1</v>
      </c>
      <c r="F393" s="166" t="s">
        <v>458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133</v>
      </c>
      <c r="AU393" s="165" t="s">
        <v>141</v>
      </c>
      <c r="AV393" s="12" t="s">
        <v>86</v>
      </c>
      <c r="AW393" s="12" t="s">
        <v>32</v>
      </c>
      <c r="AX393" s="12" t="s">
        <v>78</v>
      </c>
      <c r="AY393" s="165" t="s">
        <v>124</v>
      </c>
    </row>
    <row r="394" spans="2:65" s="12" customFormat="1" ht="11.25">
      <c r="B394" s="163"/>
      <c r="D394" s="164" t="s">
        <v>133</v>
      </c>
      <c r="E394" s="165" t="s">
        <v>1</v>
      </c>
      <c r="F394" s="166" t="s">
        <v>459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133</v>
      </c>
      <c r="AU394" s="165" t="s">
        <v>141</v>
      </c>
      <c r="AV394" s="12" t="s">
        <v>86</v>
      </c>
      <c r="AW394" s="12" t="s">
        <v>32</v>
      </c>
      <c r="AX394" s="12" t="s">
        <v>78</v>
      </c>
      <c r="AY394" s="165" t="s">
        <v>124</v>
      </c>
    </row>
    <row r="395" spans="2:65" s="13" customFormat="1" ht="11.25">
      <c r="B395" s="171"/>
      <c r="D395" s="164" t="s">
        <v>133</v>
      </c>
      <c r="E395" s="172" t="s">
        <v>1</v>
      </c>
      <c r="F395" s="173" t="s">
        <v>460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133</v>
      </c>
      <c r="AU395" s="172" t="s">
        <v>141</v>
      </c>
      <c r="AV395" s="13" t="s">
        <v>88</v>
      </c>
      <c r="AW395" s="13" t="s">
        <v>32</v>
      </c>
      <c r="AX395" s="13" t="s">
        <v>78</v>
      </c>
      <c r="AY395" s="172" t="s">
        <v>124</v>
      </c>
    </row>
    <row r="396" spans="2:65" s="12" customFormat="1" ht="33.75">
      <c r="B396" s="163"/>
      <c r="D396" s="164" t="s">
        <v>133</v>
      </c>
      <c r="E396" s="165" t="s">
        <v>1</v>
      </c>
      <c r="F396" s="166" t="s">
        <v>461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133</v>
      </c>
      <c r="AU396" s="165" t="s">
        <v>141</v>
      </c>
      <c r="AV396" s="12" t="s">
        <v>86</v>
      </c>
      <c r="AW396" s="12" t="s">
        <v>32</v>
      </c>
      <c r="AX396" s="12" t="s">
        <v>78</v>
      </c>
      <c r="AY396" s="165" t="s">
        <v>124</v>
      </c>
    </row>
    <row r="397" spans="2:65" s="12" customFormat="1" ht="11.25">
      <c r="B397" s="163"/>
      <c r="D397" s="164" t="s">
        <v>133</v>
      </c>
      <c r="E397" s="165" t="s">
        <v>1</v>
      </c>
      <c r="F397" s="166" t="s">
        <v>325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133</v>
      </c>
      <c r="AU397" s="165" t="s">
        <v>141</v>
      </c>
      <c r="AV397" s="12" t="s">
        <v>86</v>
      </c>
      <c r="AW397" s="12" t="s">
        <v>32</v>
      </c>
      <c r="AX397" s="12" t="s">
        <v>78</v>
      </c>
      <c r="AY397" s="165" t="s">
        <v>124</v>
      </c>
    </row>
    <row r="398" spans="2:65" s="12" customFormat="1" ht="22.5">
      <c r="B398" s="163"/>
      <c r="D398" s="164" t="s">
        <v>133</v>
      </c>
      <c r="E398" s="165" t="s">
        <v>1</v>
      </c>
      <c r="F398" s="166" t="s">
        <v>458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133</v>
      </c>
      <c r="AU398" s="165" t="s">
        <v>141</v>
      </c>
      <c r="AV398" s="12" t="s">
        <v>86</v>
      </c>
      <c r="AW398" s="12" t="s">
        <v>32</v>
      </c>
      <c r="AX398" s="12" t="s">
        <v>78</v>
      </c>
      <c r="AY398" s="165" t="s">
        <v>124</v>
      </c>
    </row>
    <row r="399" spans="2:65" s="12" customFormat="1" ht="11.25">
      <c r="B399" s="163"/>
      <c r="D399" s="164" t="s">
        <v>133</v>
      </c>
      <c r="E399" s="165" t="s">
        <v>1</v>
      </c>
      <c r="F399" s="166" t="s">
        <v>459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133</v>
      </c>
      <c r="AU399" s="165" t="s">
        <v>141</v>
      </c>
      <c r="AV399" s="12" t="s">
        <v>86</v>
      </c>
      <c r="AW399" s="12" t="s">
        <v>32</v>
      </c>
      <c r="AX399" s="12" t="s">
        <v>78</v>
      </c>
      <c r="AY399" s="165" t="s">
        <v>124</v>
      </c>
    </row>
    <row r="400" spans="2:65" s="13" customFormat="1" ht="11.25">
      <c r="B400" s="171"/>
      <c r="D400" s="164" t="s">
        <v>133</v>
      </c>
      <c r="E400" s="172" t="s">
        <v>1</v>
      </c>
      <c r="F400" s="173" t="s">
        <v>462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133</v>
      </c>
      <c r="AU400" s="172" t="s">
        <v>141</v>
      </c>
      <c r="AV400" s="13" t="s">
        <v>88</v>
      </c>
      <c r="AW400" s="13" t="s">
        <v>32</v>
      </c>
      <c r="AX400" s="13" t="s">
        <v>78</v>
      </c>
      <c r="AY400" s="172" t="s">
        <v>124</v>
      </c>
    </row>
    <row r="401" spans="2:65" s="14" customFormat="1" ht="11.25">
      <c r="B401" s="179"/>
      <c r="D401" s="164" t="s">
        <v>133</v>
      </c>
      <c r="E401" s="180" t="s">
        <v>1</v>
      </c>
      <c r="F401" s="181" t="s">
        <v>136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133</v>
      </c>
      <c r="AU401" s="180" t="s">
        <v>141</v>
      </c>
      <c r="AV401" s="14" t="s">
        <v>123</v>
      </c>
      <c r="AW401" s="14" t="s">
        <v>32</v>
      </c>
      <c r="AX401" s="14" t="s">
        <v>86</v>
      </c>
      <c r="AY401" s="180" t="s">
        <v>124</v>
      </c>
    </row>
    <row r="402" spans="2:65" s="1" customFormat="1" ht="16.5" customHeight="1">
      <c r="B402" s="149"/>
      <c r="C402" s="150" t="s">
        <v>463</v>
      </c>
      <c r="D402" s="150" t="s">
        <v>127</v>
      </c>
      <c r="E402" s="151" t="s">
        <v>464</v>
      </c>
      <c r="F402" s="152" t="s">
        <v>465</v>
      </c>
      <c r="G402" s="153" t="s">
        <v>242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43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123</v>
      </c>
      <c r="AT402" s="161" t="s">
        <v>127</v>
      </c>
      <c r="AU402" s="161" t="s">
        <v>141</v>
      </c>
      <c r="AY402" s="16" t="s">
        <v>124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86</v>
      </c>
      <c r="BK402" s="162">
        <f>ROUND(I402*H402,2)</f>
        <v>0</v>
      </c>
      <c r="BL402" s="16" t="s">
        <v>123</v>
      </c>
      <c r="BM402" s="161" t="s">
        <v>466</v>
      </c>
    </row>
    <row r="403" spans="2:65" s="12" customFormat="1" ht="22.5">
      <c r="B403" s="163"/>
      <c r="D403" s="164" t="s">
        <v>133</v>
      </c>
      <c r="E403" s="165" t="s">
        <v>1</v>
      </c>
      <c r="F403" s="166" t="s">
        <v>467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133</v>
      </c>
      <c r="AU403" s="165" t="s">
        <v>141</v>
      </c>
      <c r="AV403" s="12" t="s">
        <v>86</v>
      </c>
      <c r="AW403" s="12" t="s">
        <v>32</v>
      </c>
      <c r="AX403" s="12" t="s">
        <v>78</v>
      </c>
      <c r="AY403" s="165" t="s">
        <v>124</v>
      </c>
    </row>
    <row r="404" spans="2:65" s="12" customFormat="1" ht="22.5">
      <c r="B404" s="163"/>
      <c r="D404" s="164" t="s">
        <v>133</v>
      </c>
      <c r="E404" s="165" t="s">
        <v>1</v>
      </c>
      <c r="F404" s="166" t="s">
        <v>358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133</v>
      </c>
      <c r="AU404" s="165" t="s">
        <v>141</v>
      </c>
      <c r="AV404" s="12" t="s">
        <v>86</v>
      </c>
      <c r="AW404" s="12" t="s">
        <v>32</v>
      </c>
      <c r="AX404" s="12" t="s">
        <v>78</v>
      </c>
      <c r="AY404" s="165" t="s">
        <v>124</v>
      </c>
    </row>
    <row r="405" spans="2:65" s="13" customFormat="1" ht="11.25">
      <c r="B405" s="171"/>
      <c r="D405" s="164" t="s">
        <v>133</v>
      </c>
      <c r="E405" s="172" t="s">
        <v>1</v>
      </c>
      <c r="F405" s="173" t="s">
        <v>468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133</v>
      </c>
      <c r="AU405" s="172" t="s">
        <v>141</v>
      </c>
      <c r="AV405" s="13" t="s">
        <v>88</v>
      </c>
      <c r="AW405" s="13" t="s">
        <v>32</v>
      </c>
      <c r="AX405" s="13" t="s">
        <v>78</v>
      </c>
      <c r="AY405" s="172" t="s">
        <v>124</v>
      </c>
    </row>
    <row r="406" spans="2:65" s="12" customFormat="1" ht="33.75">
      <c r="B406" s="163"/>
      <c r="D406" s="164" t="s">
        <v>133</v>
      </c>
      <c r="E406" s="165" t="s">
        <v>1</v>
      </c>
      <c r="F406" s="166" t="s">
        <v>469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133</v>
      </c>
      <c r="AU406" s="165" t="s">
        <v>141</v>
      </c>
      <c r="AV406" s="12" t="s">
        <v>86</v>
      </c>
      <c r="AW406" s="12" t="s">
        <v>32</v>
      </c>
      <c r="AX406" s="12" t="s">
        <v>78</v>
      </c>
      <c r="AY406" s="165" t="s">
        <v>124</v>
      </c>
    </row>
    <row r="407" spans="2:65" s="13" customFormat="1" ht="11.25">
      <c r="B407" s="171"/>
      <c r="D407" s="164" t="s">
        <v>133</v>
      </c>
      <c r="E407" s="172" t="s">
        <v>1</v>
      </c>
      <c r="F407" s="173" t="s">
        <v>470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133</v>
      </c>
      <c r="AU407" s="172" t="s">
        <v>141</v>
      </c>
      <c r="AV407" s="13" t="s">
        <v>88</v>
      </c>
      <c r="AW407" s="13" t="s">
        <v>32</v>
      </c>
      <c r="AX407" s="13" t="s">
        <v>78</v>
      </c>
      <c r="AY407" s="172" t="s">
        <v>124</v>
      </c>
    </row>
    <row r="408" spans="2:65" s="12" customFormat="1" ht="33.75">
      <c r="B408" s="163"/>
      <c r="D408" s="164" t="s">
        <v>133</v>
      </c>
      <c r="E408" s="165" t="s">
        <v>1</v>
      </c>
      <c r="F408" s="166" t="s">
        <v>471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133</v>
      </c>
      <c r="AU408" s="165" t="s">
        <v>141</v>
      </c>
      <c r="AV408" s="12" t="s">
        <v>86</v>
      </c>
      <c r="AW408" s="12" t="s">
        <v>32</v>
      </c>
      <c r="AX408" s="12" t="s">
        <v>78</v>
      </c>
      <c r="AY408" s="165" t="s">
        <v>124</v>
      </c>
    </row>
    <row r="409" spans="2:65" s="13" customFormat="1" ht="11.25">
      <c r="B409" s="171"/>
      <c r="D409" s="164" t="s">
        <v>133</v>
      </c>
      <c r="E409" s="172" t="s">
        <v>1</v>
      </c>
      <c r="F409" s="173" t="s">
        <v>472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133</v>
      </c>
      <c r="AU409" s="172" t="s">
        <v>141</v>
      </c>
      <c r="AV409" s="13" t="s">
        <v>88</v>
      </c>
      <c r="AW409" s="13" t="s">
        <v>32</v>
      </c>
      <c r="AX409" s="13" t="s">
        <v>78</v>
      </c>
      <c r="AY409" s="172" t="s">
        <v>124</v>
      </c>
    </row>
    <row r="410" spans="2:65" s="12" customFormat="1" ht="33.75">
      <c r="B410" s="163"/>
      <c r="D410" s="164" t="s">
        <v>133</v>
      </c>
      <c r="E410" s="165" t="s">
        <v>1</v>
      </c>
      <c r="F410" s="166" t="s">
        <v>473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133</v>
      </c>
      <c r="AU410" s="165" t="s">
        <v>141</v>
      </c>
      <c r="AV410" s="12" t="s">
        <v>86</v>
      </c>
      <c r="AW410" s="12" t="s">
        <v>32</v>
      </c>
      <c r="AX410" s="12" t="s">
        <v>78</v>
      </c>
      <c r="AY410" s="165" t="s">
        <v>124</v>
      </c>
    </row>
    <row r="411" spans="2:65" s="13" customFormat="1" ht="11.25">
      <c r="B411" s="171"/>
      <c r="D411" s="164" t="s">
        <v>133</v>
      </c>
      <c r="E411" s="172" t="s">
        <v>1</v>
      </c>
      <c r="F411" s="173" t="s">
        <v>474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141</v>
      </c>
      <c r="AV411" s="13" t="s">
        <v>88</v>
      </c>
      <c r="AW411" s="13" t="s">
        <v>32</v>
      </c>
      <c r="AX411" s="13" t="s">
        <v>78</v>
      </c>
      <c r="AY411" s="172" t="s">
        <v>124</v>
      </c>
    </row>
    <row r="412" spans="2:65" s="14" customFormat="1" ht="11.25">
      <c r="B412" s="179"/>
      <c r="D412" s="164" t="s">
        <v>133</v>
      </c>
      <c r="E412" s="180" t="s">
        <v>1</v>
      </c>
      <c r="F412" s="181" t="s">
        <v>136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133</v>
      </c>
      <c r="AU412" s="180" t="s">
        <v>141</v>
      </c>
      <c r="AV412" s="14" t="s">
        <v>123</v>
      </c>
      <c r="AW412" s="14" t="s">
        <v>32</v>
      </c>
      <c r="AX412" s="14" t="s">
        <v>86</v>
      </c>
      <c r="AY412" s="180" t="s">
        <v>124</v>
      </c>
    </row>
    <row r="413" spans="2:65" s="1" customFormat="1" ht="24" customHeight="1">
      <c r="B413" s="149"/>
      <c r="C413" s="150" t="s">
        <v>475</v>
      </c>
      <c r="D413" s="150" t="s">
        <v>127</v>
      </c>
      <c r="E413" s="151" t="s">
        <v>476</v>
      </c>
      <c r="F413" s="152" t="s">
        <v>477</v>
      </c>
      <c r="G413" s="153" t="s">
        <v>220</v>
      </c>
      <c r="H413" s="154">
        <v>157.69999999999999</v>
      </c>
      <c r="I413" s="155"/>
      <c r="J413" s="156">
        <f>ROUND(I413*H413,2)</f>
        <v>0</v>
      </c>
      <c r="K413" s="152" t="s">
        <v>198</v>
      </c>
      <c r="L413" s="31"/>
      <c r="M413" s="157" t="s">
        <v>1</v>
      </c>
      <c r="N413" s="158" t="s">
        <v>43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123</v>
      </c>
      <c r="AT413" s="161" t="s">
        <v>127</v>
      </c>
      <c r="AU413" s="161" t="s">
        <v>141</v>
      </c>
      <c r="AY413" s="16" t="s">
        <v>124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86</v>
      </c>
      <c r="BK413" s="162">
        <f>ROUND(I413*H413,2)</f>
        <v>0</v>
      </c>
      <c r="BL413" s="16" t="s">
        <v>123</v>
      </c>
      <c r="BM413" s="161" t="s">
        <v>478</v>
      </c>
    </row>
    <row r="414" spans="2:65" s="12" customFormat="1" ht="22.5">
      <c r="B414" s="163"/>
      <c r="D414" s="164" t="s">
        <v>133</v>
      </c>
      <c r="E414" s="165" t="s">
        <v>1</v>
      </c>
      <c r="F414" s="166" t="s">
        <v>479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133</v>
      </c>
      <c r="AU414" s="165" t="s">
        <v>141</v>
      </c>
      <c r="AV414" s="12" t="s">
        <v>86</v>
      </c>
      <c r="AW414" s="12" t="s">
        <v>32</v>
      </c>
      <c r="AX414" s="12" t="s">
        <v>78</v>
      </c>
      <c r="AY414" s="165" t="s">
        <v>124</v>
      </c>
    </row>
    <row r="415" spans="2:65" s="12" customFormat="1" ht="22.5">
      <c r="B415" s="163"/>
      <c r="D415" s="164" t="s">
        <v>133</v>
      </c>
      <c r="E415" s="165" t="s">
        <v>1</v>
      </c>
      <c r="F415" s="166" t="s">
        <v>480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133</v>
      </c>
      <c r="AU415" s="165" t="s">
        <v>141</v>
      </c>
      <c r="AV415" s="12" t="s">
        <v>86</v>
      </c>
      <c r="AW415" s="12" t="s">
        <v>32</v>
      </c>
      <c r="AX415" s="12" t="s">
        <v>78</v>
      </c>
      <c r="AY415" s="165" t="s">
        <v>124</v>
      </c>
    </row>
    <row r="416" spans="2:65" s="12" customFormat="1" ht="22.5">
      <c r="B416" s="163"/>
      <c r="D416" s="164" t="s">
        <v>133</v>
      </c>
      <c r="E416" s="165" t="s">
        <v>1</v>
      </c>
      <c r="F416" s="166" t="s">
        <v>481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133</v>
      </c>
      <c r="AU416" s="165" t="s">
        <v>141</v>
      </c>
      <c r="AV416" s="12" t="s">
        <v>86</v>
      </c>
      <c r="AW416" s="12" t="s">
        <v>32</v>
      </c>
      <c r="AX416" s="12" t="s">
        <v>78</v>
      </c>
      <c r="AY416" s="165" t="s">
        <v>124</v>
      </c>
    </row>
    <row r="417" spans="2:65" s="12" customFormat="1" ht="22.5">
      <c r="B417" s="163"/>
      <c r="D417" s="164" t="s">
        <v>133</v>
      </c>
      <c r="E417" s="165" t="s">
        <v>1</v>
      </c>
      <c r="F417" s="166" t="s">
        <v>482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133</v>
      </c>
      <c r="AU417" s="165" t="s">
        <v>141</v>
      </c>
      <c r="AV417" s="12" t="s">
        <v>86</v>
      </c>
      <c r="AW417" s="12" t="s">
        <v>32</v>
      </c>
      <c r="AX417" s="12" t="s">
        <v>78</v>
      </c>
      <c r="AY417" s="165" t="s">
        <v>124</v>
      </c>
    </row>
    <row r="418" spans="2:65" s="13" customFormat="1" ht="11.25">
      <c r="B418" s="171"/>
      <c r="D418" s="164" t="s">
        <v>133</v>
      </c>
      <c r="E418" s="172" t="s">
        <v>1</v>
      </c>
      <c r="F418" s="173" t="s">
        <v>483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133</v>
      </c>
      <c r="AU418" s="172" t="s">
        <v>141</v>
      </c>
      <c r="AV418" s="13" t="s">
        <v>88</v>
      </c>
      <c r="AW418" s="13" t="s">
        <v>32</v>
      </c>
      <c r="AX418" s="13" t="s">
        <v>78</v>
      </c>
      <c r="AY418" s="172" t="s">
        <v>124</v>
      </c>
    </row>
    <row r="419" spans="2:65" s="14" customFormat="1" ht="11.25">
      <c r="B419" s="179"/>
      <c r="D419" s="164" t="s">
        <v>133</v>
      </c>
      <c r="E419" s="180" t="s">
        <v>1</v>
      </c>
      <c r="F419" s="181" t="s">
        <v>136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133</v>
      </c>
      <c r="AU419" s="180" t="s">
        <v>141</v>
      </c>
      <c r="AV419" s="14" t="s">
        <v>123</v>
      </c>
      <c r="AW419" s="14" t="s">
        <v>32</v>
      </c>
      <c r="AX419" s="14" t="s">
        <v>86</v>
      </c>
      <c r="AY419" s="180" t="s">
        <v>124</v>
      </c>
    </row>
    <row r="420" spans="2:65" s="1" customFormat="1" ht="24" customHeight="1">
      <c r="B420" s="149"/>
      <c r="C420" s="190" t="s">
        <v>484</v>
      </c>
      <c r="D420" s="190" t="s">
        <v>313</v>
      </c>
      <c r="E420" s="191" t="s">
        <v>485</v>
      </c>
      <c r="F420" s="192" t="s">
        <v>486</v>
      </c>
      <c r="G420" s="193" t="s">
        <v>380</v>
      </c>
      <c r="H420" s="194">
        <v>112</v>
      </c>
      <c r="I420" s="195"/>
      <c r="J420" s="196">
        <f>ROUND(I420*H420,2)</f>
        <v>0</v>
      </c>
      <c r="K420" s="192" t="s">
        <v>198</v>
      </c>
      <c r="L420" s="197"/>
      <c r="M420" s="198" t="s">
        <v>1</v>
      </c>
      <c r="N420" s="199" t="s">
        <v>43</v>
      </c>
      <c r="O420" s="54"/>
      <c r="P420" s="159">
        <f>O420*H420</f>
        <v>0</v>
      </c>
      <c r="Q420" s="159">
        <v>0.31</v>
      </c>
      <c r="R420" s="159">
        <f>Q420*H420</f>
        <v>34.72</v>
      </c>
      <c r="S420" s="159">
        <v>0</v>
      </c>
      <c r="T420" s="160">
        <f>S420*H420</f>
        <v>0</v>
      </c>
      <c r="AR420" s="161" t="s">
        <v>228</v>
      </c>
      <c r="AT420" s="161" t="s">
        <v>313</v>
      </c>
      <c r="AU420" s="161" t="s">
        <v>141</v>
      </c>
      <c r="AY420" s="16" t="s">
        <v>124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86</v>
      </c>
      <c r="BK420" s="162">
        <f>ROUND(I420*H420,2)</f>
        <v>0</v>
      </c>
      <c r="BL420" s="16" t="s">
        <v>123</v>
      </c>
      <c r="BM420" s="161" t="s">
        <v>487</v>
      </c>
    </row>
    <row r="421" spans="2:65" s="12" customFormat="1" ht="11.25">
      <c r="B421" s="163"/>
      <c r="D421" s="164" t="s">
        <v>133</v>
      </c>
      <c r="E421" s="165" t="s">
        <v>1</v>
      </c>
      <c r="F421" s="166" t="s">
        <v>488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133</v>
      </c>
      <c r="AU421" s="165" t="s">
        <v>141</v>
      </c>
      <c r="AV421" s="12" t="s">
        <v>86</v>
      </c>
      <c r="AW421" s="12" t="s">
        <v>32</v>
      </c>
      <c r="AX421" s="12" t="s">
        <v>78</v>
      </c>
      <c r="AY421" s="165" t="s">
        <v>124</v>
      </c>
    </row>
    <row r="422" spans="2:65" s="12" customFormat="1" ht="22.5">
      <c r="B422" s="163"/>
      <c r="D422" s="164" t="s">
        <v>133</v>
      </c>
      <c r="E422" s="165" t="s">
        <v>1</v>
      </c>
      <c r="F422" s="166" t="s">
        <v>489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133</v>
      </c>
      <c r="AU422" s="165" t="s">
        <v>141</v>
      </c>
      <c r="AV422" s="12" t="s">
        <v>86</v>
      </c>
      <c r="AW422" s="12" t="s">
        <v>32</v>
      </c>
      <c r="AX422" s="12" t="s">
        <v>78</v>
      </c>
      <c r="AY422" s="165" t="s">
        <v>124</v>
      </c>
    </row>
    <row r="423" spans="2:65" s="12" customFormat="1" ht="22.5">
      <c r="B423" s="163"/>
      <c r="D423" s="164" t="s">
        <v>133</v>
      </c>
      <c r="E423" s="165" t="s">
        <v>1</v>
      </c>
      <c r="F423" s="166" t="s">
        <v>490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133</v>
      </c>
      <c r="AU423" s="165" t="s">
        <v>141</v>
      </c>
      <c r="AV423" s="12" t="s">
        <v>86</v>
      </c>
      <c r="AW423" s="12" t="s">
        <v>32</v>
      </c>
      <c r="AX423" s="12" t="s">
        <v>78</v>
      </c>
      <c r="AY423" s="165" t="s">
        <v>124</v>
      </c>
    </row>
    <row r="424" spans="2:65" s="12" customFormat="1" ht="11.25">
      <c r="B424" s="163"/>
      <c r="D424" s="164" t="s">
        <v>133</v>
      </c>
      <c r="E424" s="165" t="s">
        <v>1</v>
      </c>
      <c r="F424" s="166" t="s">
        <v>491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133</v>
      </c>
      <c r="AU424" s="165" t="s">
        <v>141</v>
      </c>
      <c r="AV424" s="12" t="s">
        <v>86</v>
      </c>
      <c r="AW424" s="12" t="s">
        <v>32</v>
      </c>
      <c r="AX424" s="12" t="s">
        <v>78</v>
      </c>
      <c r="AY424" s="165" t="s">
        <v>124</v>
      </c>
    </row>
    <row r="425" spans="2:65" s="12" customFormat="1" ht="11.25">
      <c r="B425" s="163"/>
      <c r="D425" s="164" t="s">
        <v>133</v>
      </c>
      <c r="E425" s="165" t="s">
        <v>1</v>
      </c>
      <c r="F425" s="166" t="s">
        <v>492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133</v>
      </c>
      <c r="AU425" s="165" t="s">
        <v>141</v>
      </c>
      <c r="AV425" s="12" t="s">
        <v>86</v>
      </c>
      <c r="AW425" s="12" t="s">
        <v>32</v>
      </c>
      <c r="AX425" s="12" t="s">
        <v>78</v>
      </c>
      <c r="AY425" s="165" t="s">
        <v>124</v>
      </c>
    </row>
    <row r="426" spans="2:65" s="12" customFormat="1" ht="11.25">
      <c r="B426" s="163"/>
      <c r="D426" s="164" t="s">
        <v>133</v>
      </c>
      <c r="E426" s="165" t="s">
        <v>1</v>
      </c>
      <c r="F426" s="166" t="s">
        <v>493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133</v>
      </c>
      <c r="AU426" s="165" t="s">
        <v>141</v>
      </c>
      <c r="AV426" s="12" t="s">
        <v>86</v>
      </c>
      <c r="AW426" s="12" t="s">
        <v>32</v>
      </c>
      <c r="AX426" s="12" t="s">
        <v>78</v>
      </c>
      <c r="AY426" s="165" t="s">
        <v>124</v>
      </c>
    </row>
    <row r="427" spans="2:65" s="13" customFormat="1" ht="11.25">
      <c r="B427" s="171"/>
      <c r="D427" s="164" t="s">
        <v>133</v>
      </c>
      <c r="E427" s="172" t="s">
        <v>1</v>
      </c>
      <c r="F427" s="173" t="s">
        <v>494</v>
      </c>
      <c r="H427" s="174">
        <v>112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133</v>
      </c>
      <c r="AU427" s="172" t="s">
        <v>141</v>
      </c>
      <c r="AV427" s="13" t="s">
        <v>88</v>
      </c>
      <c r="AW427" s="13" t="s">
        <v>32</v>
      </c>
      <c r="AX427" s="13" t="s">
        <v>78</v>
      </c>
      <c r="AY427" s="172" t="s">
        <v>124</v>
      </c>
    </row>
    <row r="428" spans="2:65" s="14" customFormat="1" ht="11.25">
      <c r="B428" s="179"/>
      <c r="D428" s="164" t="s">
        <v>133</v>
      </c>
      <c r="E428" s="180" t="s">
        <v>1</v>
      </c>
      <c r="F428" s="181" t="s">
        <v>136</v>
      </c>
      <c r="H428" s="182">
        <v>112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133</v>
      </c>
      <c r="AU428" s="180" t="s">
        <v>141</v>
      </c>
      <c r="AV428" s="14" t="s">
        <v>123</v>
      </c>
      <c r="AW428" s="14" t="s">
        <v>32</v>
      </c>
      <c r="AX428" s="14" t="s">
        <v>86</v>
      </c>
      <c r="AY428" s="180" t="s">
        <v>124</v>
      </c>
    </row>
    <row r="429" spans="2:65" s="1" customFormat="1" ht="16.5" customHeight="1">
      <c r="B429" s="149"/>
      <c r="C429" s="150" t="s">
        <v>495</v>
      </c>
      <c r="D429" s="150" t="s">
        <v>127</v>
      </c>
      <c r="E429" s="151" t="s">
        <v>496</v>
      </c>
      <c r="F429" s="152" t="s">
        <v>497</v>
      </c>
      <c r="G429" s="153" t="s">
        <v>242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43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123</v>
      </c>
      <c r="AT429" s="161" t="s">
        <v>127</v>
      </c>
      <c r="AU429" s="161" t="s">
        <v>141</v>
      </c>
      <c r="AY429" s="16" t="s">
        <v>124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86</v>
      </c>
      <c r="BK429" s="162">
        <f>ROUND(I429*H429,2)</f>
        <v>0</v>
      </c>
      <c r="BL429" s="16" t="s">
        <v>123</v>
      </c>
      <c r="BM429" s="161" t="s">
        <v>498</v>
      </c>
    </row>
    <row r="430" spans="2:65" s="12" customFormat="1" ht="22.5">
      <c r="B430" s="163"/>
      <c r="D430" s="164" t="s">
        <v>133</v>
      </c>
      <c r="E430" s="165" t="s">
        <v>1</v>
      </c>
      <c r="F430" s="166" t="s">
        <v>458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133</v>
      </c>
      <c r="AU430" s="165" t="s">
        <v>141</v>
      </c>
      <c r="AV430" s="12" t="s">
        <v>86</v>
      </c>
      <c r="AW430" s="12" t="s">
        <v>32</v>
      </c>
      <c r="AX430" s="12" t="s">
        <v>78</v>
      </c>
      <c r="AY430" s="165" t="s">
        <v>124</v>
      </c>
    </row>
    <row r="431" spans="2:65" s="12" customFormat="1" ht="22.5">
      <c r="B431" s="163"/>
      <c r="D431" s="164" t="s">
        <v>133</v>
      </c>
      <c r="E431" s="165" t="s">
        <v>1</v>
      </c>
      <c r="F431" s="166" t="s">
        <v>499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133</v>
      </c>
      <c r="AU431" s="165" t="s">
        <v>141</v>
      </c>
      <c r="AV431" s="12" t="s">
        <v>86</v>
      </c>
      <c r="AW431" s="12" t="s">
        <v>32</v>
      </c>
      <c r="AX431" s="12" t="s">
        <v>78</v>
      </c>
      <c r="AY431" s="165" t="s">
        <v>124</v>
      </c>
    </row>
    <row r="432" spans="2:65" s="13" customFormat="1" ht="11.25">
      <c r="B432" s="171"/>
      <c r="D432" s="164" t="s">
        <v>133</v>
      </c>
      <c r="E432" s="172" t="s">
        <v>1</v>
      </c>
      <c r="F432" s="173" t="s">
        <v>500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133</v>
      </c>
      <c r="AU432" s="172" t="s">
        <v>141</v>
      </c>
      <c r="AV432" s="13" t="s">
        <v>88</v>
      </c>
      <c r="AW432" s="13" t="s">
        <v>32</v>
      </c>
      <c r="AX432" s="13" t="s">
        <v>78</v>
      </c>
      <c r="AY432" s="172" t="s">
        <v>124</v>
      </c>
    </row>
    <row r="433" spans="2:65" s="12" customFormat="1" ht="22.5">
      <c r="B433" s="163"/>
      <c r="D433" s="164" t="s">
        <v>133</v>
      </c>
      <c r="E433" s="165" t="s">
        <v>1</v>
      </c>
      <c r="F433" s="166" t="s">
        <v>501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133</v>
      </c>
      <c r="AU433" s="165" t="s">
        <v>141</v>
      </c>
      <c r="AV433" s="12" t="s">
        <v>86</v>
      </c>
      <c r="AW433" s="12" t="s">
        <v>32</v>
      </c>
      <c r="AX433" s="12" t="s">
        <v>78</v>
      </c>
      <c r="AY433" s="165" t="s">
        <v>124</v>
      </c>
    </row>
    <row r="434" spans="2:65" s="13" customFormat="1" ht="11.25">
      <c r="B434" s="171"/>
      <c r="D434" s="164" t="s">
        <v>133</v>
      </c>
      <c r="E434" s="172" t="s">
        <v>1</v>
      </c>
      <c r="F434" s="173" t="s">
        <v>502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133</v>
      </c>
      <c r="AU434" s="172" t="s">
        <v>141</v>
      </c>
      <c r="AV434" s="13" t="s">
        <v>88</v>
      </c>
      <c r="AW434" s="13" t="s">
        <v>32</v>
      </c>
      <c r="AX434" s="13" t="s">
        <v>78</v>
      </c>
      <c r="AY434" s="172" t="s">
        <v>124</v>
      </c>
    </row>
    <row r="435" spans="2:65" s="12" customFormat="1" ht="33.75">
      <c r="B435" s="163"/>
      <c r="D435" s="164" t="s">
        <v>133</v>
      </c>
      <c r="E435" s="165" t="s">
        <v>1</v>
      </c>
      <c r="F435" s="166" t="s">
        <v>503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133</v>
      </c>
      <c r="AU435" s="165" t="s">
        <v>141</v>
      </c>
      <c r="AV435" s="12" t="s">
        <v>86</v>
      </c>
      <c r="AW435" s="12" t="s">
        <v>32</v>
      </c>
      <c r="AX435" s="12" t="s">
        <v>78</v>
      </c>
      <c r="AY435" s="165" t="s">
        <v>124</v>
      </c>
    </row>
    <row r="436" spans="2:65" s="13" customFormat="1" ht="11.25">
      <c r="B436" s="171"/>
      <c r="D436" s="164" t="s">
        <v>133</v>
      </c>
      <c r="E436" s="172" t="s">
        <v>1</v>
      </c>
      <c r="F436" s="173" t="s">
        <v>504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133</v>
      </c>
      <c r="AU436" s="172" t="s">
        <v>141</v>
      </c>
      <c r="AV436" s="13" t="s">
        <v>88</v>
      </c>
      <c r="AW436" s="13" t="s">
        <v>32</v>
      </c>
      <c r="AX436" s="13" t="s">
        <v>78</v>
      </c>
      <c r="AY436" s="172" t="s">
        <v>124</v>
      </c>
    </row>
    <row r="437" spans="2:65" s="12" customFormat="1" ht="33.75">
      <c r="B437" s="163"/>
      <c r="D437" s="164" t="s">
        <v>133</v>
      </c>
      <c r="E437" s="165" t="s">
        <v>1</v>
      </c>
      <c r="F437" s="166" t="s">
        <v>505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133</v>
      </c>
      <c r="AU437" s="165" t="s">
        <v>141</v>
      </c>
      <c r="AV437" s="12" t="s">
        <v>86</v>
      </c>
      <c r="AW437" s="12" t="s">
        <v>32</v>
      </c>
      <c r="AX437" s="12" t="s">
        <v>78</v>
      </c>
      <c r="AY437" s="165" t="s">
        <v>124</v>
      </c>
    </row>
    <row r="438" spans="2:65" s="13" customFormat="1" ht="11.25">
      <c r="B438" s="171"/>
      <c r="D438" s="164" t="s">
        <v>133</v>
      </c>
      <c r="E438" s="172" t="s">
        <v>1</v>
      </c>
      <c r="F438" s="173" t="s">
        <v>506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133</v>
      </c>
      <c r="AU438" s="172" t="s">
        <v>141</v>
      </c>
      <c r="AV438" s="13" t="s">
        <v>88</v>
      </c>
      <c r="AW438" s="13" t="s">
        <v>32</v>
      </c>
      <c r="AX438" s="13" t="s">
        <v>78</v>
      </c>
      <c r="AY438" s="172" t="s">
        <v>124</v>
      </c>
    </row>
    <row r="439" spans="2:65" s="12" customFormat="1" ht="22.5">
      <c r="B439" s="163"/>
      <c r="D439" s="164" t="s">
        <v>133</v>
      </c>
      <c r="E439" s="165" t="s">
        <v>1</v>
      </c>
      <c r="F439" s="166" t="s">
        <v>507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133</v>
      </c>
      <c r="AU439" s="165" t="s">
        <v>141</v>
      </c>
      <c r="AV439" s="12" t="s">
        <v>86</v>
      </c>
      <c r="AW439" s="12" t="s">
        <v>32</v>
      </c>
      <c r="AX439" s="12" t="s">
        <v>78</v>
      </c>
      <c r="AY439" s="165" t="s">
        <v>124</v>
      </c>
    </row>
    <row r="440" spans="2:65" s="13" customFormat="1" ht="11.25">
      <c r="B440" s="171"/>
      <c r="D440" s="164" t="s">
        <v>133</v>
      </c>
      <c r="E440" s="172" t="s">
        <v>1</v>
      </c>
      <c r="F440" s="173" t="s">
        <v>508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133</v>
      </c>
      <c r="AU440" s="172" t="s">
        <v>141</v>
      </c>
      <c r="AV440" s="13" t="s">
        <v>88</v>
      </c>
      <c r="AW440" s="13" t="s">
        <v>32</v>
      </c>
      <c r="AX440" s="13" t="s">
        <v>78</v>
      </c>
      <c r="AY440" s="172" t="s">
        <v>124</v>
      </c>
    </row>
    <row r="441" spans="2:65" s="14" customFormat="1" ht="11.25">
      <c r="B441" s="179"/>
      <c r="D441" s="164" t="s">
        <v>133</v>
      </c>
      <c r="E441" s="180" t="s">
        <v>1</v>
      </c>
      <c r="F441" s="181" t="s">
        <v>136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133</v>
      </c>
      <c r="AU441" s="180" t="s">
        <v>141</v>
      </c>
      <c r="AV441" s="14" t="s">
        <v>123</v>
      </c>
      <c r="AW441" s="14" t="s">
        <v>32</v>
      </c>
      <c r="AX441" s="14" t="s">
        <v>86</v>
      </c>
      <c r="AY441" s="180" t="s">
        <v>124</v>
      </c>
    </row>
    <row r="442" spans="2:65" s="1" customFormat="1" ht="16.5" customHeight="1">
      <c r="B442" s="149"/>
      <c r="C442" s="150" t="s">
        <v>509</v>
      </c>
      <c r="D442" s="150" t="s">
        <v>127</v>
      </c>
      <c r="E442" s="151" t="s">
        <v>510</v>
      </c>
      <c r="F442" s="152" t="s">
        <v>511</v>
      </c>
      <c r="G442" s="153" t="s">
        <v>380</v>
      </c>
      <c r="H442" s="154">
        <v>8</v>
      </c>
      <c r="I442" s="155"/>
      <c r="J442" s="156">
        <f>ROUND(I442*H442,2)</f>
        <v>0</v>
      </c>
      <c r="K442" s="152" t="s">
        <v>198</v>
      </c>
      <c r="L442" s="31"/>
      <c r="M442" s="157" t="s">
        <v>1</v>
      </c>
      <c r="N442" s="158" t="s">
        <v>43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123</v>
      </c>
      <c r="AT442" s="161" t="s">
        <v>127</v>
      </c>
      <c r="AU442" s="161" t="s">
        <v>141</v>
      </c>
      <c r="AY442" s="16" t="s">
        <v>124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86</v>
      </c>
      <c r="BK442" s="162">
        <f>ROUND(I442*H442,2)</f>
        <v>0</v>
      </c>
      <c r="BL442" s="16" t="s">
        <v>123</v>
      </c>
      <c r="BM442" s="161" t="s">
        <v>512</v>
      </c>
    </row>
    <row r="443" spans="2:65" s="12" customFormat="1" ht="33.75">
      <c r="B443" s="163"/>
      <c r="D443" s="164" t="s">
        <v>133</v>
      </c>
      <c r="E443" s="165" t="s">
        <v>1</v>
      </c>
      <c r="F443" s="166" t="s">
        <v>513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133</v>
      </c>
      <c r="AU443" s="165" t="s">
        <v>141</v>
      </c>
      <c r="AV443" s="12" t="s">
        <v>86</v>
      </c>
      <c r="AW443" s="12" t="s">
        <v>32</v>
      </c>
      <c r="AX443" s="12" t="s">
        <v>78</v>
      </c>
      <c r="AY443" s="165" t="s">
        <v>124</v>
      </c>
    </row>
    <row r="444" spans="2:65" s="12" customFormat="1" ht="22.5">
      <c r="B444" s="163"/>
      <c r="D444" s="164" t="s">
        <v>133</v>
      </c>
      <c r="E444" s="165" t="s">
        <v>1</v>
      </c>
      <c r="F444" s="166" t="s">
        <v>401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133</v>
      </c>
      <c r="AU444" s="165" t="s">
        <v>141</v>
      </c>
      <c r="AV444" s="12" t="s">
        <v>86</v>
      </c>
      <c r="AW444" s="12" t="s">
        <v>32</v>
      </c>
      <c r="AX444" s="12" t="s">
        <v>78</v>
      </c>
      <c r="AY444" s="165" t="s">
        <v>124</v>
      </c>
    </row>
    <row r="445" spans="2:65" s="13" customFormat="1" ht="11.25">
      <c r="B445" s="171"/>
      <c r="D445" s="164" t="s">
        <v>133</v>
      </c>
      <c r="E445" s="172" t="s">
        <v>1</v>
      </c>
      <c r="F445" s="173" t="s">
        <v>228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133</v>
      </c>
      <c r="AU445" s="172" t="s">
        <v>141</v>
      </c>
      <c r="AV445" s="13" t="s">
        <v>88</v>
      </c>
      <c r="AW445" s="13" t="s">
        <v>32</v>
      </c>
      <c r="AX445" s="13" t="s">
        <v>78</v>
      </c>
      <c r="AY445" s="172" t="s">
        <v>124</v>
      </c>
    </row>
    <row r="446" spans="2:65" s="14" customFormat="1" ht="11.25">
      <c r="B446" s="179"/>
      <c r="D446" s="164" t="s">
        <v>133</v>
      </c>
      <c r="E446" s="180" t="s">
        <v>1</v>
      </c>
      <c r="F446" s="181" t="s">
        <v>136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133</v>
      </c>
      <c r="AU446" s="180" t="s">
        <v>141</v>
      </c>
      <c r="AV446" s="14" t="s">
        <v>123</v>
      </c>
      <c r="AW446" s="14" t="s">
        <v>32</v>
      </c>
      <c r="AX446" s="14" t="s">
        <v>86</v>
      </c>
      <c r="AY446" s="180" t="s">
        <v>124</v>
      </c>
    </row>
    <row r="447" spans="2:65" s="1" customFormat="1" ht="16.5" customHeight="1">
      <c r="B447" s="149"/>
      <c r="C447" s="150" t="s">
        <v>421</v>
      </c>
      <c r="D447" s="150" t="s">
        <v>127</v>
      </c>
      <c r="E447" s="151" t="s">
        <v>514</v>
      </c>
      <c r="F447" s="152" t="s">
        <v>515</v>
      </c>
      <c r="G447" s="153" t="s">
        <v>380</v>
      </c>
      <c r="H447" s="154">
        <v>132</v>
      </c>
      <c r="I447" s="155"/>
      <c r="J447" s="156">
        <f>ROUND(I447*H447,2)</f>
        <v>0</v>
      </c>
      <c r="K447" s="152" t="s">
        <v>198</v>
      </c>
      <c r="L447" s="31"/>
      <c r="M447" s="157" t="s">
        <v>1</v>
      </c>
      <c r="N447" s="158" t="s">
        <v>43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123</v>
      </c>
      <c r="AT447" s="161" t="s">
        <v>127</v>
      </c>
      <c r="AU447" s="161" t="s">
        <v>141</v>
      </c>
      <c r="AY447" s="16" t="s">
        <v>124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86</v>
      </c>
      <c r="BK447" s="162">
        <f>ROUND(I447*H447,2)</f>
        <v>0</v>
      </c>
      <c r="BL447" s="16" t="s">
        <v>123</v>
      </c>
      <c r="BM447" s="161" t="s">
        <v>516</v>
      </c>
    </row>
    <row r="448" spans="2:65" s="12" customFormat="1" ht="22.5">
      <c r="B448" s="163"/>
      <c r="D448" s="164" t="s">
        <v>133</v>
      </c>
      <c r="E448" s="165" t="s">
        <v>1</v>
      </c>
      <c r="F448" s="166" t="s">
        <v>517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133</v>
      </c>
      <c r="AU448" s="165" t="s">
        <v>141</v>
      </c>
      <c r="AV448" s="12" t="s">
        <v>86</v>
      </c>
      <c r="AW448" s="12" t="s">
        <v>32</v>
      </c>
      <c r="AX448" s="12" t="s">
        <v>78</v>
      </c>
      <c r="AY448" s="165" t="s">
        <v>124</v>
      </c>
    </row>
    <row r="449" spans="2:65" s="12" customFormat="1" ht="22.5">
      <c r="B449" s="163"/>
      <c r="D449" s="164" t="s">
        <v>133</v>
      </c>
      <c r="E449" s="165" t="s">
        <v>1</v>
      </c>
      <c r="F449" s="166" t="s">
        <v>518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133</v>
      </c>
      <c r="AU449" s="165" t="s">
        <v>141</v>
      </c>
      <c r="AV449" s="12" t="s">
        <v>86</v>
      </c>
      <c r="AW449" s="12" t="s">
        <v>32</v>
      </c>
      <c r="AX449" s="12" t="s">
        <v>78</v>
      </c>
      <c r="AY449" s="165" t="s">
        <v>124</v>
      </c>
    </row>
    <row r="450" spans="2:65" s="12" customFormat="1" ht="22.5">
      <c r="B450" s="163"/>
      <c r="D450" s="164" t="s">
        <v>133</v>
      </c>
      <c r="E450" s="165" t="s">
        <v>1</v>
      </c>
      <c r="F450" s="166" t="s">
        <v>519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133</v>
      </c>
      <c r="AU450" s="165" t="s">
        <v>141</v>
      </c>
      <c r="AV450" s="12" t="s">
        <v>86</v>
      </c>
      <c r="AW450" s="12" t="s">
        <v>32</v>
      </c>
      <c r="AX450" s="12" t="s">
        <v>78</v>
      </c>
      <c r="AY450" s="165" t="s">
        <v>124</v>
      </c>
    </row>
    <row r="451" spans="2:65" s="12" customFormat="1" ht="11.25">
      <c r="B451" s="163"/>
      <c r="D451" s="164" t="s">
        <v>133</v>
      </c>
      <c r="E451" s="165" t="s">
        <v>1</v>
      </c>
      <c r="F451" s="166" t="s">
        <v>520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133</v>
      </c>
      <c r="AU451" s="165" t="s">
        <v>141</v>
      </c>
      <c r="AV451" s="12" t="s">
        <v>86</v>
      </c>
      <c r="AW451" s="12" t="s">
        <v>32</v>
      </c>
      <c r="AX451" s="12" t="s">
        <v>78</v>
      </c>
      <c r="AY451" s="165" t="s">
        <v>124</v>
      </c>
    </row>
    <row r="452" spans="2:65" s="12" customFormat="1" ht="11.25">
      <c r="B452" s="163"/>
      <c r="D452" s="164" t="s">
        <v>133</v>
      </c>
      <c r="E452" s="165" t="s">
        <v>1</v>
      </c>
      <c r="F452" s="166" t="s">
        <v>521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133</v>
      </c>
      <c r="AU452" s="165" t="s">
        <v>141</v>
      </c>
      <c r="AV452" s="12" t="s">
        <v>86</v>
      </c>
      <c r="AW452" s="12" t="s">
        <v>32</v>
      </c>
      <c r="AX452" s="12" t="s">
        <v>78</v>
      </c>
      <c r="AY452" s="165" t="s">
        <v>124</v>
      </c>
    </row>
    <row r="453" spans="2:65" s="13" customFormat="1" ht="11.25">
      <c r="B453" s="171"/>
      <c r="D453" s="164" t="s">
        <v>133</v>
      </c>
      <c r="E453" s="172" t="s">
        <v>1</v>
      </c>
      <c r="F453" s="173" t="s">
        <v>522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133</v>
      </c>
      <c r="AU453" s="172" t="s">
        <v>141</v>
      </c>
      <c r="AV453" s="13" t="s">
        <v>88</v>
      </c>
      <c r="AW453" s="13" t="s">
        <v>32</v>
      </c>
      <c r="AX453" s="13" t="s">
        <v>78</v>
      </c>
      <c r="AY453" s="172" t="s">
        <v>124</v>
      </c>
    </row>
    <row r="454" spans="2:65" s="14" customFormat="1" ht="11.25">
      <c r="B454" s="179"/>
      <c r="D454" s="164" t="s">
        <v>133</v>
      </c>
      <c r="E454" s="180" t="s">
        <v>1</v>
      </c>
      <c r="F454" s="181" t="s">
        <v>136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133</v>
      </c>
      <c r="AU454" s="180" t="s">
        <v>141</v>
      </c>
      <c r="AV454" s="14" t="s">
        <v>123</v>
      </c>
      <c r="AW454" s="14" t="s">
        <v>32</v>
      </c>
      <c r="AX454" s="14" t="s">
        <v>86</v>
      </c>
      <c r="AY454" s="180" t="s">
        <v>124</v>
      </c>
    </row>
    <row r="455" spans="2:65" s="1" customFormat="1" ht="16.5" customHeight="1">
      <c r="B455" s="149"/>
      <c r="C455" s="150" t="s">
        <v>523</v>
      </c>
      <c r="D455" s="150" t="s">
        <v>127</v>
      </c>
      <c r="E455" s="151" t="s">
        <v>524</v>
      </c>
      <c r="F455" s="152" t="s">
        <v>525</v>
      </c>
      <c r="G455" s="153" t="s">
        <v>175</v>
      </c>
      <c r="H455" s="154">
        <v>113.4</v>
      </c>
      <c r="I455" s="155"/>
      <c r="J455" s="156">
        <f>ROUND(I455*H455,2)</f>
        <v>0</v>
      </c>
      <c r="K455" s="152" t="s">
        <v>243</v>
      </c>
      <c r="L455" s="31"/>
      <c r="M455" s="157" t="s">
        <v>1</v>
      </c>
      <c r="N455" s="158" t="s">
        <v>43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123</v>
      </c>
      <c r="AT455" s="161" t="s">
        <v>127</v>
      </c>
      <c r="AU455" s="161" t="s">
        <v>141</v>
      </c>
      <c r="AY455" s="16" t="s">
        <v>124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86</v>
      </c>
      <c r="BK455" s="162">
        <f>ROUND(I455*H455,2)</f>
        <v>0</v>
      </c>
      <c r="BL455" s="16" t="s">
        <v>123</v>
      </c>
      <c r="BM455" s="161" t="s">
        <v>526</v>
      </c>
    </row>
    <row r="456" spans="2:65" s="12" customFormat="1" ht="22.5">
      <c r="B456" s="163"/>
      <c r="D456" s="164" t="s">
        <v>133</v>
      </c>
      <c r="E456" s="165" t="s">
        <v>1</v>
      </c>
      <c r="F456" s="166" t="s">
        <v>527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133</v>
      </c>
      <c r="AU456" s="165" t="s">
        <v>141</v>
      </c>
      <c r="AV456" s="12" t="s">
        <v>86</v>
      </c>
      <c r="AW456" s="12" t="s">
        <v>32</v>
      </c>
      <c r="AX456" s="12" t="s">
        <v>78</v>
      </c>
      <c r="AY456" s="165" t="s">
        <v>124</v>
      </c>
    </row>
    <row r="457" spans="2:65" s="12" customFormat="1" ht="11.25">
      <c r="B457" s="163"/>
      <c r="D457" s="164" t="s">
        <v>133</v>
      </c>
      <c r="E457" s="165" t="s">
        <v>1</v>
      </c>
      <c r="F457" s="166" t="s">
        <v>528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133</v>
      </c>
      <c r="AU457" s="165" t="s">
        <v>141</v>
      </c>
      <c r="AV457" s="12" t="s">
        <v>86</v>
      </c>
      <c r="AW457" s="12" t="s">
        <v>32</v>
      </c>
      <c r="AX457" s="12" t="s">
        <v>78</v>
      </c>
      <c r="AY457" s="165" t="s">
        <v>124</v>
      </c>
    </row>
    <row r="458" spans="2:65" s="12" customFormat="1" ht="22.5">
      <c r="B458" s="163"/>
      <c r="D458" s="164" t="s">
        <v>133</v>
      </c>
      <c r="E458" s="165" t="s">
        <v>1</v>
      </c>
      <c r="F458" s="166" t="s">
        <v>529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133</v>
      </c>
      <c r="AU458" s="165" t="s">
        <v>141</v>
      </c>
      <c r="AV458" s="12" t="s">
        <v>86</v>
      </c>
      <c r="AW458" s="12" t="s">
        <v>32</v>
      </c>
      <c r="AX458" s="12" t="s">
        <v>78</v>
      </c>
      <c r="AY458" s="165" t="s">
        <v>124</v>
      </c>
    </row>
    <row r="459" spans="2:65" s="13" customFormat="1" ht="11.25">
      <c r="B459" s="171"/>
      <c r="D459" s="164" t="s">
        <v>133</v>
      </c>
      <c r="E459" s="172" t="s">
        <v>1</v>
      </c>
      <c r="F459" s="173" t="s">
        <v>311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133</v>
      </c>
      <c r="AU459" s="172" t="s">
        <v>141</v>
      </c>
      <c r="AV459" s="13" t="s">
        <v>88</v>
      </c>
      <c r="AW459" s="13" t="s">
        <v>32</v>
      </c>
      <c r="AX459" s="13" t="s">
        <v>78</v>
      </c>
      <c r="AY459" s="172" t="s">
        <v>124</v>
      </c>
    </row>
    <row r="460" spans="2:65" s="14" customFormat="1" ht="11.25">
      <c r="B460" s="179"/>
      <c r="D460" s="164" t="s">
        <v>133</v>
      </c>
      <c r="E460" s="180" t="s">
        <v>1</v>
      </c>
      <c r="F460" s="181" t="s">
        <v>136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133</v>
      </c>
      <c r="AU460" s="180" t="s">
        <v>141</v>
      </c>
      <c r="AV460" s="14" t="s">
        <v>123</v>
      </c>
      <c r="AW460" s="14" t="s">
        <v>32</v>
      </c>
      <c r="AX460" s="14" t="s">
        <v>86</v>
      </c>
      <c r="AY460" s="180" t="s">
        <v>124</v>
      </c>
    </row>
    <row r="461" spans="2:65" s="1" customFormat="1" ht="16.5" customHeight="1">
      <c r="B461" s="149"/>
      <c r="C461" s="150" t="s">
        <v>530</v>
      </c>
      <c r="D461" s="150" t="s">
        <v>127</v>
      </c>
      <c r="E461" s="151" t="s">
        <v>531</v>
      </c>
      <c r="F461" s="152" t="s">
        <v>532</v>
      </c>
      <c r="G461" s="153" t="s">
        <v>175</v>
      </c>
      <c r="H461" s="154">
        <v>1114.8</v>
      </c>
      <c r="I461" s="155"/>
      <c r="J461" s="156">
        <f>ROUND(I461*H461,2)</f>
        <v>0</v>
      </c>
      <c r="K461" s="152" t="s">
        <v>243</v>
      </c>
      <c r="L461" s="31"/>
      <c r="M461" s="157" t="s">
        <v>1</v>
      </c>
      <c r="N461" s="158" t="s">
        <v>43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123</v>
      </c>
      <c r="AT461" s="161" t="s">
        <v>127</v>
      </c>
      <c r="AU461" s="161" t="s">
        <v>141</v>
      </c>
      <c r="AY461" s="16" t="s">
        <v>124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86</v>
      </c>
      <c r="BK461" s="162">
        <f>ROUND(I461*H461,2)</f>
        <v>0</v>
      </c>
      <c r="BL461" s="16" t="s">
        <v>123</v>
      </c>
      <c r="BM461" s="161" t="s">
        <v>533</v>
      </c>
    </row>
    <row r="462" spans="2:65" s="12" customFormat="1" ht="33.75">
      <c r="B462" s="163"/>
      <c r="D462" s="164" t="s">
        <v>133</v>
      </c>
      <c r="E462" s="165" t="s">
        <v>1</v>
      </c>
      <c r="F462" s="166" t="s">
        <v>534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133</v>
      </c>
      <c r="AU462" s="165" t="s">
        <v>141</v>
      </c>
      <c r="AV462" s="12" t="s">
        <v>86</v>
      </c>
      <c r="AW462" s="12" t="s">
        <v>32</v>
      </c>
      <c r="AX462" s="12" t="s">
        <v>78</v>
      </c>
      <c r="AY462" s="165" t="s">
        <v>124</v>
      </c>
    </row>
    <row r="463" spans="2:65" s="12" customFormat="1" ht="22.5">
      <c r="B463" s="163"/>
      <c r="D463" s="164" t="s">
        <v>133</v>
      </c>
      <c r="E463" s="165" t="s">
        <v>1</v>
      </c>
      <c r="F463" s="166" t="s">
        <v>535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133</v>
      </c>
      <c r="AU463" s="165" t="s">
        <v>141</v>
      </c>
      <c r="AV463" s="12" t="s">
        <v>86</v>
      </c>
      <c r="AW463" s="12" t="s">
        <v>32</v>
      </c>
      <c r="AX463" s="12" t="s">
        <v>78</v>
      </c>
      <c r="AY463" s="165" t="s">
        <v>124</v>
      </c>
    </row>
    <row r="464" spans="2:65" s="12" customFormat="1" ht="22.5">
      <c r="B464" s="163"/>
      <c r="D464" s="164" t="s">
        <v>133</v>
      </c>
      <c r="E464" s="165" t="s">
        <v>1</v>
      </c>
      <c r="F464" s="166" t="s">
        <v>215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133</v>
      </c>
      <c r="AU464" s="165" t="s">
        <v>141</v>
      </c>
      <c r="AV464" s="12" t="s">
        <v>86</v>
      </c>
      <c r="AW464" s="12" t="s">
        <v>32</v>
      </c>
      <c r="AX464" s="12" t="s">
        <v>78</v>
      </c>
      <c r="AY464" s="165" t="s">
        <v>124</v>
      </c>
    </row>
    <row r="465" spans="2:65" s="13" customFormat="1" ht="11.25">
      <c r="B465" s="171"/>
      <c r="D465" s="164" t="s">
        <v>133</v>
      </c>
      <c r="E465" s="172" t="s">
        <v>1</v>
      </c>
      <c r="F465" s="173" t="s">
        <v>536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133</v>
      </c>
      <c r="AU465" s="172" t="s">
        <v>141</v>
      </c>
      <c r="AV465" s="13" t="s">
        <v>88</v>
      </c>
      <c r="AW465" s="13" t="s">
        <v>32</v>
      </c>
      <c r="AX465" s="13" t="s">
        <v>78</v>
      </c>
      <c r="AY465" s="172" t="s">
        <v>124</v>
      </c>
    </row>
    <row r="466" spans="2:65" s="14" customFormat="1" ht="11.25">
      <c r="B466" s="179"/>
      <c r="D466" s="164" t="s">
        <v>133</v>
      </c>
      <c r="E466" s="180" t="s">
        <v>1</v>
      </c>
      <c r="F466" s="181" t="s">
        <v>136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133</v>
      </c>
      <c r="AU466" s="180" t="s">
        <v>141</v>
      </c>
      <c r="AV466" s="14" t="s">
        <v>123</v>
      </c>
      <c r="AW466" s="14" t="s">
        <v>32</v>
      </c>
      <c r="AX466" s="14" t="s">
        <v>86</v>
      </c>
      <c r="AY466" s="180" t="s">
        <v>124</v>
      </c>
    </row>
    <row r="467" spans="2:65" s="1" customFormat="1" ht="24" customHeight="1">
      <c r="B467" s="149"/>
      <c r="C467" s="150" t="s">
        <v>537</v>
      </c>
      <c r="D467" s="150" t="s">
        <v>127</v>
      </c>
      <c r="E467" s="151" t="s">
        <v>538</v>
      </c>
      <c r="F467" s="152" t="s">
        <v>539</v>
      </c>
      <c r="G467" s="153" t="s">
        <v>175</v>
      </c>
      <c r="H467" s="154">
        <v>193.4</v>
      </c>
      <c r="I467" s="155"/>
      <c r="J467" s="156">
        <f>ROUND(I467*H467,2)</f>
        <v>0</v>
      </c>
      <c r="K467" s="152" t="s">
        <v>243</v>
      </c>
      <c r="L467" s="31"/>
      <c r="M467" s="157" t="s">
        <v>1</v>
      </c>
      <c r="N467" s="158" t="s">
        <v>43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123</v>
      </c>
      <c r="AT467" s="161" t="s">
        <v>127</v>
      </c>
      <c r="AU467" s="161" t="s">
        <v>141</v>
      </c>
      <c r="AY467" s="16" t="s">
        <v>124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86</v>
      </c>
      <c r="BK467" s="162">
        <f>ROUND(I467*H467,2)</f>
        <v>0</v>
      </c>
      <c r="BL467" s="16" t="s">
        <v>123</v>
      </c>
      <c r="BM467" s="161" t="s">
        <v>540</v>
      </c>
    </row>
    <row r="468" spans="2:65" s="12" customFormat="1" ht="22.5">
      <c r="B468" s="163"/>
      <c r="D468" s="164" t="s">
        <v>133</v>
      </c>
      <c r="E468" s="165" t="s">
        <v>1</v>
      </c>
      <c r="F468" s="166" t="s">
        <v>541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133</v>
      </c>
      <c r="AU468" s="165" t="s">
        <v>141</v>
      </c>
      <c r="AV468" s="12" t="s">
        <v>86</v>
      </c>
      <c r="AW468" s="12" t="s">
        <v>32</v>
      </c>
      <c r="AX468" s="12" t="s">
        <v>78</v>
      </c>
      <c r="AY468" s="165" t="s">
        <v>124</v>
      </c>
    </row>
    <row r="469" spans="2:65" s="12" customFormat="1" ht="22.5">
      <c r="B469" s="163"/>
      <c r="D469" s="164" t="s">
        <v>133</v>
      </c>
      <c r="E469" s="165" t="s">
        <v>1</v>
      </c>
      <c r="F469" s="166" t="s">
        <v>542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133</v>
      </c>
      <c r="AU469" s="165" t="s">
        <v>141</v>
      </c>
      <c r="AV469" s="12" t="s">
        <v>86</v>
      </c>
      <c r="AW469" s="12" t="s">
        <v>32</v>
      </c>
      <c r="AX469" s="12" t="s">
        <v>78</v>
      </c>
      <c r="AY469" s="165" t="s">
        <v>124</v>
      </c>
    </row>
    <row r="470" spans="2:65" s="13" customFormat="1" ht="11.25">
      <c r="B470" s="171"/>
      <c r="D470" s="164" t="s">
        <v>133</v>
      </c>
      <c r="E470" s="172" t="s">
        <v>1</v>
      </c>
      <c r="F470" s="173" t="s">
        <v>543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133</v>
      </c>
      <c r="AU470" s="172" t="s">
        <v>141</v>
      </c>
      <c r="AV470" s="13" t="s">
        <v>88</v>
      </c>
      <c r="AW470" s="13" t="s">
        <v>32</v>
      </c>
      <c r="AX470" s="13" t="s">
        <v>78</v>
      </c>
      <c r="AY470" s="172" t="s">
        <v>124</v>
      </c>
    </row>
    <row r="471" spans="2:65" s="14" customFormat="1" ht="11.25">
      <c r="B471" s="179"/>
      <c r="D471" s="164" t="s">
        <v>133</v>
      </c>
      <c r="E471" s="180" t="s">
        <v>1</v>
      </c>
      <c r="F471" s="181" t="s">
        <v>136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133</v>
      </c>
      <c r="AU471" s="180" t="s">
        <v>141</v>
      </c>
      <c r="AV471" s="14" t="s">
        <v>123</v>
      </c>
      <c r="AW471" s="14" t="s">
        <v>32</v>
      </c>
      <c r="AX471" s="14" t="s">
        <v>86</v>
      </c>
      <c r="AY471" s="180" t="s">
        <v>124</v>
      </c>
    </row>
    <row r="472" spans="2:65" s="1" customFormat="1" ht="24" customHeight="1">
      <c r="B472" s="149"/>
      <c r="C472" s="150" t="s">
        <v>544</v>
      </c>
      <c r="D472" s="150" t="s">
        <v>127</v>
      </c>
      <c r="E472" s="151" t="s">
        <v>545</v>
      </c>
      <c r="F472" s="152" t="s">
        <v>546</v>
      </c>
      <c r="G472" s="153" t="s">
        <v>175</v>
      </c>
      <c r="H472" s="154">
        <v>193.4</v>
      </c>
      <c r="I472" s="155"/>
      <c r="J472" s="156">
        <f>ROUND(I472*H472,2)</f>
        <v>0</v>
      </c>
      <c r="K472" s="152" t="s">
        <v>243</v>
      </c>
      <c r="L472" s="31"/>
      <c r="M472" s="157" t="s">
        <v>1</v>
      </c>
      <c r="N472" s="158" t="s">
        <v>43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123</v>
      </c>
      <c r="AT472" s="161" t="s">
        <v>127</v>
      </c>
      <c r="AU472" s="161" t="s">
        <v>141</v>
      </c>
      <c r="AY472" s="16" t="s">
        <v>124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86</v>
      </c>
      <c r="BK472" s="162">
        <f>ROUND(I472*H472,2)</f>
        <v>0</v>
      </c>
      <c r="BL472" s="16" t="s">
        <v>123</v>
      </c>
      <c r="BM472" s="161" t="s">
        <v>547</v>
      </c>
    </row>
    <row r="473" spans="2:65" s="12" customFormat="1" ht="22.5">
      <c r="B473" s="163"/>
      <c r="D473" s="164" t="s">
        <v>133</v>
      </c>
      <c r="E473" s="165" t="s">
        <v>1</v>
      </c>
      <c r="F473" s="166" t="s">
        <v>548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133</v>
      </c>
      <c r="AU473" s="165" t="s">
        <v>141</v>
      </c>
      <c r="AV473" s="12" t="s">
        <v>86</v>
      </c>
      <c r="AW473" s="12" t="s">
        <v>32</v>
      </c>
      <c r="AX473" s="12" t="s">
        <v>78</v>
      </c>
      <c r="AY473" s="165" t="s">
        <v>124</v>
      </c>
    </row>
    <row r="474" spans="2:65" s="12" customFormat="1" ht="22.5">
      <c r="B474" s="163"/>
      <c r="D474" s="164" t="s">
        <v>133</v>
      </c>
      <c r="E474" s="165" t="s">
        <v>1</v>
      </c>
      <c r="F474" s="166" t="s">
        <v>308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133</v>
      </c>
      <c r="AU474" s="165" t="s">
        <v>141</v>
      </c>
      <c r="AV474" s="12" t="s">
        <v>86</v>
      </c>
      <c r="AW474" s="12" t="s">
        <v>32</v>
      </c>
      <c r="AX474" s="12" t="s">
        <v>78</v>
      </c>
      <c r="AY474" s="165" t="s">
        <v>124</v>
      </c>
    </row>
    <row r="475" spans="2:65" s="13" customFormat="1" ht="11.25">
      <c r="B475" s="171"/>
      <c r="D475" s="164" t="s">
        <v>133</v>
      </c>
      <c r="E475" s="172" t="s">
        <v>1</v>
      </c>
      <c r="F475" s="173" t="s">
        <v>543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133</v>
      </c>
      <c r="AU475" s="172" t="s">
        <v>141</v>
      </c>
      <c r="AV475" s="13" t="s">
        <v>88</v>
      </c>
      <c r="AW475" s="13" t="s">
        <v>32</v>
      </c>
      <c r="AX475" s="13" t="s">
        <v>78</v>
      </c>
      <c r="AY475" s="172" t="s">
        <v>124</v>
      </c>
    </row>
    <row r="476" spans="2:65" s="14" customFormat="1" ht="11.25">
      <c r="B476" s="179"/>
      <c r="D476" s="164" t="s">
        <v>133</v>
      </c>
      <c r="E476" s="180" t="s">
        <v>1</v>
      </c>
      <c r="F476" s="181" t="s">
        <v>136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133</v>
      </c>
      <c r="AU476" s="180" t="s">
        <v>141</v>
      </c>
      <c r="AV476" s="14" t="s">
        <v>123</v>
      </c>
      <c r="AW476" s="14" t="s">
        <v>32</v>
      </c>
      <c r="AX476" s="14" t="s">
        <v>86</v>
      </c>
      <c r="AY476" s="180" t="s">
        <v>124</v>
      </c>
    </row>
    <row r="477" spans="2:65" s="1" customFormat="1" ht="24" customHeight="1">
      <c r="B477" s="149"/>
      <c r="C477" s="150" t="s">
        <v>549</v>
      </c>
      <c r="D477" s="150" t="s">
        <v>127</v>
      </c>
      <c r="E477" s="151" t="s">
        <v>550</v>
      </c>
      <c r="F477" s="152" t="s">
        <v>551</v>
      </c>
      <c r="G477" s="153" t="s">
        <v>175</v>
      </c>
      <c r="H477" s="154">
        <v>193.4</v>
      </c>
      <c r="I477" s="155"/>
      <c r="J477" s="156">
        <f>ROUND(I477*H477,2)</f>
        <v>0</v>
      </c>
      <c r="K477" s="152" t="s">
        <v>198</v>
      </c>
      <c r="L477" s="31"/>
      <c r="M477" s="157" t="s">
        <v>1</v>
      </c>
      <c r="N477" s="158" t="s">
        <v>43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123</v>
      </c>
      <c r="AT477" s="161" t="s">
        <v>127</v>
      </c>
      <c r="AU477" s="161" t="s">
        <v>141</v>
      </c>
      <c r="AY477" s="16" t="s">
        <v>124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86</v>
      </c>
      <c r="BK477" s="162">
        <f>ROUND(I477*H477,2)</f>
        <v>0</v>
      </c>
      <c r="BL477" s="16" t="s">
        <v>123</v>
      </c>
      <c r="BM477" s="161" t="s">
        <v>552</v>
      </c>
    </row>
    <row r="478" spans="2:65" s="12" customFormat="1" ht="22.5">
      <c r="B478" s="163"/>
      <c r="D478" s="164" t="s">
        <v>133</v>
      </c>
      <c r="E478" s="165" t="s">
        <v>1</v>
      </c>
      <c r="F478" s="166" t="s">
        <v>553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133</v>
      </c>
      <c r="AU478" s="165" t="s">
        <v>141</v>
      </c>
      <c r="AV478" s="12" t="s">
        <v>86</v>
      </c>
      <c r="AW478" s="12" t="s">
        <v>32</v>
      </c>
      <c r="AX478" s="12" t="s">
        <v>78</v>
      </c>
      <c r="AY478" s="165" t="s">
        <v>124</v>
      </c>
    </row>
    <row r="479" spans="2:65" s="12" customFormat="1" ht="22.5">
      <c r="B479" s="163"/>
      <c r="D479" s="164" t="s">
        <v>133</v>
      </c>
      <c r="E479" s="165" t="s">
        <v>1</v>
      </c>
      <c r="F479" s="166" t="s">
        <v>308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133</v>
      </c>
      <c r="AU479" s="165" t="s">
        <v>141</v>
      </c>
      <c r="AV479" s="12" t="s">
        <v>86</v>
      </c>
      <c r="AW479" s="12" t="s">
        <v>32</v>
      </c>
      <c r="AX479" s="12" t="s">
        <v>78</v>
      </c>
      <c r="AY479" s="165" t="s">
        <v>124</v>
      </c>
    </row>
    <row r="480" spans="2:65" s="13" customFormat="1" ht="11.25">
      <c r="B480" s="171"/>
      <c r="D480" s="164" t="s">
        <v>133</v>
      </c>
      <c r="E480" s="172" t="s">
        <v>1</v>
      </c>
      <c r="F480" s="173" t="s">
        <v>543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133</v>
      </c>
      <c r="AU480" s="172" t="s">
        <v>141</v>
      </c>
      <c r="AV480" s="13" t="s">
        <v>88</v>
      </c>
      <c r="AW480" s="13" t="s">
        <v>32</v>
      </c>
      <c r="AX480" s="13" t="s">
        <v>78</v>
      </c>
      <c r="AY480" s="172" t="s">
        <v>124</v>
      </c>
    </row>
    <row r="481" spans="2:65" s="14" customFormat="1" ht="11.25">
      <c r="B481" s="179"/>
      <c r="D481" s="164" t="s">
        <v>133</v>
      </c>
      <c r="E481" s="180" t="s">
        <v>1</v>
      </c>
      <c r="F481" s="181" t="s">
        <v>136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133</v>
      </c>
      <c r="AU481" s="180" t="s">
        <v>141</v>
      </c>
      <c r="AV481" s="14" t="s">
        <v>123</v>
      </c>
      <c r="AW481" s="14" t="s">
        <v>32</v>
      </c>
      <c r="AX481" s="14" t="s">
        <v>86</v>
      </c>
      <c r="AY481" s="180" t="s">
        <v>124</v>
      </c>
    </row>
    <row r="482" spans="2:65" s="1" customFormat="1" ht="24" customHeight="1">
      <c r="B482" s="149"/>
      <c r="C482" s="150" t="s">
        <v>554</v>
      </c>
      <c r="D482" s="150" t="s">
        <v>127</v>
      </c>
      <c r="E482" s="151" t="s">
        <v>555</v>
      </c>
      <c r="F482" s="152" t="s">
        <v>556</v>
      </c>
      <c r="G482" s="153" t="s">
        <v>175</v>
      </c>
      <c r="H482" s="154">
        <v>386.8</v>
      </c>
      <c r="I482" s="155"/>
      <c r="J482" s="156">
        <f>ROUND(I482*H482,2)</f>
        <v>0</v>
      </c>
      <c r="K482" s="152" t="s">
        <v>198</v>
      </c>
      <c r="L482" s="31"/>
      <c r="M482" s="157" t="s">
        <v>1</v>
      </c>
      <c r="N482" s="158" t="s">
        <v>43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123</v>
      </c>
      <c r="AT482" s="161" t="s">
        <v>127</v>
      </c>
      <c r="AU482" s="161" t="s">
        <v>141</v>
      </c>
      <c r="AY482" s="16" t="s">
        <v>124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86</v>
      </c>
      <c r="BK482" s="162">
        <f>ROUND(I482*H482,2)</f>
        <v>0</v>
      </c>
      <c r="BL482" s="16" t="s">
        <v>123</v>
      </c>
      <c r="BM482" s="161" t="s">
        <v>557</v>
      </c>
    </row>
    <row r="483" spans="2:65" s="12" customFormat="1" ht="22.5">
      <c r="B483" s="163"/>
      <c r="D483" s="164" t="s">
        <v>133</v>
      </c>
      <c r="E483" s="165" t="s">
        <v>1</v>
      </c>
      <c r="F483" s="166" t="s">
        <v>558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133</v>
      </c>
      <c r="AU483" s="165" t="s">
        <v>141</v>
      </c>
      <c r="AV483" s="12" t="s">
        <v>86</v>
      </c>
      <c r="AW483" s="12" t="s">
        <v>32</v>
      </c>
      <c r="AX483" s="12" t="s">
        <v>78</v>
      </c>
      <c r="AY483" s="165" t="s">
        <v>124</v>
      </c>
    </row>
    <row r="484" spans="2:65" s="12" customFormat="1" ht="22.5">
      <c r="B484" s="163"/>
      <c r="D484" s="164" t="s">
        <v>133</v>
      </c>
      <c r="E484" s="165" t="s">
        <v>1</v>
      </c>
      <c r="F484" s="166" t="s">
        <v>308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133</v>
      </c>
      <c r="AU484" s="165" t="s">
        <v>141</v>
      </c>
      <c r="AV484" s="12" t="s">
        <v>86</v>
      </c>
      <c r="AW484" s="12" t="s">
        <v>32</v>
      </c>
      <c r="AX484" s="12" t="s">
        <v>78</v>
      </c>
      <c r="AY484" s="165" t="s">
        <v>124</v>
      </c>
    </row>
    <row r="485" spans="2:65" s="13" customFormat="1" ht="11.25">
      <c r="B485" s="171"/>
      <c r="D485" s="164" t="s">
        <v>133</v>
      </c>
      <c r="E485" s="172" t="s">
        <v>1</v>
      </c>
      <c r="F485" s="173" t="s">
        <v>559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133</v>
      </c>
      <c r="AU485" s="172" t="s">
        <v>141</v>
      </c>
      <c r="AV485" s="13" t="s">
        <v>88</v>
      </c>
      <c r="AW485" s="13" t="s">
        <v>32</v>
      </c>
      <c r="AX485" s="13" t="s">
        <v>78</v>
      </c>
      <c r="AY485" s="172" t="s">
        <v>124</v>
      </c>
    </row>
    <row r="486" spans="2:65" s="14" customFormat="1" ht="11.25">
      <c r="B486" s="179"/>
      <c r="D486" s="164" t="s">
        <v>133</v>
      </c>
      <c r="E486" s="180" t="s">
        <v>1</v>
      </c>
      <c r="F486" s="181" t="s">
        <v>136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133</v>
      </c>
      <c r="AU486" s="180" t="s">
        <v>141</v>
      </c>
      <c r="AV486" s="14" t="s">
        <v>123</v>
      </c>
      <c r="AW486" s="14" t="s">
        <v>32</v>
      </c>
      <c r="AX486" s="14" t="s">
        <v>86</v>
      </c>
      <c r="AY486" s="180" t="s">
        <v>124</v>
      </c>
    </row>
    <row r="487" spans="2:65" s="1" customFormat="1" ht="24" customHeight="1">
      <c r="B487" s="149"/>
      <c r="C487" s="150" t="s">
        <v>560</v>
      </c>
      <c r="D487" s="150" t="s">
        <v>127</v>
      </c>
      <c r="E487" s="151" t="s">
        <v>561</v>
      </c>
      <c r="F487" s="152" t="s">
        <v>562</v>
      </c>
      <c r="G487" s="153" t="s">
        <v>175</v>
      </c>
      <c r="H487" s="154">
        <v>193.4</v>
      </c>
      <c r="I487" s="155"/>
      <c r="J487" s="156">
        <f>ROUND(I487*H487,2)</f>
        <v>0</v>
      </c>
      <c r="K487" s="152" t="s">
        <v>243</v>
      </c>
      <c r="L487" s="31"/>
      <c r="M487" s="157" t="s">
        <v>1</v>
      </c>
      <c r="N487" s="158" t="s">
        <v>43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123</v>
      </c>
      <c r="AT487" s="161" t="s">
        <v>127</v>
      </c>
      <c r="AU487" s="161" t="s">
        <v>141</v>
      </c>
      <c r="AY487" s="16" t="s">
        <v>124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86</v>
      </c>
      <c r="BK487" s="162">
        <f>ROUND(I487*H487,2)</f>
        <v>0</v>
      </c>
      <c r="BL487" s="16" t="s">
        <v>123</v>
      </c>
      <c r="BM487" s="161" t="s">
        <v>563</v>
      </c>
    </row>
    <row r="488" spans="2:65" s="12" customFormat="1" ht="22.5">
      <c r="B488" s="163"/>
      <c r="D488" s="164" t="s">
        <v>133</v>
      </c>
      <c r="E488" s="165" t="s">
        <v>1</v>
      </c>
      <c r="F488" s="166" t="s">
        <v>564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133</v>
      </c>
      <c r="AU488" s="165" t="s">
        <v>141</v>
      </c>
      <c r="AV488" s="12" t="s">
        <v>86</v>
      </c>
      <c r="AW488" s="12" t="s">
        <v>32</v>
      </c>
      <c r="AX488" s="12" t="s">
        <v>78</v>
      </c>
      <c r="AY488" s="165" t="s">
        <v>124</v>
      </c>
    </row>
    <row r="489" spans="2:65" s="12" customFormat="1" ht="22.5">
      <c r="B489" s="163"/>
      <c r="D489" s="164" t="s">
        <v>133</v>
      </c>
      <c r="E489" s="165" t="s">
        <v>1</v>
      </c>
      <c r="F489" s="166" t="s">
        <v>542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133</v>
      </c>
      <c r="AU489" s="165" t="s">
        <v>141</v>
      </c>
      <c r="AV489" s="12" t="s">
        <v>86</v>
      </c>
      <c r="AW489" s="12" t="s">
        <v>32</v>
      </c>
      <c r="AX489" s="12" t="s">
        <v>78</v>
      </c>
      <c r="AY489" s="165" t="s">
        <v>124</v>
      </c>
    </row>
    <row r="490" spans="2:65" s="13" customFormat="1" ht="11.25">
      <c r="B490" s="171"/>
      <c r="D490" s="164" t="s">
        <v>133</v>
      </c>
      <c r="E490" s="172" t="s">
        <v>1</v>
      </c>
      <c r="F490" s="173" t="s">
        <v>543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133</v>
      </c>
      <c r="AU490" s="172" t="s">
        <v>141</v>
      </c>
      <c r="AV490" s="13" t="s">
        <v>88</v>
      </c>
      <c r="AW490" s="13" t="s">
        <v>32</v>
      </c>
      <c r="AX490" s="13" t="s">
        <v>78</v>
      </c>
      <c r="AY490" s="172" t="s">
        <v>124</v>
      </c>
    </row>
    <row r="491" spans="2:65" s="14" customFormat="1" ht="11.25">
      <c r="B491" s="179"/>
      <c r="D491" s="164" t="s">
        <v>133</v>
      </c>
      <c r="E491" s="180" t="s">
        <v>1</v>
      </c>
      <c r="F491" s="181" t="s">
        <v>136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133</v>
      </c>
      <c r="AU491" s="180" t="s">
        <v>141</v>
      </c>
      <c r="AV491" s="14" t="s">
        <v>123</v>
      </c>
      <c r="AW491" s="14" t="s">
        <v>32</v>
      </c>
      <c r="AX491" s="14" t="s">
        <v>86</v>
      </c>
      <c r="AY491" s="180" t="s">
        <v>124</v>
      </c>
    </row>
    <row r="492" spans="2:65" s="1" customFormat="1" ht="16.5" customHeight="1">
      <c r="B492" s="149"/>
      <c r="C492" s="150" t="s">
        <v>565</v>
      </c>
      <c r="D492" s="150" t="s">
        <v>127</v>
      </c>
      <c r="E492" s="151" t="s">
        <v>566</v>
      </c>
      <c r="F492" s="152" t="s">
        <v>567</v>
      </c>
      <c r="G492" s="153" t="s">
        <v>175</v>
      </c>
      <c r="H492" s="154">
        <v>966.9</v>
      </c>
      <c r="I492" s="155"/>
      <c r="J492" s="156">
        <f>ROUND(I492*H492,2)</f>
        <v>0</v>
      </c>
      <c r="K492" s="152" t="s">
        <v>198</v>
      </c>
      <c r="L492" s="31"/>
      <c r="M492" s="157" t="s">
        <v>1</v>
      </c>
      <c r="N492" s="158" t="s">
        <v>43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123</v>
      </c>
      <c r="AT492" s="161" t="s">
        <v>127</v>
      </c>
      <c r="AU492" s="161" t="s">
        <v>141</v>
      </c>
      <c r="AY492" s="16" t="s">
        <v>124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86</v>
      </c>
      <c r="BK492" s="162">
        <f>ROUND(I492*H492,2)</f>
        <v>0</v>
      </c>
      <c r="BL492" s="16" t="s">
        <v>123</v>
      </c>
      <c r="BM492" s="161" t="s">
        <v>568</v>
      </c>
    </row>
    <row r="493" spans="2:65" s="12" customFormat="1" ht="22.5">
      <c r="B493" s="163"/>
      <c r="D493" s="164" t="s">
        <v>133</v>
      </c>
      <c r="E493" s="165" t="s">
        <v>1</v>
      </c>
      <c r="F493" s="166" t="s">
        <v>569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133</v>
      </c>
      <c r="AU493" s="165" t="s">
        <v>141</v>
      </c>
      <c r="AV493" s="12" t="s">
        <v>86</v>
      </c>
      <c r="AW493" s="12" t="s">
        <v>32</v>
      </c>
      <c r="AX493" s="12" t="s">
        <v>78</v>
      </c>
      <c r="AY493" s="165" t="s">
        <v>124</v>
      </c>
    </row>
    <row r="494" spans="2:65" s="12" customFormat="1" ht="22.5">
      <c r="B494" s="163"/>
      <c r="D494" s="164" t="s">
        <v>133</v>
      </c>
      <c r="E494" s="165" t="s">
        <v>1</v>
      </c>
      <c r="F494" s="166" t="s">
        <v>570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133</v>
      </c>
      <c r="AU494" s="165" t="s">
        <v>141</v>
      </c>
      <c r="AV494" s="12" t="s">
        <v>86</v>
      </c>
      <c r="AW494" s="12" t="s">
        <v>32</v>
      </c>
      <c r="AX494" s="12" t="s">
        <v>78</v>
      </c>
      <c r="AY494" s="165" t="s">
        <v>124</v>
      </c>
    </row>
    <row r="495" spans="2:65" s="12" customFormat="1" ht="22.5">
      <c r="B495" s="163"/>
      <c r="D495" s="164" t="s">
        <v>133</v>
      </c>
      <c r="E495" s="165" t="s">
        <v>1</v>
      </c>
      <c r="F495" s="166" t="s">
        <v>571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133</v>
      </c>
      <c r="AU495" s="165" t="s">
        <v>141</v>
      </c>
      <c r="AV495" s="12" t="s">
        <v>86</v>
      </c>
      <c r="AW495" s="12" t="s">
        <v>32</v>
      </c>
      <c r="AX495" s="12" t="s">
        <v>78</v>
      </c>
      <c r="AY495" s="165" t="s">
        <v>124</v>
      </c>
    </row>
    <row r="496" spans="2:65" s="12" customFormat="1" ht="22.5">
      <c r="B496" s="163"/>
      <c r="D496" s="164" t="s">
        <v>133</v>
      </c>
      <c r="E496" s="165" t="s">
        <v>1</v>
      </c>
      <c r="F496" s="166" t="s">
        <v>572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133</v>
      </c>
      <c r="AU496" s="165" t="s">
        <v>141</v>
      </c>
      <c r="AV496" s="12" t="s">
        <v>86</v>
      </c>
      <c r="AW496" s="12" t="s">
        <v>32</v>
      </c>
      <c r="AX496" s="12" t="s">
        <v>78</v>
      </c>
      <c r="AY496" s="165" t="s">
        <v>124</v>
      </c>
    </row>
    <row r="497" spans="2:65" s="12" customFormat="1" ht="22.5">
      <c r="B497" s="163"/>
      <c r="D497" s="164" t="s">
        <v>133</v>
      </c>
      <c r="E497" s="165" t="s">
        <v>1</v>
      </c>
      <c r="F497" s="166" t="s">
        <v>573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133</v>
      </c>
      <c r="AU497" s="165" t="s">
        <v>141</v>
      </c>
      <c r="AV497" s="12" t="s">
        <v>86</v>
      </c>
      <c r="AW497" s="12" t="s">
        <v>32</v>
      </c>
      <c r="AX497" s="12" t="s">
        <v>78</v>
      </c>
      <c r="AY497" s="165" t="s">
        <v>124</v>
      </c>
    </row>
    <row r="498" spans="2:65" s="12" customFormat="1" ht="22.5">
      <c r="B498" s="163"/>
      <c r="D498" s="164" t="s">
        <v>133</v>
      </c>
      <c r="E498" s="165" t="s">
        <v>1</v>
      </c>
      <c r="F498" s="166" t="s">
        <v>195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133</v>
      </c>
      <c r="AU498" s="165" t="s">
        <v>141</v>
      </c>
      <c r="AV498" s="12" t="s">
        <v>86</v>
      </c>
      <c r="AW498" s="12" t="s">
        <v>32</v>
      </c>
      <c r="AX498" s="12" t="s">
        <v>78</v>
      </c>
      <c r="AY498" s="165" t="s">
        <v>124</v>
      </c>
    </row>
    <row r="499" spans="2:65" s="13" customFormat="1" ht="11.25">
      <c r="B499" s="171"/>
      <c r="D499" s="164" t="s">
        <v>133</v>
      </c>
      <c r="E499" s="172" t="s">
        <v>1</v>
      </c>
      <c r="F499" s="173" t="s">
        <v>574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133</v>
      </c>
      <c r="AU499" s="172" t="s">
        <v>141</v>
      </c>
      <c r="AV499" s="13" t="s">
        <v>88</v>
      </c>
      <c r="AW499" s="13" t="s">
        <v>32</v>
      </c>
      <c r="AX499" s="13" t="s">
        <v>78</v>
      </c>
      <c r="AY499" s="172" t="s">
        <v>124</v>
      </c>
    </row>
    <row r="500" spans="2:65" s="14" customFormat="1" ht="11.25">
      <c r="B500" s="179"/>
      <c r="D500" s="164" t="s">
        <v>133</v>
      </c>
      <c r="E500" s="180" t="s">
        <v>1</v>
      </c>
      <c r="F500" s="181" t="s">
        <v>136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133</v>
      </c>
      <c r="AU500" s="180" t="s">
        <v>141</v>
      </c>
      <c r="AV500" s="14" t="s">
        <v>123</v>
      </c>
      <c r="AW500" s="14" t="s">
        <v>32</v>
      </c>
      <c r="AX500" s="14" t="s">
        <v>86</v>
      </c>
      <c r="AY500" s="180" t="s">
        <v>124</v>
      </c>
    </row>
    <row r="501" spans="2:65" s="1" customFormat="1" ht="16.5" customHeight="1">
      <c r="B501" s="149"/>
      <c r="C501" s="150" t="s">
        <v>575</v>
      </c>
      <c r="D501" s="150" t="s">
        <v>127</v>
      </c>
      <c r="E501" s="151" t="s">
        <v>576</v>
      </c>
      <c r="F501" s="152" t="s">
        <v>577</v>
      </c>
      <c r="G501" s="153" t="s">
        <v>130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43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123</v>
      </c>
      <c r="AT501" s="161" t="s">
        <v>127</v>
      </c>
      <c r="AU501" s="161" t="s">
        <v>141</v>
      </c>
      <c r="AY501" s="16" t="s">
        <v>124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86</v>
      </c>
      <c r="BK501" s="162">
        <f>ROUND(I501*H501,2)</f>
        <v>0</v>
      </c>
      <c r="BL501" s="16" t="s">
        <v>123</v>
      </c>
      <c r="BM501" s="161" t="s">
        <v>578</v>
      </c>
    </row>
    <row r="502" spans="2:65" s="12" customFormat="1" ht="22.5">
      <c r="B502" s="163"/>
      <c r="D502" s="164" t="s">
        <v>133</v>
      </c>
      <c r="E502" s="165" t="s">
        <v>1</v>
      </c>
      <c r="F502" s="166" t="s">
        <v>579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133</v>
      </c>
      <c r="AU502" s="165" t="s">
        <v>141</v>
      </c>
      <c r="AV502" s="12" t="s">
        <v>86</v>
      </c>
      <c r="AW502" s="12" t="s">
        <v>32</v>
      </c>
      <c r="AX502" s="12" t="s">
        <v>78</v>
      </c>
      <c r="AY502" s="165" t="s">
        <v>124</v>
      </c>
    </row>
    <row r="503" spans="2:65" s="12" customFormat="1" ht="11.25">
      <c r="B503" s="163"/>
      <c r="D503" s="164" t="s">
        <v>133</v>
      </c>
      <c r="E503" s="165" t="s">
        <v>1</v>
      </c>
      <c r="F503" s="166" t="s">
        <v>580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133</v>
      </c>
      <c r="AU503" s="165" t="s">
        <v>141</v>
      </c>
      <c r="AV503" s="12" t="s">
        <v>86</v>
      </c>
      <c r="AW503" s="12" t="s">
        <v>32</v>
      </c>
      <c r="AX503" s="12" t="s">
        <v>78</v>
      </c>
      <c r="AY503" s="165" t="s">
        <v>124</v>
      </c>
    </row>
    <row r="504" spans="2:65" s="12" customFormat="1" ht="33.75">
      <c r="B504" s="163"/>
      <c r="D504" s="164" t="s">
        <v>133</v>
      </c>
      <c r="E504" s="165" t="s">
        <v>1</v>
      </c>
      <c r="F504" s="166" t="s">
        <v>581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133</v>
      </c>
      <c r="AU504" s="165" t="s">
        <v>141</v>
      </c>
      <c r="AV504" s="12" t="s">
        <v>86</v>
      </c>
      <c r="AW504" s="12" t="s">
        <v>32</v>
      </c>
      <c r="AX504" s="12" t="s">
        <v>78</v>
      </c>
      <c r="AY504" s="165" t="s">
        <v>124</v>
      </c>
    </row>
    <row r="505" spans="2:65" s="13" customFormat="1" ht="11.25">
      <c r="B505" s="171"/>
      <c r="D505" s="164" t="s">
        <v>133</v>
      </c>
      <c r="E505" s="172" t="s">
        <v>1</v>
      </c>
      <c r="F505" s="173" t="s">
        <v>582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133</v>
      </c>
      <c r="AU505" s="172" t="s">
        <v>141</v>
      </c>
      <c r="AV505" s="13" t="s">
        <v>88</v>
      </c>
      <c r="AW505" s="13" t="s">
        <v>32</v>
      </c>
      <c r="AX505" s="13" t="s">
        <v>78</v>
      </c>
      <c r="AY505" s="172" t="s">
        <v>124</v>
      </c>
    </row>
    <row r="506" spans="2:65" s="14" customFormat="1" ht="11.25">
      <c r="B506" s="179"/>
      <c r="D506" s="164" t="s">
        <v>133</v>
      </c>
      <c r="E506" s="180" t="s">
        <v>1</v>
      </c>
      <c r="F506" s="181" t="s">
        <v>136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133</v>
      </c>
      <c r="AU506" s="180" t="s">
        <v>141</v>
      </c>
      <c r="AV506" s="14" t="s">
        <v>123</v>
      </c>
      <c r="AW506" s="14" t="s">
        <v>32</v>
      </c>
      <c r="AX506" s="14" t="s">
        <v>86</v>
      </c>
      <c r="AY506" s="180" t="s">
        <v>124</v>
      </c>
    </row>
    <row r="507" spans="2:65" s="11" customFormat="1" ht="20.85" customHeight="1">
      <c r="B507" s="136"/>
      <c r="D507" s="137" t="s">
        <v>77</v>
      </c>
      <c r="E507" s="147" t="s">
        <v>583</v>
      </c>
      <c r="F507" s="147" t="s">
        <v>584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102.40230055000001</v>
      </c>
      <c r="S507" s="142"/>
      <c r="T507" s="144">
        <f>SUM(T508:T601)</f>
        <v>4.33012</v>
      </c>
      <c r="AR507" s="137" t="s">
        <v>86</v>
      </c>
      <c r="AT507" s="145" t="s">
        <v>77</v>
      </c>
      <c r="AU507" s="145" t="s">
        <v>88</v>
      </c>
      <c r="AY507" s="137" t="s">
        <v>124</v>
      </c>
      <c r="BK507" s="146">
        <f>SUM(BK508:BK601)</f>
        <v>0</v>
      </c>
    </row>
    <row r="508" spans="2:65" s="1" customFormat="1" ht="16.5" customHeight="1">
      <c r="B508" s="149"/>
      <c r="C508" s="190" t="s">
        <v>585</v>
      </c>
      <c r="D508" s="190" t="s">
        <v>313</v>
      </c>
      <c r="E508" s="191" t="s">
        <v>586</v>
      </c>
      <c r="F508" s="192" t="s">
        <v>587</v>
      </c>
      <c r="G508" s="193" t="s">
        <v>175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43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228</v>
      </c>
      <c r="AT508" s="161" t="s">
        <v>313</v>
      </c>
      <c r="AU508" s="161" t="s">
        <v>141</v>
      </c>
      <c r="AY508" s="16" t="s">
        <v>124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86</v>
      </c>
      <c r="BK508" s="162">
        <f>ROUND(I508*H508,2)</f>
        <v>0</v>
      </c>
      <c r="BL508" s="16" t="s">
        <v>123</v>
      </c>
      <c r="BM508" s="161" t="s">
        <v>588</v>
      </c>
    </row>
    <row r="509" spans="2:65" s="1" customFormat="1" ht="19.5">
      <c r="B509" s="31"/>
      <c r="D509" s="164" t="s">
        <v>337</v>
      </c>
      <c r="F509" s="200" t="s">
        <v>589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337</v>
      </c>
      <c r="AU509" s="16" t="s">
        <v>141</v>
      </c>
    </row>
    <row r="510" spans="2:65" s="12" customFormat="1" ht="33.75">
      <c r="B510" s="163"/>
      <c r="D510" s="164" t="s">
        <v>133</v>
      </c>
      <c r="E510" s="165" t="s">
        <v>1</v>
      </c>
      <c r="F510" s="166" t="s">
        <v>590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133</v>
      </c>
      <c r="AU510" s="165" t="s">
        <v>141</v>
      </c>
      <c r="AV510" s="12" t="s">
        <v>86</v>
      </c>
      <c r="AW510" s="12" t="s">
        <v>32</v>
      </c>
      <c r="AX510" s="12" t="s">
        <v>78</v>
      </c>
      <c r="AY510" s="165" t="s">
        <v>124</v>
      </c>
    </row>
    <row r="511" spans="2:65" s="12" customFormat="1" ht="22.5">
      <c r="B511" s="163"/>
      <c r="D511" s="164" t="s">
        <v>133</v>
      </c>
      <c r="E511" s="165" t="s">
        <v>1</v>
      </c>
      <c r="F511" s="166" t="s">
        <v>591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133</v>
      </c>
      <c r="AU511" s="165" t="s">
        <v>141</v>
      </c>
      <c r="AV511" s="12" t="s">
        <v>86</v>
      </c>
      <c r="AW511" s="12" t="s">
        <v>32</v>
      </c>
      <c r="AX511" s="12" t="s">
        <v>78</v>
      </c>
      <c r="AY511" s="165" t="s">
        <v>124</v>
      </c>
    </row>
    <row r="512" spans="2:65" s="12" customFormat="1" ht="22.5">
      <c r="B512" s="163"/>
      <c r="D512" s="164" t="s">
        <v>133</v>
      </c>
      <c r="E512" s="165" t="s">
        <v>1</v>
      </c>
      <c r="F512" s="166" t="s">
        <v>592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133</v>
      </c>
      <c r="AU512" s="165" t="s">
        <v>141</v>
      </c>
      <c r="AV512" s="12" t="s">
        <v>86</v>
      </c>
      <c r="AW512" s="12" t="s">
        <v>32</v>
      </c>
      <c r="AX512" s="12" t="s">
        <v>78</v>
      </c>
      <c r="AY512" s="165" t="s">
        <v>124</v>
      </c>
    </row>
    <row r="513" spans="2:65" s="13" customFormat="1" ht="11.25">
      <c r="B513" s="171"/>
      <c r="D513" s="164" t="s">
        <v>133</v>
      </c>
      <c r="E513" s="172" t="s">
        <v>1</v>
      </c>
      <c r="F513" s="173" t="s">
        <v>593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133</v>
      </c>
      <c r="AU513" s="172" t="s">
        <v>141</v>
      </c>
      <c r="AV513" s="13" t="s">
        <v>88</v>
      </c>
      <c r="AW513" s="13" t="s">
        <v>32</v>
      </c>
      <c r="AX513" s="13" t="s">
        <v>78</v>
      </c>
      <c r="AY513" s="172" t="s">
        <v>124</v>
      </c>
    </row>
    <row r="514" spans="2:65" s="14" customFormat="1" ht="11.25">
      <c r="B514" s="179"/>
      <c r="D514" s="164" t="s">
        <v>133</v>
      </c>
      <c r="E514" s="180" t="s">
        <v>1</v>
      </c>
      <c r="F514" s="181" t="s">
        <v>136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133</v>
      </c>
      <c r="AU514" s="180" t="s">
        <v>141</v>
      </c>
      <c r="AV514" s="14" t="s">
        <v>123</v>
      </c>
      <c r="AW514" s="14" t="s">
        <v>32</v>
      </c>
      <c r="AX514" s="14" t="s">
        <v>86</v>
      </c>
      <c r="AY514" s="180" t="s">
        <v>124</v>
      </c>
    </row>
    <row r="515" spans="2:65" s="1" customFormat="1" ht="16.5" customHeight="1">
      <c r="B515" s="149"/>
      <c r="C515" s="190" t="s">
        <v>594</v>
      </c>
      <c r="D515" s="190" t="s">
        <v>313</v>
      </c>
      <c r="E515" s="191" t="s">
        <v>595</v>
      </c>
      <c r="F515" s="192" t="s">
        <v>596</v>
      </c>
      <c r="G515" s="193" t="s">
        <v>175</v>
      </c>
      <c r="H515" s="194">
        <v>29.48</v>
      </c>
      <c r="I515" s="195"/>
      <c r="J515" s="196">
        <f>ROUND(I515*H515,2)</f>
        <v>0</v>
      </c>
      <c r="K515" s="192" t="s">
        <v>243</v>
      </c>
      <c r="L515" s="197"/>
      <c r="M515" s="198" t="s">
        <v>1</v>
      </c>
      <c r="N515" s="199" t="s">
        <v>43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228</v>
      </c>
      <c r="AT515" s="161" t="s">
        <v>313</v>
      </c>
      <c r="AU515" s="161" t="s">
        <v>141</v>
      </c>
      <c r="AY515" s="16" t="s">
        <v>124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86</v>
      </c>
      <c r="BK515" s="162">
        <f>ROUND(I515*H515,2)</f>
        <v>0</v>
      </c>
      <c r="BL515" s="16" t="s">
        <v>123</v>
      </c>
      <c r="BM515" s="161" t="s">
        <v>597</v>
      </c>
    </row>
    <row r="516" spans="2:65" s="12" customFormat="1" ht="33.75">
      <c r="B516" s="163"/>
      <c r="D516" s="164" t="s">
        <v>133</v>
      </c>
      <c r="E516" s="165" t="s">
        <v>1</v>
      </c>
      <c r="F516" s="166" t="s">
        <v>598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133</v>
      </c>
      <c r="AU516" s="165" t="s">
        <v>141</v>
      </c>
      <c r="AV516" s="12" t="s">
        <v>86</v>
      </c>
      <c r="AW516" s="12" t="s">
        <v>32</v>
      </c>
      <c r="AX516" s="12" t="s">
        <v>78</v>
      </c>
      <c r="AY516" s="165" t="s">
        <v>124</v>
      </c>
    </row>
    <row r="517" spans="2:65" s="12" customFormat="1" ht="11.25">
      <c r="B517" s="163"/>
      <c r="D517" s="164" t="s">
        <v>133</v>
      </c>
      <c r="E517" s="165" t="s">
        <v>1</v>
      </c>
      <c r="F517" s="166" t="s">
        <v>599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133</v>
      </c>
      <c r="AU517" s="165" t="s">
        <v>141</v>
      </c>
      <c r="AV517" s="12" t="s">
        <v>86</v>
      </c>
      <c r="AW517" s="12" t="s">
        <v>32</v>
      </c>
      <c r="AX517" s="12" t="s">
        <v>78</v>
      </c>
      <c r="AY517" s="165" t="s">
        <v>124</v>
      </c>
    </row>
    <row r="518" spans="2:65" s="12" customFormat="1" ht="22.5">
      <c r="B518" s="163"/>
      <c r="D518" s="164" t="s">
        <v>133</v>
      </c>
      <c r="E518" s="165" t="s">
        <v>1</v>
      </c>
      <c r="F518" s="166" t="s">
        <v>592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133</v>
      </c>
      <c r="AU518" s="165" t="s">
        <v>141</v>
      </c>
      <c r="AV518" s="12" t="s">
        <v>86</v>
      </c>
      <c r="AW518" s="12" t="s">
        <v>32</v>
      </c>
      <c r="AX518" s="12" t="s">
        <v>78</v>
      </c>
      <c r="AY518" s="165" t="s">
        <v>124</v>
      </c>
    </row>
    <row r="519" spans="2:65" s="13" customFormat="1" ht="11.25">
      <c r="B519" s="171"/>
      <c r="D519" s="164" t="s">
        <v>133</v>
      </c>
      <c r="E519" s="172" t="s">
        <v>1</v>
      </c>
      <c r="F519" s="173" t="s">
        <v>600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133</v>
      </c>
      <c r="AU519" s="172" t="s">
        <v>141</v>
      </c>
      <c r="AV519" s="13" t="s">
        <v>88</v>
      </c>
      <c r="AW519" s="13" t="s">
        <v>32</v>
      </c>
      <c r="AX519" s="13" t="s">
        <v>78</v>
      </c>
      <c r="AY519" s="172" t="s">
        <v>124</v>
      </c>
    </row>
    <row r="520" spans="2:65" s="14" customFormat="1" ht="11.25">
      <c r="B520" s="179"/>
      <c r="D520" s="164" t="s">
        <v>133</v>
      </c>
      <c r="E520" s="180" t="s">
        <v>1</v>
      </c>
      <c r="F520" s="181" t="s">
        <v>136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133</v>
      </c>
      <c r="AU520" s="180" t="s">
        <v>141</v>
      </c>
      <c r="AV520" s="14" t="s">
        <v>123</v>
      </c>
      <c r="AW520" s="14" t="s">
        <v>32</v>
      </c>
      <c r="AX520" s="14" t="s">
        <v>86</v>
      </c>
      <c r="AY520" s="180" t="s">
        <v>124</v>
      </c>
    </row>
    <row r="521" spans="2:65" s="1" customFormat="1" ht="24" customHeight="1">
      <c r="B521" s="149"/>
      <c r="C521" s="190" t="s">
        <v>601</v>
      </c>
      <c r="D521" s="190" t="s">
        <v>313</v>
      </c>
      <c r="E521" s="191" t="s">
        <v>602</v>
      </c>
      <c r="F521" s="192" t="s">
        <v>603</v>
      </c>
      <c r="G521" s="193" t="s">
        <v>175</v>
      </c>
      <c r="H521" s="194">
        <v>4.4000000000000004</v>
      </c>
      <c r="I521" s="195"/>
      <c r="J521" s="196">
        <f>ROUND(I521*H521,2)</f>
        <v>0</v>
      </c>
      <c r="K521" s="192" t="s">
        <v>243</v>
      </c>
      <c r="L521" s="197"/>
      <c r="M521" s="198" t="s">
        <v>1</v>
      </c>
      <c r="N521" s="199" t="s">
        <v>43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228</v>
      </c>
      <c r="AT521" s="161" t="s">
        <v>313</v>
      </c>
      <c r="AU521" s="161" t="s">
        <v>141</v>
      </c>
      <c r="AY521" s="16" t="s">
        <v>124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86</v>
      </c>
      <c r="BK521" s="162">
        <f>ROUND(I521*H521,2)</f>
        <v>0</v>
      </c>
      <c r="BL521" s="16" t="s">
        <v>123</v>
      </c>
      <c r="BM521" s="161" t="s">
        <v>604</v>
      </c>
    </row>
    <row r="522" spans="2:65" s="12" customFormat="1" ht="33.75">
      <c r="B522" s="163"/>
      <c r="D522" s="164" t="s">
        <v>133</v>
      </c>
      <c r="E522" s="165" t="s">
        <v>1</v>
      </c>
      <c r="F522" s="166" t="s">
        <v>605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133</v>
      </c>
      <c r="AU522" s="165" t="s">
        <v>141</v>
      </c>
      <c r="AV522" s="12" t="s">
        <v>86</v>
      </c>
      <c r="AW522" s="12" t="s">
        <v>32</v>
      </c>
      <c r="AX522" s="12" t="s">
        <v>78</v>
      </c>
      <c r="AY522" s="165" t="s">
        <v>124</v>
      </c>
    </row>
    <row r="523" spans="2:65" s="12" customFormat="1" ht="11.25">
      <c r="B523" s="163"/>
      <c r="D523" s="164" t="s">
        <v>133</v>
      </c>
      <c r="E523" s="165" t="s">
        <v>1</v>
      </c>
      <c r="F523" s="166" t="s">
        <v>606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133</v>
      </c>
      <c r="AU523" s="165" t="s">
        <v>141</v>
      </c>
      <c r="AV523" s="12" t="s">
        <v>86</v>
      </c>
      <c r="AW523" s="12" t="s">
        <v>32</v>
      </c>
      <c r="AX523" s="12" t="s">
        <v>78</v>
      </c>
      <c r="AY523" s="165" t="s">
        <v>124</v>
      </c>
    </row>
    <row r="524" spans="2:65" s="12" customFormat="1" ht="22.5">
      <c r="B524" s="163"/>
      <c r="D524" s="164" t="s">
        <v>133</v>
      </c>
      <c r="E524" s="165" t="s">
        <v>1</v>
      </c>
      <c r="F524" s="166" t="s">
        <v>592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133</v>
      </c>
      <c r="AU524" s="165" t="s">
        <v>141</v>
      </c>
      <c r="AV524" s="12" t="s">
        <v>86</v>
      </c>
      <c r="AW524" s="12" t="s">
        <v>32</v>
      </c>
      <c r="AX524" s="12" t="s">
        <v>78</v>
      </c>
      <c r="AY524" s="165" t="s">
        <v>124</v>
      </c>
    </row>
    <row r="525" spans="2:65" s="13" customFormat="1" ht="11.25">
      <c r="B525" s="171"/>
      <c r="D525" s="164" t="s">
        <v>133</v>
      </c>
      <c r="E525" s="172" t="s">
        <v>1</v>
      </c>
      <c r="F525" s="173" t="s">
        <v>607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133</v>
      </c>
      <c r="AU525" s="172" t="s">
        <v>141</v>
      </c>
      <c r="AV525" s="13" t="s">
        <v>88</v>
      </c>
      <c r="AW525" s="13" t="s">
        <v>32</v>
      </c>
      <c r="AX525" s="13" t="s">
        <v>78</v>
      </c>
      <c r="AY525" s="172" t="s">
        <v>124</v>
      </c>
    </row>
    <row r="526" spans="2:65" s="14" customFormat="1" ht="11.25">
      <c r="B526" s="179"/>
      <c r="D526" s="164" t="s">
        <v>133</v>
      </c>
      <c r="E526" s="180" t="s">
        <v>1</v>
      </c>
      <c r="F526" s="181" t="s">
        <v>136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133</v>
      </c>
      <c r="AU526" s="180" t="s">
        <v>141</v>
      </c>
      <c r="AV526" s="14" t="s">
        <v>123</v>
      </c>
      <c r="AW526" s="14" t="s">
        <v>32</v>
      </c>
      <c r="AX526" s="14" t="s">
        <v>86</v>
      </c>
      <c r="AY526" s="180" t="s">
        <v>124</v>
      </c>
    </row>
    <row r="527" spans="2:65" s="1" customFormat="1" ht="16.5" customHeight="1">
      <c r="B527" s="149"/>
      <c r="C527" s="150" t="s">
        <v>608</v>
      </c>
      <c r="D527" s="150" t="s">
        <v>127</v>
      </c>
      <c r="E527" s="151" t="s">
        <v>609</v>
      </c>
      <c r="F527" s="152" t="s">
        <v>610</v>
      </c>
      <c r="G527" s="153" t="s">
        <v>242</v>
      </c>
      <c r="H527" s="154">
        <v>0.60099999999999998</v>
      </c>
      <c r="I527" s="155"/>
      <c r="J527" s="156">
        <f>ROUND(I527*H527,2)</f>
        <v>0</v>
      </c>
      <c r="K527" s="152" t="s">
        <v>198</v>
      </c>
      <c r="L527" s="31"/>
      <c r="M527" s="157" t="s">
        <v>1</v>
      </c>
      <c r="N527" s="158" t="s">
        <v>43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123</v>
      </c>
      <c r="AT527" s="161" t="s">
        <v>127</v>
      </c>
      <c r="AU527" s="161" t="s">
        <v>141</v>
      </c>
      <c r="AY527" s="16" t="s">
        <v>124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86</v>
      </c>
      <c r="BK527" s="162">
        <f>ROUND(I527*H527,2)</f>
        <v>0</v>
      </c>
      <c r="BL527" s="16" t="s">
        <v>123</v>
      </c>
      <c r="BM527" s="161" t="s">
        <v>611</v>
      </c>
    </row>
    <row r="528" spans="2:65" s="12" customFormat="1" ht="22.5">
      <c r="B528" s="163"/>
      <c r="D528" s="164" t="s">
        <v>133</v>
      </c>
      <c r="E528" s="165" t="s">
        <v>1</v>
      </c>
      <c r="F528" s="166" t="s">
        <v>612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133</v>
      </c>
      <c r="AU528" s="165" t="s">
        <v>141</v>
      </c>
      <c r="AV528" s="12" t="s">
        <v>86</v>
      </c>
      <c r="AW528" s="12" t="s">
        <v>32</v>
      </c>
      <c r="AX528" s="12" t="s">
        <v>78</v>
      </c>
      <c r="AY528" s="165" t="s">
        <v>124</v>
      </c>
    </row>
    <row r="529" spans="2:65" s="12" customFormat="1" ht="22.5">
      <c r="B529" s="163"/>
      <c r="D529" s="164" t="s">
        <v>133</v>
      </c>
      <c r="E529" s="165" t="s">
        <v>1</v>
      </c>
      <c r="F529" s="166" t="s">
        <v>195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133</v>
      </c>
      <c r="AU529" s="165" t="s">
        <v>141</v>
      </c>
      <c r="AV529" s="12" t="s">
        <v>86</v>
      </c>
      <c r="AW529" s="12" t="s">
        <v>32</v>
      </c>
      <c r="AX529" s="12" t="s">
        <v>78</v>
      </c>
      <c r="AY529" s="165" t="s">
        <v>124</v>
      </c>
    </row>
    <row r="530" spans="2:65" s="13" customFormat="1" ht="11.25">
      <c r="B530" s="171"/>
      <c r="D530" s="164" t="s">
        <v>133</v>
      </c>
      <c r="E530" s="172" t="s">
        <v>1</v>
      </c>
      <c r="F530" s="173" t="s">
        <v>613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133</v>
      </c>
      <c r="AU530" s="172" t="s">
        <v>141</v>
      </c>
      <c r="AV530" s="13" t="s">
        <v>88</v>
      </c>
      <c r="AW530" s="13" t="s">
        <v>32</v>
      </c>
      <c r="AX530" s="13" t="s">
        <v>78</v>
      </c>
      <c r="AY530" s="172" t="s">
        <v>124</v>
      </c>
    </row>
    <row r="531" spans="2:65" s="14" customFormat="1" ht="11.25">
      <c r="B531" s="179"/>
      <c r="D531" s="164" t="s">
        <v>133</v>
      </c>
      <c r="E531" s="180" t="s">
        <v>1</v>
      </c>
      <c r="F531" s="181" t="s">
        <v>136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133</v>
      </c>
      <c r="AU531" s="180" t="s">
        <v>141</v>
      </c>
      <c r="AV531" s="14" t="s">
        <v>123</v>
      </c>
      <c r="AW531" s="14" t="s">
        <v>32</v>
      </c>
      <c r="AX531" s="14" t="s">
        <v>86</v>
      </c>
      <c r="AY531" s="180" t="s">
        <v>124</v>
      </c>
    </row>
    <row r="532" spans="2:65" s="1" customFormat="1" ht="24" customHeight="1">
      <c r="B532" s="149"/>
      <c r="C532" s="150" t="s">
        <v>614</v>
      </c>
      <c r="D532" s="150" t="s">
        <v>127</v>
      </c>
      <c r="E532" s="151" t="s">
        <v>615</v>
      </c>
      <c r="F532" s="152" t="s">
        <v>616</v>
      </c>
      <c r="G532" s="153" t="s">
        <v>220</v>
      </c>
      <c r="H532" s="154">
        <v>50.42</v>
      </c>
      <c r="I532" s="155"/>
      <c r="J532" s="156">
        <f>ROUND(I532*H532,2)</f>
        <v>0</v>
      </c>
      <c r="K532" s="152" t="s">
        <v>198</v>
      </c>
      <c r="L532" s="31"/>
      <c r="M532" s="157" t="s">
        <v>1</v>
      </c>
      <c r="N532" s="158" t="s">
        <v>43</v>
      </c>
      <c r="O532" s="54"/>
      <c r="P532" s="159">
        <f>O532*H532</f>
        <v>0</v>
      </c>
      <c r="Q532" s="159">
        <v>1.6469999999999999E-2</v>
      </c>
      <c r="R532" s="159">
        <f>Q532*H532</f>
        <v>0.83041739999999997</v>
      </c>
      <c r="S532" s="159">
        <v>0</v>
      </c>
      <c r="T532" s="160">
        <f>S532*H532</f>
        <v>0</v>
      </c>
      <c r="AR532" s="161" t="s">
        <v>123</v>
      </c>
      <c r="AT532" s="161" t="s">
        <v>127</v>
      </c>
      <c r="AU532" s="161" t="s">
        <v>141</v>
      </c>
      <c r="AY532" s="16" t="s">
        <v>124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86</v>
      </c>
      <c r="BK532" s="162">
        <f>ROUND(I532*H532,2)</f>
        <v>0</v>
      </c>
      <c r="BL532" s="16" t="s">
        <v>123</v>
      </c>
      <c r="BM532" s="161" t="s">
        <v>617</v>
      </c>
    </row>
    <row r="533" spans="2:65" s="12" customFormat="1" ht="33.75">
      <c r="B533" s="163"/>
      <c r="D533" s="164" t="s">
        <v>133</v>
      </c>
      <c r="E533" s="165" t="s">
        <v>1</v>
      </c>
      <c r="F533" s="166" t="s">
        <v>618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133</v>
      </c>
      <c r="AU533" s="165" t="s">
        <v>141</v>
      </c>
      <c r="AV533" s="12" t="s">
        <v>86</v>
      </c>
      <c r="AW533" s="12" t="s">
        <v>32</v>
      </c>
      <c r="AX533" s="12" t="s">
        <v>78</v>
      </c>
      <c r="AY533" s="165" t="s">
        <v>124</v>
      </c>
    </row>
    <row r="534" spans="2:65" s="12" customFormat="1" ht="22.5">
      <c r="B534" s="163"/>
      <c r="D534" s="164" t="s">
        <v>133</v>
      </c>
      <c r="E534" s="165" t="s">
        <v>1</v>
      </c>
      <c r="F534" s="166" t="s">
        <v>619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133</v>
      </c>
      <c r="AU534" s="165" t="s">
        <v>141</v>
      </c>
      <c r="AV534" s="12" t="s">
        <v>86</v>
      </c>
      <c r="AW534" s="12" t="s">
        <v>32</v>
      </c>
      <c r="AX534" s="12" t="s">
        <v>78</v>
      </c>
      <c r="AY534" s="165" t="s">
        <v>124</v>
      </c>
    </row>
    <row r="535" spans="2:65" s="12" customFormat="1" ht="22.5">
      <c r="B535" s="163"/>
      <c r="D535" s="164" t="s">
        <v>133</v>
      </c>
      <c r="E535" s="165" t="s">
        <v>1</v>
      </c>
      <c r="F535" s="166" t="s">
        <v>620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133</v>
      </c>
      <c r="AU535" s="165" t="s">
        <v>141</v>
      </c>
      <c r="AV535" s="12" t="s">
        <v>86</v>
      </c>
      <c r="AW535" s="12" t="s">
        <v>32</v>
      </c>
      <c r="AX535" s="12" t="s">
        <v>78</v>
      </c>
      <c r="AY535" s="165" t="s">
        <v>124</v>
      </c>
    </row>
    <row r="536" spans="2:65" s="12" customFormat="1" ht="22.5">
      <c r="B536" s="163"/>
      <c r="D536" s="164" t="s">
        <v>133</v>
      </c>
      <c r="E536" s="165" t="s">
        <v>1</v>
      </c>
      <c r="F536" s="166" t="s">
        <v>621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133</v>
      </c>
      <c r="AU536" s="165" t="s">
        <v>141</v>
      </c>
      <c r="AV536" s="12" t="s">
        <v>86</v>
      </c>
      <c r="AW536" s="12" t="s">
        <v>32</v>
      </c>
      <c r="AX536" s="12" t="s">
        <v>78</v>
      </c>
      <c r="AY536" s="165" t="s">
        <v>124</v>
      </c>
    </row>
    <row r="537" spans="2:65" s="13" customFormat="1" ht="11.25">
      <c r="B537" s="171"/>
      <c r="D537" s="164" t="s">
        <v>133</v>
      </c>
      <c r="E537" s="172" t="s">
        <v>1</v>
      </c>
      <c r="F537" s="173" t="s">
        <v>622</v>
      </c>
      <c r="H537" s="174">
        <v>50.42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133</v>
      </c>
      <c r="AU537" s="172" t="s">
        <v>141</v>
      </c>
      <c r="AV537" s="13" t="s">
        <v>88</v>
      </c>
      <c r="AW537" s="13" t="s">
        <v>32</v>
      </c>
      <c r="AX537" s="13" t="s">
        <v>78</v>
      </c>
      <c r="AY537" s="172" t="s">
        <v>124</v>
      </c>
    </row>
    <row r="538" spans="2:65" s="14" customFormat="1" ht="11.25">
      <c r="B538" s="179"/>
      <c r="D538" s="164" t="s">
        <v>133</v>
      </c>
      <c r="E538" s="180" t="s">
        <v>1</v>
      </c>
      <c r="F538" s="181" t="s">
        <v>136</v>
      </c>
      <c r="H538" s="182">
        <v>50.42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133</v>
      </c>
      <c r="AU538" s="180" t="s">
        <v>141</v>
      </c>
      <c r="AV538" s="14" t="s">
        <v>123</v>
      </c>
      <c r="AW538" s="14" t="s">
        <v>32</v>
      </c>
      <c r="AX538" s="14" t="s">
        <v>86</v>
      </c>
      <c r="AY538" s="180" t="s">
        <v>124</v>
      </c>
    </row>
    <row r="539" spans="2:65" s="1" customFormat="1" ht="24" customHeight="1">
      <c r="B539" s="149"/>
      <c r="C539" s="150" t="s">
        <v>623</v>
      </c>
      <c r="D539" s="150" t="s">
        <v>127</v>
      </c>
      <c r="E539" s="151" t="s">
        <v>624</v>
      </c>
      <c r="F539" s="152" t="s">
        <v>625</v>
      </c>
      <c r="G539" s="153" t="s">
        <v>220</v>
      </c>
      <c r="H539" s="154">
        <v>657.54499999999996</v>
      </c>
      <c r="I539" s="155"/>
      <c r="J539" s="156">
        <f>ROUND(I539*H539,2)</f>
        <v>0</v>
      </c>
      <c r="K539" s="152" t="s">
        <v>198</v>
      </c>
      <c r="L539" s="31"/>
      <c r="M539" s="157" t="s">
        <v>1</v>
      </c>
      <c r="N539" s="158" t="s">
        <v>43</v>
      </c>
      <c r="O539" s="54"/>
      <c r="P539" s="159">
        <f>O539*H539</f>
        <v>0</v>
      </c>
      <c r="Q539" s="159">
        <v>1.6549999999999999E-2</v>
      </c>
      <c r="R539" s="159">
        <f>Q539*H539</f>
        <v>10.882369749999999</v>
      </c>
      <c r="S539" s="159">
        <v>0</v>
      </c>
      <c r="T539" s="160">
        <f>S539*H539</f>
        <v>0</v>
      </c>
      <c r="AR539" s="161" t="s">
        <v>123</v>
      </c>
      <c r="AT539" s="161" t="s">
        <v>127</v>
      </c>
      <c r="AU539" s="161" t="s">
        <v>141</v>
      </c>
      <c r="AY539" s="16" t="s">
        <v>124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86</v>
      </c>
      <c r="BK539" s="162">
        <f>ROUND(I539*H539,2)</f>
        <v>0</v>
      </c>
      <c r="BL539" s="16" t="s">
        <v>123</v>
      </c>
      <c r="BM539" s="161" t="s">
        <v>626</v>
      </c>
    </row>
    <row r="540" spans="2:65" s="12" customFormat="1" ht="22.5">
      <c r="B540" s="163"/>
      <c r="D540" s="164" t="s">
        <v>133</v>
      </c>
      <c r="E540" s="165" t="s">
        <v>1</v>
      </c>
      <c r="F540" s="166" t="s">
        <v>627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133</v>
      </c>
      <c r="AU540" s="165" t="s">
        <v>141</v>
      </c>
      <c r="AV540" s="12" t="s">
        <v>86</v>
      </c>
      <c r="AW540" s="12" t="s">
        <v>32</v>
      </c>
      <c r="AX540" s="12" t="s">
        <v>78</v>
      </c>
      <c r="AY540" s="165" t="s">
        <v>124</v>
      </c>
    </row>
    <row r="541" spans="2:65" s="12" customFormat="1" ht="33.75">
      <c r="B541" s="163"/>
      <c r="D541" s="164" t="s">
        <v>133</v>
      </c>
      <c r="E541" s="165" t="s">
        <v>1</v>
      </c>
      <c r="F541" s="166" t="s">
        <v>628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133</v>
      </c>
      <c r="AU541" s="165" t="s">
        <v>141</v>
      </c>
      <c r="AV541" s="12" t="s">
        <v>86</v>
      </c>
      <c r="AW541" s="12" t="s">
        <v>32</v>
      </c>
      <c r="AX541" s="12" t="s">
        <v>78</v>
      </c>
      <c r="AY541" s="165" t="s">
        <v>124</v>
      </c>
    </row>
    <row r="542" spans="2:65" s="12" customFormat="1" ht="22.5">
      <c r="B542" s="163"/>
      <c r="D542" s="164" t="s">
        <v>133</v>
      </c>
      <c r="E542" s="165" t="s">
        <v>1</v>
      </c>
      <c r="F542" s="166" t="s">
        <v>629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133</v>
      </c>
      <c r="AU542" s="165" t="s">
        <v>141</v>
      </c>
      <c r="AV542" s="12" t="s">
        <v>86</v>
      </c>
      <c r="AW542" s="12" t="s">
        <v>32</v>
      </c>
      <c r="AX542" s="12" t="s">
        <v>78</v>
      </c>
      <c r="AY542" s="165" t="s">
        <v>124</v>
      </c>
    </row>
    <row r="543" spans="2:65" s="12" customFormat="1" ht="22.5">
      <c r="B543" s="163"/>
      <c r="D543" s="164" t="s">
        <v>133</v>
      </c>
      <c r="E543" s="165" t="s">
        <v>1</v>
      </c>
      <c r="F543" s="166" t="s">
        <v>519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133</v>
      </c>
      <c r="AU543" s="165" t="s">
        <v>141</v>
      </c>
      <c r="AV543" s="12" t="s">
        <v>86</v>
      </c>
      <c r="AW543" s="12" t="s">
        <v>32</v>
      </c>
      <c r="AX543" s="12" t="s">
        <v>78</v>
      </c>
      <c r="AY543" s="165" t="s">
        <v>124</v>
      </c>
    </row>
    <row r="544" spans="2:65" s="13" customFormat="1" ht="11.25">
      <c r="B544" s="171"/>
      <c r="D544" s="164" t="s">
        <v>133</v>
      </c>
      <c r="E544" s="172" t="s">
        <v>1</v>
      </c>
      <c r="F544" s="173" t="s">
        <v>630</v>
      </c>
      <c r="H544" s="174">
        <v>657.54499999999996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133</v>
      </c>
      <c r="AU544" s="172" t="s">
        <v>141</v>
      </c>
      <c r="AV544" s="13" t="s">
        <v>88</v>
      </c>
      <c r="AW544" s="13" t="s">
        <v>32</v>
      </c>
      <c r="AX544" s="13" t="s">
        <v>78</v>
      </c>
      <c r="AY544" s="172" t="s">
        <v>124</v>
      </c>
    </row>
    <row r="545" spans="2:65" s="14" customFormat="1" ht="11.25">
      <c r="B545" s="179"/>
      <c r="D545" s="164" t="s">
        <v>133</v>
      </c>
      <c r="E545" s="180" t="s">
        <v>1</v>
      </c>
      <c r="F545" s="181" t="s">
        <v>136</v>
      </c>
      <c r="H545" s="182">
        <v>657.54499999999996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133</v>
      </c>
      <c r="AU545" s="180" t="s">
        <v>141</v>
      </c>
      <c r="AV545" s="14" t="s">
        <v>123</v>
      </c>
      <c r="AW545" s="14" t="s">
        <v>32</v>
      </c>
      <c r="AX545" s="14" t="s">
        <v>86</v>
      </c>
      <c r="AY545" s="180" t="s">
        <v>124</v>
      </c>
    </row>
    <row r="546" spans="2:65" s="1" customFormat="1" ht="24" customHeight="1">
      <c r="B546" s="149"/>
      <c r="C546" s="190" t="s">
        <v>631</v>
      </c>
      <c r="D546" s="190" t="s">
        <v>313</v>
      </c>
      <c r="E546" s="191" t="s">
        <v>632</v>
      </c>
      <c r="F546" s="192" t="s">
        <v>633</v>
      </c>
      <c r="G546" s="193" t="s">
        <v>380</v>
      </c>
      <c r="H546" s="194">
        <v>41</v>
      </c>
      <c r="I546" s="195"/>
      <c r="J546" s="196">
        <f>ROUND(I546*H546,2)</f>
        <v>0</v>
      </c>
      <c r="K546" s="192" t="s">
        <v>198</v>
      </c>
      <c r="L546" s="197"/>
      <c r="M546" s="198" t="s">
        <v>1</v>
      </c>
      <c r="N546" s="199" t="s">
        <v>43</v>
      </c>
      <c r="O546" s="54"/>
      <c r="P546" s="159">
        <f>O546*H546</f>
        <v>0</v>
      </c>
      <c r="Q546" s="159">
        <v>8.8999999999999996E-2</v>
      </c>
      <c r="R546" s="159">
        <f>Q546*H546</f>
        <v>3.649</v>
      </c>
      <c r="S546" s="159">
        <v>0</v>
      </c>
      <c r="T546" s="160">
        <f>S546*H546</f>
        <v>0</v>
      </c>
      <c r="AR546" s="161" t="s">
        <v>228</v>
      </c>
      <c r="AT546" s="161" t="s">
        <v>313</v>
      </c>
      <c r="AU546" s="161" t="s">
        <v>141</v>
      </c>
      <c r="AY546" s="16" t="s">
        <v>124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86</v>
      </c>
      <c r="BK546" s="162">
        <f>ROUND(I546*H546,2)</f>
        <v>0</v>
      </c>
      <c r="BL546" s="16" t="s">
        <v>123</v>
      </c>
      <c r="BM546" s="161" t="s">
        <v>634</v>
      </c>
    </row>
    <row r="547" spans="2:65" s="12" customFormat="1" ht="11.25">
      <c r="B547" s="163"/>
      <c r="D547" s="164" t="s">
        <v>133</v>
      </c>
      <c r="E547" s="165" t="s">
        <v>1</v>
      </c>
      <c r="F547" s="166" t="s">
        <v>635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133</v>
      </c>
      <c r="AU547" s="165" t="s">
        <v>141</v>
      </c>
      <c r="AV547" s="12" t="s">
        <v>86</v>
      </c>
      <c r="AW547" s="12" t="s">
        <v>32</v>
      </c>
      <c r="AX547" s="12" t="s">
        <v>78</v>
      </c>
      <c r="AY547" s="165" t="s">
        <v>124</v>
      </c>
    </row>
    <row r="548" spans="2:65" s="12" customFormat="1" ht="11.25">
      <c r="B548" s="163"/>
      <c r="D548" s="164" t="s">
        <v>133</v>
      </c>
      <c r="E548" s="165" t="s">
        <v>1</v>
      </c>
      <c r="F548" s="166" t="s">
        <v>636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133</v>
      </c>
      <c r="AU548" s="165" t="s">
        <v>141</v>
      </c>
      <c r="AV548" s="12" t="s">
        <v>86</v>
      </c>
      <c r="AW548" s="12" t="s">
        <v>32</v>
      </c>
      <c r="AX548" s="12" t="s">
        <v>78</v>
      </c>
      <c r="AY548" s="165" t="s">
        <v>124</v>
      </c>
    </row>
    <row r="549" spans="2:65" s="12" customFormat="1" ht="22.5">
      <c r="B549" s="163"/>
      <c r="D549" s="164" t="s">
        <v>133</v>
      </c>
      <c r="E549" s="165" t="s">
        <v>1</v>
      </c>
      <c r="F549" s="166" t="s">
        <v>490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133</v>
      </c>
      <c r="AU549" s="165" t="s">
        <v>141</v>
      </c>
      <c r="AV549" s="12" t="s">
        <v>86</v>
      </c>
      <c r="AW549" s="12" t="s">
        <v>32</v>
      </c>
      <c r="AX549" s="12" t="s">
        <v>78</v>
      </c>
      <c r="AY549" s="165" t="s">
        <v>124</v>
      </c>
    </row>
    <row r="550" spans="2:65" s="13" customFormat="1" ht="11.25">
      <c r="B550" s="171"/>
      <c r="D550" s="164" t="s">
        <v>133</v>
      </c>
      <c r="E550" s="172" t="s">
        <v>1</v>
      </c>
      <c r="F550" s="173" t="s">
        <v>637</v>
      </c>
      <c r="H550" s="174">
        <v>41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133</v>
      </c>
      <c r="AU550" s="172" t="s">
        <v>141</v>
      </c>
      <c r="AV550" s="13" t="s">
        <v>88</v>
      </c>
      <c r="AW550" s="13" t="s">
        <v>32</v>
      </c>
      <c r="AX550" s="13" t="s">
        <v>78</v>
      </c>
      <c r="AY550" s="172" t="s">
        <v>124</v>
      </c>
    </row>
    <row r="551" spans="2:65" s="14" customFormat="1" ht="11.25">
      <c r="B551" s="179"/>
      <c r="D551" s="164" t="s">
        <v>133</v>
      </c>
      <c r="E551" s="180" t="s">
        <v>1</v>
      </c>
      <c r="F551" s="181" t="s">
        <v>136</v>
      </c>
      <c r="H551" s="182">
        <v>41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133</v>
      </c>
      <c r="AU551" s="180" t="s">
        <v>141</v>
      </c>
      <c r="AV551" s="14" t="s">
        <v>123</v>
      </c>
      <c r="AW551" s="14" t="s">
        <v>32</v>
      </c>
      <c r="AX551" s="14" t="s">
        <v>86</v>
      </c>
      <c r="AY551" s="180" t="s">
        <v>124</v>
      </c>
    </row>
    <row r="552" spans="2:65" s="1" customFormat="1" ht="16.5" customHeight="1">
      <c r="B552" s="149"/>
      <c r="C552" s="190" t="s">
        <v>432</v>
      </c>
      <c r="D552" s="190" t="s">
        <v>313</v>
      </c>
      <c r="E552" s="191" t="s">
        <v>638</v>
      </c>
      <c r="F552" s="192" t="s">
        <v>639</v>
      </c>
      <c r="G552" s="193" t="s">
        <v>220</v>
      </c>
      <c r="H552" s="194">
        <v>46</v>
      </c>
      <c r="I552" s="195"/>
      <c r="J552" s="196">
        <f>ROUND(I552*H552,2)</f>
        <v>0</v>
      </c>
      <c r="K552" s="192" t="s">
        <v>198</v>
      </c>
      <c r="L552" s="197"/>
      <c r="M552" s="198" t="s">
        <v>1</v>
      </c>
      <c r="N552" s="199" t="s">
        <v>43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228</v>
      </c>
      <c r="AT552" s="161" t="s">
        <v>313</v>
      </c>
      <c r="AU552" s="161" t="s">
        <v>141</v>
      </c>
      <c r="AY552" s="16" t="s">
        <v>124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86</v>
      </c>
      <c r="BK552" s="162">
        <f>ROUND(I552*H552,2)</f>
        <v>0</v>
      </c>
      <c r="BL552" s="16" t="s">
        <v>123</v>
      </c>
      <c r="BM552" s="161" t="s">
        <v>640</v>
      </c>
    </row>
    <row r="553" spans="2:65" s="12" customFormat="1" ht="22.5">
      <c r="B553" s="163"/>
      <c r="D553" s="164" t="s">
        <v>133</v>
      </c>
      <c r="E553" s="165" t="s">
        <v>1</v>
      </c>
      <c r="F553" s="166" t="s">
        <v>371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133</v>
      </c>
      <c r="AU553" s="165" t="s">
        <v>141</v>
      </c>
      <c r="AV553" s="12" t="s">
        <v>86</v>
      </c>
      <c r="AW553" s="12" t="s">
        <v>32</v>
      </c>
      <c r="AX553" s="12" t="s">
        <v>78</v>
      </c>
      <c r="AY553" s="165" t="s">
        <v>124</v>
      </c>
    </row>
    <row r="554" spans="2:65" s="12" customFormat="1" ht="33.75">
      <c r="B554" s="163"/>
      <c r="D554" s="164" t="s">
        <v>133</v>
      </c>
      <c r="E554" s="165" t="s">
        <v>1</v>
      </c>
      <c r="F554" s="166" t="s">
        <v>641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133</v>
      </c>
      <c r="AU554" s="165" t="s">
        <v>141</v>
      </c>
      <c r="AV554" s="12" t="s">
        <v>86</v>
      </c>
      <c r="AW554" s="12" t="s">
        <v>32</v>
      </c>
      <c r="AX554" s="12" t="s">
        <v>78</v>
      </c>
      <c r="AY554" s="165" t="s">
        <v>124</v>
      </c>
    </row>
    <row r="555" spans="2:65" s="13" customFormat="1" ht="11.25">
      <c r="B555" s="171"/>
      <c r="D555" s="164" t="s">
        <v>133</v>
      </c>
      <c r="E555" s="172" t="s">
        <v>1</v>
      </c>
      <c r="F555" s="173" t="s">
        <v>554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133</v>
      </c>
      <c r="AU555" s="172" t="s">
        <v>141</v>
      </c>
      <c r="AV555" s="13" t="s">
        <v>88</v>
      </c>
      <c r="AW555" s="13" t="s">
        <v>32</v>
      </c>
      <c r="AX555" s="13" t="s">
        <v>78</v>
      </c>
      <c r="AY555" s="172" t="s">
        <v>124</v>
      </c>
    </row>
    <row r="556" spans="2:65" s="14" customFormat="1" ht="11.25">
      <c r="B556" s="179"/>
      <c r="D556" s="164" t="s">
        <v>133</v>
      </c>
      <c r="E556" s="180" t="s">
        <v>1</v>
      </c>
      <c r="F556" s="181" t="s">
        <v>136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133</v>
      </c>
      <c r="AU556" s="180" t="s">
        <v>141</v>
      </c>
      <c r="AV556" s="14" t="s">
        <v>123</v>
      </c>
      <c r="AW556" s="14" t="s">
        <v>32</v>
      </c>
      <c r="AX556" s="14" t="s">
        <v>86</v>
      </c>
      <c r="AY556" s="180" t="s">
        <v>124</v>
      </c>
    </row>
    <row r="557" spans="2:65" s="1" customFormat="1" ht="16.5" customHeight="1">
      <c r="B557" s="149"/>
      <c r="C557" s="190" t="s">
        <v>642</v>
      </c>
      <c r="D557" s="190" t="s">
        <v>313</v>
      </c>
      <c r="E557" s="191" t="s">
        <v>643</v>
      </c>
      <c r="F557" s="192" t="s">
        <v>644</v>
      </c>
      <c r="G557" s="193" t="s">
        <v>220</v>
      </c>
      <c r="H557" s="194">
        <v>4</v>
      </c>
      <c r="I557" s="195"/>
      <c r="J557" s="196">
        <f>ROUND(I557*H557,2)</f>
        <v>0</v>
      </c>
      <c r="K557" s="192" t="s">
        <v>198</v>
      </c>
      <c r="L557" s="197"/>
      <c r="M557" s="198" t="s">
        <v>1</v>
      </c>
      <c r="N557" s="199" t="s">
        <v>43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228</v>
      </c>
      <c r="AT557" s="161" t="s">
        <v>313</v>
      </c>
      <c r="AU557" s="161" t="s">
        <v>141</v>
      </c>
      <c r="AY557" s="16" t="s">
        <v>124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86</v>
      </c>
      <c r="BK557" s="162">
        <f>ROUND(I557*H557,2)</f>
        <v>0</v>
      </c>
      <c r="BL557" s="16" t="s">
        <v>123</v>
      </c>
      <c r="BM557" s="161" t="s">
        <v>645</v>
      </c>
    </row>
    <row r="558" spans="2:65" s="12" customFormat="1" ht="22.5">
      <c r="B558" s="163"/>
      <c r="D558" s="164" t="s">
        <v>133</v>
      </c>
      <c r="E558" s="165" t="s">
        <v>1</v>
      </c>
      <c r="F558" s="166" t="s">
        <v>371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133</v>
      </c>
      <c r="AU558" s="165" t="s">
        <v>141</v>
      </c>
      <c r="AV558" s="12" t="s">
        <v>86</v>
      </c>
      <c r="AW558" s="12" t="s">
        <v>32</v>
      </c>
      <c r="AX558" s="12" t="s">
        <v>78</v>
      </c>
      <c r="AY558" s="165" t="s">
        <v>124</v>
      </c>
    </row>
    <row r="559" spans="2:65" s="12" customFormat="1" ht="33.75">
      <c r="B559" s="163"/>
      <c r="D559" s="164" t="s">
        <v>133</v>
      </c>
      <c r="E559" s="165" t="s">
        <v>1</v>
      </c>
      <c r="F559" s="166" t="s">
        <v>646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133</v>
      </c>
      <c r="AU559" s="165" t="s">
        <v>141</v>
      </c>
      <c r="AV559" s="12" t="s">
        <v>86</v>
      </c>
      <c r="AW559" s="12" t="s">
        <v>32</v>
      </c>
      <c r="AX559" s="12" t="s">
        <v>78</v>
      </c>
      <c r="AY559" s="165" t="s">
        <v>124</v>
      </c>
    </row>
    <row r="560" spans="2:65" s="13" customFormat="1" ht="11.25">
      <c r="B560" s="171"/>
      <c r="D560" s="164" t="s">
        <v>133</v>
      </c>
      <c r="E560" s="172" t="s">
        <v>1</v>
      </c>
      <c r="F560" s="173" t="s">
        <v>647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133</v>
      </c>
      <c r="AU560" s="172" t="s">
        <v>141</v>
      </c>
      <c r="AV560" s="13" t="s">
        <v>88</v>
      </c>
      <c r="AW560" s="13" t="s">
        <v>32</v>
      </c>
      <c r="AX560" s="13" t="s">
        <v>78</v>
      </c>
      <c r="AY560" s="172" t="s">
        <v>124</v>
      </c>
    </row>
    <row r="561" spans="2:65" s="14" customFormat="1" ht="11.25">
      <c r="B561" s="179"/>
      <c r="D561" s="164" t="s">
        <v>133</v>
      </c>
      <c r="E561" s="180" t="s">
        <v>1</v>
      </c>
      <c r="F561" s="181" t="s">
        <v>136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133</v>
      </c>
      <c r="AU561" s="180" t="s">
        <v>141</v>
      </c>
      <c r="AV561" s="14" t="s">
        <v>123</v>
      </c>
      <c r="AW561" s="14" t="s">
        <v>32</v>
      </c>
      <c r="AX561" s="14" t="s">
        <v>86</v>
      </c>
      <c r="AY561" s="180" t="s">
        <v>124</v>
      </c>
    </row>
    <row r="562" spans="2:65" s="1" customFormat="1" ht="24" customHeight="1">
      <c r="B562" s="149"/>
      <c r="C562" s="150" t="s">
        <v>583</v>
      </c>
      <c r="D562" s="150" t="s">
        <v>127</v>
      </c>
      <c r="E562" s="151" t="s">
        <v>648</v>
      </c>
      <c r="F562" s="152" t="s">
        <v>649</v>
      </c>
      <c r="G562" s="153" t="s">
        <v>175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43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123</v>
      </c>
      <c r="AT562" s="161" t="s">
        <v>127</v>
      </c>
      <c r="AU562" s="161" t="s">
        <v>141</v>
      </c>
      <c r="AY562" s="16" t="s">
        <v>124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86</v>
      </c>
      <c r="BK562" s="162">
        <f>ROUND(I562*H562,2)</f>
        <v>0</v>
      </c>
      <c r="BL562" s="16" t="s">
        <v>123</v>
      </c>
      <c r="BM562" s="161" t="s">
        <v>650</v>
      </c>
    </row>
    <row r="563" spans="2:65" s="12" customFormat="1" ht="33.75">
      <c r="B563" s="163"/>
      <c r="D563" s="164" t="s">
        <v>133</v>
      </c>
      <c r="E563" s="165" t="s">
        <v>1</v>
      </c>
      <c r="F563" s="166" t="s">
        <v>651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133</v>
      </c>
      <c r="AU563" s="165" t="s">
        <v>141</v>
      </c>
      <c r="AV563" s="12" t="s">
        <v>86</v>
      </c>
      <c r="AW563" s="12" t="s">
        <v>32</v>
      </c>
      <c r="AX563" s="12" t="s">
        <v>78</v>
      </c>
      <c r="AY563" s="165" t="s">
        <v>124</v>
      </c>
    </row>
    <row r="564" spans="2:65" s="12" customFormat="1" ht="22.5">
      <c r="B564" s="163"/>
      <c r="D564" s="164" t="s">
        <v>133</v>
      </c>
      <c r="E564" s="165" t="s">
        <v>1</v>
      </c>
      <c r="F564" s="166" t="s">
        <v>195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133</v>
      </c>
      <c r="AU564" s="165" t="s">
        <v>141</v>
      </c>
      <c r="AV564" s="12" t="s">
        <v>86</v>
      </c>
      <c r="AW564" s="12" t="s">
        <v>32</v>
      </c>
      <c r="AX564" s="12" t="s">
        <v>78</v>
      </c>
      <c r="AY564" s="165" t="s">
        <v>124</v>
      </c>
    </row>
    <row r="565" spans="2:65" s="13" customFormat="1" ht="11.25">
      <c r="B565" s="171"/>
      <c r="D565" s="164" t="s">
        <v>133</v>
      </c>
      <c r="E565" s="172" t="s">
        <v>1</v>
      </c>
      <c r="F565" s="173" t="s">
        <v>208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133</v>
      </c>
      <c r="AU565" s="172" t="s">
        <v>141</v>
      </c>
      <c r="AV565" s="13" t="s">
        <v>88</v>
      </c>
      <c r="AW565" s="13" t="s">
        <v>32</v>
      </c>
      <c r="AX565" s="13" t="s">
        <v>78</v>
      </c>
      <c r="AY565" s="172" t="s">
        <v>124</v>
      </c>
    </row>
    <row r="566" spans="2:65" s="14" customFormat="1" ht="11.25">
      <c r="B566" s="179"/>
      <c r="D566" s="164" t="s">
        <v>133</v>
      </c>
      <c r="E566" s="180" t="s">
        <v>1</v>
      </c>
      <c r="F566" s="181" t="s">
        <v>136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133</v>
      </c>
      <c r="AU566" s="180" t="s">
        <v>141</v>
      </c>
      <c r="AV566" s="14" t="s">
        <v>123</v>
      </c>
      <c r="AW566" s="14" t="s">
        <v>32</v>
      </c>
      <c r="AX566" s="14" t="s">
        <v>86</v>
      </c>
      <c r="AY566" s="180" t="s">
        <v>124</v>
      </c>
    </row>
    <row r="567" spans="2:65" s="1" customFormat="1" ht="24" customHeight="1">
      <c r="B567" s="149"/>
      <c r="C567" s="150" t="s">
        <v>652</v>
      </c>
      <c r="D567" s="150" t="s">
        <v>127</v>
      </c>
      <c r="E567" s="151" t="s">
        <v>653</v>
      </c>
      <c r="F567" s="152" t="s">
        <v>654</v>
      </c>
      <c r="G567" s="153" t="s">
        <v>242</v>
      </c>
      <c r="H567" s="154">
        <v>102.8</v>
      </c>
      <c r="I567" s="155"/>
      <c r="J567" s="156">
        <f>ROUND(I567*H567,2)</f>
        <v>0</v>
      </c>
      <c r="K567" s="152" t="s">
        <v>198</v>
      </c>
      <c r="L567" s="31"/>
      <c r="M567" s="157" t="s">
        <v>1</v>
      </c>
      <c r="N567" s="158" t="s">
        <v>43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123</v>
      </c>
      <c r="AT567" s="161" t="s">
        <v>127</v>
      </c>
      <c r="AU567" s="161" t="s">
        <v>141</v>
      </c>
      <c r="AY567" s="16" t="s">
        <v>124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86</v>
      </c>
      <c r="BK567" s="162">
        <f>ROUND(I567*H567,2)</f>
        <v>0</v>
      </c>
      <c r="BL567" s="16" t="s">
        <v>123</v>
      </c>
      <c r="BM567" s="161" t="s">
        <v>655</v>
      </c>
    </row>
    <row r="568" spans="2:65" s="12" customFormat="1" ht="33.75">
      <c r="B568" s="163"/>
      <c r="D568" s="164" t="s">
        <v>133</v>
      </c>
      <c r="E568" s="165" t="s">
        <v>1</v>
      </c>
      <c r="F568" s="166" t="s">
        <v>656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133</v>
      </c>
      <c r="AU568" s="165" t="s">
        <v>141</v>
      </c>
      <c r="AV568" s="12" t="s">
        <v>86</v>
      </c>
      <c r="AW568" s="12" t="s">
        <v>32</v>
      </c>
      <c r="AX568" s="12" t="s">
        <v>78</v>
      </c>
      <c r="AY568" s="165" t="s">
        <v>124</v>
      </c>
    </row>
    <row r="569" spans="2:65" s="12" customFormat="1" ht="22.5">
      <c r="B569" s="163"/>
      <c r="D569" s="164" t="s">
        <v>133</v>
      </c>
      <c r="E569" s="165" t="s">
        <v>1</v>
      </c>
      <c r="F569" s="166" t="s">
        <v>195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133</v>
      </c>
      <c r="AU569" s="165" t="s">
        <v>141</v>
      </c>
      <c r="AV569" s="12" t="s">
        <v>86</v>
      </c>
      <c r="AW569" s="12" t="s">
        <v>32</v>
      </c>
      <c r="AX569" s="12" t="s">
        <v>78</v>
      </c>
      <c r="AY569" s="165" t="s">
        <v>124</v>
      </c>
    </row>
    <row r="570" spans="2:65" s="13" customFormat="1" ht="11.25">
      <c r="B570" s="171"/>
      <c r="D570" s="164" t="s">
        <v>133</v>
      </c>
      <c r="E570" s="172" t="s">
        <v>1</v>
      </c>
      <c r="F570" s="173" t="s">
        <v>657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133</v>
      </c>
      <c r="AU570" s="172" t="s">
        <v>141</v>
      </c>
      <c r="AV570" s="13" t="s">
        <v>88</v>
      </c>
      <c r="AW570" s="13" t="s">
        <v>32</v>
      </c>
      <c r="AX570" s="13" t="s">
        <v>78</v>
      </c>
      <c r="AY570" s="172" t="s">
        <v>124</v>
      </c>
    </row>
    <row r="571" spans="2:65" s="14" customFormat="1" ht="11.25">
      <c r="B571" s="179"/>
      <c r="D571" s="164" t="s">
        <v>133</v>
      </c>
      <c r="E571" s="180" t="s">
        <v>1</v>
      </c>
      <c r="F571" s="181" t="s">
        <v>136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133</v>
      </c>
      <c r="AU571" s="180" t="s">
        <v>141</v>
      </c>
      <c r="AV571" s="14" t="s">
        <v>123</v>
      </c>
      <c r="AW571" s="14" t="s">
        <v>32</v>
      </c>
      <c r="AX571" s="14" t="s">
        <v>86</v>
      </c>
      <c r="AY571" s="180" t="s">
        <v>124</v>
      </c>
    </row>
    <row r="572" spans="2:65" s="1" customFormat="1" ht="24" customHeight="1">
      <c r="B572" s="149"/>
      <c r="C572" s="150" t="s">
        <v>658</v>
      </c>
      <c r="D572" s="150" t="s">
        <v>127</v>
      </c>
      <c r="E572" s="151" t="s">
        <v>659</v>
      </c>
      <c r="F572" s="152" t="s">
        <v>660</v>
      </c>
      <c r="G572" s="153" t="s">
        <v>175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43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123</v>
      </c>
      <c r="AT572" s="161" t="s">
        <v>127</v>
      </c>
      <c r="AU572" s="161" t="s">
        <v>141</v>
      </c>
      <c r="AY572" s="16" t="s">
        <v>124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86</v>
      </c>
      <c r="BK572" s="162">
        <f>ROUND(I572*H572,2)</f>
        <v>0</v>
      </c>
      <c r="BL572" s="16" t="s">
        <v>123</v>
      </c>
      <c r="BM572" s="161" t="s">
        <v>661</v>
      </c>
    </row>
    <row r="573" spans="2:65" s="12" customFormat="1" ht="33.75">
      <c r="B573" s="163"/>
      <c r="D573" s="164" t="s">
        <v>133</v>
      </c>
      <c r="E573" s="165" t="s">
        <v>1</v>
      </c>
      <c r="F573" s="166" t="s">
        <v>662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133</v>
      </c>
      <c r="AU573" s="165" t="s">
        <v>141</v>
      </c>
      <c r="AV573" s="12" t="s">
        <v>86</v>
      </c>
      <c r="AW573" s="12" t="s">
        <v>32</v>
      </c>
      <c r="AX573" s="12" t="s">
        <v>78</v>
      </c>
      <c r="AY573" s="165" t="s">
        <v>124</v>
      </c>
    </row>
    <row r="574" spans="2:65" s="12" customFormat="1" ht="33.75">
      <c r="B574" s="163"/>
      <c r="D574" s="164" t="s">
        <v>133</v>
      </c>
      <c r="E574" s="165" t="s">
        <v>1</v>
      </c>
      <c r="F574" s="166" t="s">
        <v>663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133</v>
      </c>
      <c r="AU574" s="165" t="s">
        <v>141</v>
      </c>
      <c r="AV574" s="12" t="s">
        <v>86</v>
      </c>
      <c r="AW574" s="12" t="s">
        <v>32</v>
      </c>
      <c r="AX574" s="12" t="s">
        <v>78</v>
      </c>
      <c r="AY574" s="165" t="s">
        <v>124</v>
      </c>
    </row>
    <row r="575" spans="2:65" s="12" customFormat="1" ht="22.5">
      <c r="B575" s="163"/>
      <c r="D575" s="164" t="s">
        <v>133</v>
      </c>
      <c r="E575" s="165" t="s">
        <v>1</v>
      </c>
      <c r="F575" s="166" t="s">
        <v>664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133</v>
      </c>
      <c r="AU575" s="165" t="s">
        <v>141</v>
      </c>
      <c r="AV575" s="12" t="s">
        <v>86</v>
      </c>
      <c r="AW575" s="12" t="s">
        <v>32</v>
      </c>
      <c r="AX575" s="12" t="s">
        <v>78</v>
      </c>
      <c r="AY575" s="165" t="s">
        <v>124</v>
      </c>
    </row>
    <row r="576" spans="2:65" s="13" customFormat="1" ht="11.25">
      <c r="B576" s="171"/>
      <c r="D576" s="164" t="s">
        <v>133</v>
      </c>
      <c r="E576" s="172" t="s">
        <v>1</v>
      </c>
      <c r="F576" s="173" t="s">
        <v>665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133</v>
      </c>
      <c r="AU576" s="172" t="s">
        <v>141</v>
      </c>
      <c r="AV576" s="13" t="s">
        <v>88</v>
      </c>
      <c r="AW576" s="13" t="s">
        <v>32</v>
      </c>
      <c r="AX576" s="13" t="s">
        <v>78</v>
      </c>
      <c r="AY576" s="172" t="s">
        <v>124</v>
      </c>
    </row>
    <row r="577" spans="2:65" s="14" customFormat="1" ht="11.25">
      <c r="B577" s="179"/>
      <c r="D577" s="164" t="s">
        <v>133</v>
      </c>
      <c r="E577" s="180" t="s">
        <v>1</v>
      </c>
      <c r="F577" s="181" t="s">
        <v>136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133</v>
      </c>
      <c r="AU577" s="180" t="s">
        <v>141</v>
      </c>
      <c r="AV577" s="14" t="s">
        <v>123</v>
      </c>
      <c r="AW577" s="14" t="s">
        <v>32</v>
      </c>
      <c r="AX577" s="14" t="s">
        <v>86</v>
      </c>
      <c r="AY577" s="180" t="s">
        <v>124</v>
      </c>
    </row>
    <row r="578" spans="2:65" s="1" customFormat="1" ht="24" customHeight="1">
      <c r="B578" s="149"/>
      <c r="C578" s="150" t="s">
        <v>666</v>
      </c>
      <c r="D578" s="150" t="s">
        <v>127</v>
      </c>
      <c r="E578" s="151" t="s">
        <v>667</v>
      </c>
      <c r="F578" s="152" t="s">
        <v>668</v>
      </c>
      <c r="G578" s="153" t="s">
        <v>220</v>
      </c>
      <c r="H578" s="154">
        <v>198.4</v>
      </c>
      <c r="I578" s="155"/>
      <c r="J578" s="156">
        <f>ROUND(I578*H578,2)</f>
        <v>0</v>
      </c>
      <c r="K578" s="152" t="s">
        <v>198</v>
      </c>
      <c r="L578" s="31"/>
      <c r="M578" s="157" t="s">
        <v>1</v>
      </c>
      <c r="N578" s="158" t="s">
        <v>43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123</v>
      </c>
      <c r="AT578" s="161" t="s">
        <v>127</v>
      </c>
      <c r="AU578" s="161" t="s">
        <v>141</v>
      </c>
      <c r="AY578" s="16" t="s">
        <v>124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86</v>
      </c>
      <c r="BK578" s="162">
        <f>ROUND(I578*H578,2)</f>
        <v>0</v>
      </c>
      <c r="BL578" s="16" t="s">
        <v>123</v>
      </c>
      <c r="BM578" s="161" t="s">
        <v>669</v>
      </c>
    </row>
    <row r="579" spans="2:65" s="12" customFormat="1" ht="33.75">
      <c r="B579" s="163"/>
      <c r="D579" s="164" t="s">
        <v>133</v>
      </c>
      <c r="E579" s="165" t="s">
        <v>1</v>
      </c>
      <c r="F579" s="166" t="s">
        <v>670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133</v>
      </c>
      <c r="AU579" s="165" t="s">
        <v>141</v>
      </c>
      <c r="AV579" s="12" t="s">
        <v>86</v>
      </c>
      <c r="AW579" s="12" t="s">
        <v>32</v>
      </c>
      <c r="AX579" s="12" t="s">
        <v>78</v>
      </c>
      <c r="AY579" s="165" t="s">
        <v>124</v>
      </c>
    </row>
    <row r="580" spans="2:65" s="12" customFormat="1" ht="22.5">
      <c r="B580" s="163"/>
      <c r="D580" s="164" t="s">
        <v>133</v>
      </c>
      <c r="E580" s="165" t="s">
        <v>1</v>
      </c>
      <c r="F580" s="166" t="s">
        <v>671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133</v>
      </c>
      <c r="AU580" s="165" t="s">
        <v>141</v>
      </c>
      <c r="AV580" s="12" t="s">
        <v>86</v>
      </c>
      <c r="AW580" s="12" t="s">
        <v>32</v>
      </c>
      <c r="AX580" s="12" t="s">
        <v>78</v>
      </c>
      <c r="AY580" s="165" t="s">
        <v>124</v>
      </c>
    </row>
    <row r="581" spans="2:65" s="12" customFormat="1" ht="22.5">
      <c r="B581" s="163"/>
      <c r="D581" s="164" t="s">
        <v>133</v>
      </c>
      <c r="E581" s="165" t="s">
        <v>1</v>
      </c>
      <c r="F581" s="166" t="s">
        <v>482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133</v>
      </c>
      <c r="AU581" s="165" t="s">
        <v>141</v>
      </c>
      <c r="AV581" s="12" t="s">
        <v>86</v>
      </c>
      <c r="AW581" s="12" t="s">
        <v>32</v>
      </c>
      <c r="AX581" s="12" t="s">
        <v>78</v>
      </c>
      <c r="AY581" s="165" t="s">
        <v>124</v>
      </c>
    </row>
    <row r="582" spans="2:65" s="13" customFormat="1" ht="11.25">
      <c r="B582" s="171"/>
      <c r="D582" s="164" t="s">
        <v>133</v>
      </c>
      <c r="E582" s="172" t="s">
        <v>1</v>
      </c>
      <c r="F582" s="173" t="s">
        <v>235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133</v>
      </c>
      <c r="AU582" s="172" t="s">
        <v>141</v>
      </c>
      <c r="AV582" s="13" t="s">
        <v>88</v>
      </c>
      <c r="AW582" s="13" t="s">
        <v>32</v>
      </c>
      <c r="AX582" s="13" t="s">
        <v>78</v>
      </c>
      <c r="AY582" s="172" t="s">
        <v>124</v>
      </c>
    </row>
    <row r="583" spans="2:65" s="14" customFormat="1" ht="11.25">
      <c r="B583" s="179"/>
      <c r="D583" s="164" t="s">
        <v>133</v>
      </c>
      <c r="E583" s="180" t="s">
        <v>1</v>
      </c>
      <c r="F583" s="181" t="s">
        <v>136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133</v>
      </c>
      <c r="AU583" s="180" t="s">
        <v>141</v>
      </c>
      <c r="AV583" s="14" t="s">
        <v>123</v>
      </c>
      <c r="AW583" s="14" t="s">
        <v>32</v>
      </c>
      <c r="AX583" s="14" t="s">
        <v>86</v>
      </c>
      <c r="AY583" s="180" t="s">
        <v>124</v>
      </c>
    </row>
    <row r="584" spans="2:65" s="1" customFormat="1" ht="16.5" customHeight="1">
      <c r="B584" s="149"/>
      <c r="C584" s="190" t="s">
        <v>672</v>
      </c>
      <c r="D584" s="190" t="s">
        <v>313</v>
      </c>
      <c r="E584" s="191" t="s">
        <v>673</v>
      </c>
      <c r="F584" s="192" t="s">
        <v>674</v>
      </c>
      <c r="G584" s="193" t="s">
        <v>220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43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228</v>
      </c>
      <c r="AT584" s="161" t="s">
        <v>313</v>
      </c>
      <c r="AU584" s="161" t="s">
        <v>141</v>
      </c>
      <c r="AY584" s="16" t="s">
        <v>124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86</v>
      </c>
      <c r="BK584" s="162">
        <f>ROUND(I584*H584,2)</f>
        <v>0</v>
      </c>
      <c r="BL584" s="16" t="s">
        <v>123</v>
      </c>
      <c r="BM584" s="161" t="s">
        <v>675</v>
      </c>
    </row>
    <row r="585" spans="2:65" s="1" customFormat="1" ht="19.5">
      <c r="B585" s="31"/>
      <c r="D585" s="164" t="s">
        <v>337</v>
      </c>
      <c r="F585" s="200" t="s">
        <v>676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337</v>
      </c>
      <c r="AU585" s="16" t="s">
        <v>141</v>
      </c>
    </row>
    <row r="586" spans="2:65" s="12" customFormat="1" ht="22.5">
      <c r="B586" s="163"/>
      <c r="D586" s="164" t="s">
        <v>133</v>
      </c>
      <c r="E586" s="165" t="s">
        <v>1</v>
      </c>
      <c r="F586" s="166" t="s">
        <v>677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133</v>
      </c>
      <c r="AU586" s="165" t="s">
        <v>141</v>
      </c>
      <c r="AV586" s="12" t="s">
        <v>86</v>
      </c>
      <c r="AW586" s="12" t="s">
        <v>32</v>
      </c>
      <c r="AX586" s="12" t="s">
        <v>78</v>
      </c>
      <c r="AY586" s="165" t="s">
        <v>124</v>
      </c>
    </row>
    <row r="587" spans="2:65" s="12" customFormat="1" ht="22.5">
      <c r="B587" s="163"/>
      <c r="D587" s="164" t="s">
        <v>133</v>
      </c>
      <c r="E587" s="165" t="s">
        <v>1</v>
      </c>
      <c r="F587" s="166" t="s">
        <v>678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133</v>
      </c>
      <c r="AU587" s="165" t="s">
        <v>141</v>
      </c>
      <c r="AV587" s="12" t="s">
        <v>86</v>
      </c>
      <c r="AW587" s="12" t="s">
        <v>32</v>
      </c>
      <c r="AX587" s="12" t="s">
        <v>78</v>
      </c>
      <c r="AY587" s="165" t="s">
        <v>124</v>
      </c>
    </row>
    <row r="588" spans="2:65" s="12" customFormat="1" ht="22.5">
      <c r="B588" s="163"/>
      <c r="D588" s="164" t="s">
        <v>133</v>
      </c>
      <c r="E588" s="165" t="s">
        <v>1</v>
      </c>
      <c r="F588" s="166" t="s">
        <v>482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133</v>
      </c>
      <c r="AU588" s="165" t="s">
        <v>141</v>
      </c>
      <c r="AV588" s="12" t="s">
        <v>86</v>
      </c>
      <c r="AW588" s="12" t="s">
        <v>32</v>
      </c>
      <c r="AX588" s="12" t="s">
        <v>78</v>
      </c>
      <c r="AY588" s="165" t="s">
        <v>124</v>
      </c>
    </row>
    <row r="589" spans="2:65" s="13" customFormat="1" ht="11.25">
      <c r="B589" s="171"/>
      <c r="D589" s="164" t="s">
        <v>133</v>
      </c>
      <c r="E589" s="172" t="s">
        <v>1</v>
      </c>
      <c r="F589" s="173" t="s">
        <v>679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133</v>
      </c>
      <c r="AU589" s="172" t="s">
        <v>141</v>
      </c>
      <c r="AV589" s="13" t="s">
        <v>88</v>
      </c>
      <c r="AW589" s="13" t="s">
        <v>32</v>
      </c>
      <c r="AX589" s="13" t="s">
        <v>78</v>
      </c>
      <c r="AY589" s="172" t="s">
        <v>124</v>
      </c>
    </row>
    <row r="590" spans="2:65" s="14" customFormat="1" ht="11.25">
      <c r="B590" s="179"/>
      <c r="D590" s="164" t="s">
        <v>133</v>
      </c>
      <c r="E590" s="180" t="s">
        <v>1</v>
      </c>
      <c r="F590" s="181" t="s">
        <v>136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133</v>
      </c>
      <c r="AU590" s="180" t="s">
        <v>141</v>
      </c>
      <c r="AV590" s="14" t="s">
        <v>123</v>
      </c>
      <c r="AW590" s="14" t="s">
        <v>32</v>
      </c>
      <c r="AX590" s="14" t="s">
        <v>86</v>
      </c>
      <c r="AY590" s="180" t="s">
        <v>124</v>
      </c>
    </row>
    <row r="591" spans="2:65" s="1" customFormat="1" ht="16.5" customHeight="1">
      <c r="B591" s="149"/>
      <c r="C591" s="150" t="s">
        <v>680</v>
      </c>
      <c r="D591" s="150" t="s">
        <v>127</v>
      </c>
      <c r="E591" s="151" t="s">
        <v>681</v>
      </c>
      <c r="F591" s="152" t="s">
        <v>682</v>
      </c>
      <c r="G591" s="153" t="s">
        <v>220</v>
      </c>
      <c r="H591" s="154">
        <v>36.200000000000003</v>
      </c>
      <c r="I591" s="155"/>
      <c r="J591" s="156">
        <f>ROUND(I591*H591,2)</f>
        <v>0</v>
      </c>
      <c r="K591" s="152" t="s">
        <v>198</v>
      </c>
      <c r="L591" s="31"/>
      <c r="M591" s="157" t="s">
        <v>1</v>
      </c>
      <c r="N591" s="158" t="s">
        <v>43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123</v>
      </c>
      <c r="AT591" s="161" t="s">
        <v>127</v>
      </c>
      <c r="AU591" s="161" t="s">
        <v>141</v>
      </c>
      <c r="AY591" s="16" t="s">
        <v>124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86</v>
      </c>
      <c r="BK591" s="162">
        <f>ROUND(I591*H591,2)</f>
        <v>0</v>
      </c>
      <c r="BL591" s="16" t="s">
        <v>123</v>
      </c>
      <c r="BM591" s="161" t="s">
        <v>683</v>
      </c>
    </row>
    <row r="592" spans="2:65" s="12" customFormat="1" ht="33.75">
      <c r="B592" s="163"/>
      <c r="D592" s="164" t="s">
        <v>133</v>
      </c>
      <c r="E592" s="165" t="s">
        <v>1</v>
      </c>
      <c r="F592" s="166" t="s">
        <v>684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133</v>
      </c>
      <c r="AU592" s="165" t="s">
        <v>141</v>
      </c>
      <c r="AV592" s="12" t="s">
        <v>86</v>
      </c>
      <c r="AW592" s="12" t="s">
        <v>32</v>
      </c>
      <c r="AX592" s="12" t="s">
        <v>78</v>
      </c>
      <c r="AY592" s="165" t="s">
        <v>124</v>
      </c>
    </row>
    <row r="593" spans="2:65" s="12" customFormat="1" ht="22.5">
      <c r="B593" s="163"/>
      <c r="D593" s="164" t="s">
        <v>133</v>
      </c>
      <c r="E593" s="165" t="s">
        <v>1</v>
      </c>
      <c r="F593" s="166" t="s">
        <v>371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133</v>
      </c>
      <c r="AU593" s="165" t="s">
        <v>141</v>
      </c>
      <c r="AV593" s="12" t="s">
        <v>86</v>
      </c>
      <c r="AW593" s="12" t="s">
        <v>32</v>
      </c>
      <c r="AX593" s="12" t="s">
        <v>78</v>
      </c>
      <c r="AY593" s="165" t="s">
        <v>124</v>
      </c>
    </row>
    <row r="594" spans="2:65" s="13" customFormat="1" ht="11.25">
      <c r="B594" s="171"/>
      <c r="D594" s="164" t="s">
        <v>133</v>
      </c>
      <c r="E594" s="172" t="s">
        <v>1</v>
      </c>
      <c r="F594" s="173" t="s">
        <v>685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133</v>
      </c>
      <c r="AU594" s="172" t="s">
        <v>141</v>
      </c>
      <c r="AV594" s="13" t="s">
        <v>88</v>
      </c>
      <c r="AW594" s="13" t="s">
        <v>32</v>
      </c>
      <c r="AX594" s="13" t="s">
        <v>78</v>
      </c>
      <c r="AY594" s="172" t="s">
        <v>124</v>
      </c>
    </row>
    <row r="595" spans="2:65" s="14" customFormat="1" ht="11.25">
      <c r="B595" s="179"/>
      <c r="D595" s="164" t="s">
        <v>133</v>
      </c>
      <c r="E595" s="180" t="s">
        <v>1</v>
      </c>
      <c r="F595" s="181" t="s">
        <v>136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133</v>
      </c>
      <c r="AU595" s="180" t="s">
        <v>141</v>
      </c>
      <c r="AV595" s="14" t="s">
        <v>123</v>
      </c>
      <c r="AW595" s="14" t="s">
        <v>32</v>
      </c>
      <c r="AX595" s="14" t="s">
        <v>86</v>
      </c>
      <c r="AY595" s="180" t="s">
        <v>124</v>
      </c>
    </row>
    <row r="596" spans="2:65" s="1" customFormat="1" ht="24" customHeight="1">
      <c r="B596" s="149"/>
      <c r="C596" s="150" t="s">
        <v>686</v>
      </c>
      <c r="D596" s="150" t="s">
        <v>127</v>
      </c>
      <c r="E596" s="151" t="s">
        <v>687</v>
      </c>
      <c r="F596" s="152" t="s">
        <v>688</v>
      </c>
      <c r="G596" s="153" t="s">
        <v>175</v>
      </c>
      <c r="H596" s="154">
        <v>1129.6600000000001</v>
      </c>
      <c r="I596" s="155"/>
      <c r="J596" s="156">
        <f>ROUND(I596*H596,2)</f>
        <v>0</v>
      </c>
      <c r="K596" s="152" t="s">
        <v>198</v>
      </c>
      <c r="L596" s="31"/>
      <c r="M596" s="157" t="s">
        <v>1</v>
      </c>
      <c r="N596" s="158" t="s">
        <v>43</v>
      </c>
      <c r="O596" s="54"/>
      <c r="P596" s="159">
        <f>O596*H596</f>
        <v>0</v>
      </c>
      <c r="Q596" s="159">
        <v>2.3099999999999999E-2</v>
      </c>
      <c r="R596" s="159">
        <f>Q596*H596</f>
        <v>26.095146</v>
      </c>
      <c r="S596" s="159">
        <v>0</v>
      </c>
      <c r="T596" s="160">
        <f>S596*H596</f>
        <v>0</v>
      </c>
      <c r="AR596" s="161" t="s">
        <v>123</v>
      </c>
      <c r="AT596" s="161" t="s">
        <v>127</v>
      </c>
      <c r="AU596" s="161" t="s">
        <v>141</v>
      </c>
      <c r="AY596" s="16" t="s">
        <v>124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86</v>
      </c>
      <c r="BK596" s="162">
        <f>ROUND(I596*H596,2)</f>
        <v>0</v>
      </c>
      <c r="BL596" s="16" t="s">
        <v>123</v>
      </c>
      <c r="BM596" s="161" t="s">
        <v>689</v>
      </c>
    </row>
    <row r="597" spans="2:65" s="12" customFormat="1" ht="33.75">
      <c r="B597" s="163"/>
      <c r="D597" s="164" t="s">
        <v>133</v>
      </c>
      <c r="E597" s="165" t="s">
        <v>1</v>
      </c>
      <c r="F597" s="166" t="s">
        <v>690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133</v>
      </c>
      <c r="AU597" s="165" t="s">
        <v>141</v>
      </c>
      <c r="AV597" s="12" t="s">
        <v>86</v>
      </c>
      <c r="AW597" s="12" t="s">
        <v>32</v>
      </c>
      <c r="AX597" s="12" t="s">
        <v>78</v>
      </c>
      <c r="AY597" s="165" t="s">
        <v>124</v>
      </c>
    </row>
    <row r="598" spans="2:65" s="12" customFormat="1" ht="11.25">
      <c r="B598" s="163"/>
      <c r="D598" s="164" t="s">
        <v>133</v>
      </c>
      <c r="E598" s="165" t="s">
        <v>1</v>
      </c>
      <c r="F598" s="166" t="s">
        <v>691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133</v>
      </c>
      <c r="AU598" s="165" t="s">
        <v>141</v>
      </c>
      <c r="AV598" s="12" t="s">
        <v>86</v>
      </c>
      <c r="AW598" s="12" t="s">
        <v>32</v>
      </c>
      <c r="AX598" s="12" t="s">
        <v>78</v>
      </c>
      <c r="AY598" s="165" t="s">
        <v>124</v>
      </c>
    </row>
    <row r="599" spans="2:65" s="12" customFormat="1" ht="22.5">
      <c r="B599" s="163"/>
      <c r="D599" s="164" t="s">
        <v>133</v>
      </c>
      <c r="E599" s="165" t="s">
        <v>1</v>
      </c>
      <c r="F599" s="166" t="s">
        <v>195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133</v>
      </c>
      <c r="AU599" s="165" t="s">
        <v>141</v>
      </c>
      <c r="AV599" s="12" t="s">
        <v>86</v>
      </c>
      <c r="AW599" s="12" t="s">
        <v>32</v>
      </c>
      <c r="AX599" s="12" t="s">
        <v>78</v>
      </c>
      <c r="AY599" s="165" t="s">
        <v>124</v>
      </c>
    </row>
    <row r="600" spans="2:65" s="13" customFormat="1" ht="11.25">
      <c r="B600" s="171"/>
      <c r="D600" s="164" t="s">
        <v>133</v>
      </c>
      <c r="E600" s="172" t="s">
        <v>1</v>
      </c>
      <c r="F600" s="173" t="s">
        <v>692</v>
      </c>
      <c r="H600" s="174">
        <v>1129.6600000000001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133</v>
      </c>
      <c r="AU600" s="172" t="s">
        <v>141</v>
      </c>
      <c r="AV600" s="13" t="s">
        <v>88</v>
      </c>
      <c r="AW600" s="13" t="s">
        <v>32</v>
      </c>
      <c r="AX600" s="13" t="s">
        <v>78</v>
      </c>
      <c r="AY600" s="172" t="s">
        <v>124</v>
      </c>
    </row>
    <row r="601" spans="2:65" s="14" customFormat="1" ht="11.25">
      <c r="B601" s="179"/>
      <c r="D601" s="164" t="s">
        <v>133</v>
      </c>
      <c r="E601" s="180" t="s">
        <v>1</v>
      </c>
      <c r="F601" s="181" t="s">
        <v>136</v>
      </c>
      <c r="H601" s="182">
        <v>1129.6600000000001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133</v>
      </c>
      <c r="AU601" s="180" t="s">
        <v>141</v>
      </c>
      <c r="AV601" s="14" t="s">
        <v>123</v>
      </c>
      <c r="AW601" s="14" t="s">
        <v>32</v>
      </c>
      <c r="AX601" s="14" t="s">
        <v>86</v>
      </c>
      <c r="AY601" s="180" t="s">
        <v>124</v>
      </c>
    </row>
    <row r="602" spans="2:65" s="11" customFormat="1" ht="22.9" customHeight="1">
      <c r="B602" s="136"/>
      <c r="D602" s="137" t="s">
        <v>77</v>
      </c>
      <c r="E602" s="147" t="s">
        <v>228</v>
      </c>
      <c r="F602" s="147" t="s">
        <v>693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86</v>
      </c>
      <c r="AT602" s="145" t="s">
        <v>77</v>
      </c>
      <c r="AU602" s="145" t="s">
        <v>86</v>
      </c>
      <c r="AY602" s="137" t="s">
        <v>124</v>
      </c>
      <c r="BK602" s="146">
        <f>SUM(BK603:BK638)</f>
        <v>0</v>
      </c>
    </row>
    <row r="603" spans="2:65" s="1" customFormat="1" ht="16.5" customHeight="1">
      <c r="B603" s="149"/>
      <c r="C603" s="150" t="s">
        <v>694</v>
      </c>
      <c r="D603" s="150" t="s">
        <v>127</v>
      </c>
      <c r="E603" s="151" t="s">
        <v>695</v>
      </c>
      <c r="F603" s="152" t="s">
        <v>696</v>
      </c>
      <c r="G603" s="153" t="s">
        <v>175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43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123</v>
      </c>
      <c r="AT603" s="161" t="s">
        <v>127</v>
      </c>
      <c r="AU603" s="161" t="s">
        <v>88</v>
      </c>
      <c r="AY603" s="16" t="s">
        <v>124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86</v>
      </c>
      <c r="BK603" s="162">
        <f>ROUND(I603*H603,2)</f>
        <v>0</v>
      </c>
      <c r="BL603" s="16" t="s">
        <v>123</v>
      </c>
      <c r="BM603" s="161" t="s">
        <v>697</v>
      </c>
    </row>
    <row r="604" spans="2:65" s="12" customFormat="1" ht="22.5">
      <c r="B604" s="163"/>
      <c r="D604" s="164" t="s">
        <v>133</v>
      </c>
      <c r="E604" s="165" t="s">
        <v>1</v>
      </c>
      <c r="F604" s="166" t="s">
        <v>698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133</v>
      </c>
      <c r="AU604" s="165" t="s">
        <v>88</v>
      </c>
      <c r="AV604" s="12" t="s">
        <v>86</v>
      </c>
      <c r="AW604" s="12" t="s">
        <v>32</v>
      </c>
      <c r="AX604" s="12" t="s">
        <v>78</v>
      </c>
      <c r="AY604" s="165" t="s">
        <v>124</v>
      </c>
    </row>
    <row r="605" spans="2:65" s="12" customFormat="1" ht="11.25">
      <c r="B605" s="163"/>
      <c r="D605" s="164" t="s">
        <v>133</v>
      </c>
      <c r="E605" s="165" t="s">
        <v>1</v>
      </c>
      <c r="F605" s="166" t="s">
        <v>699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133</v>
      </c>
      <c r="AU605" s="165" t="s">
        <v>88</v>
      </c>
      <c r="AV605" s="12" t="s">
        <v>86</v>
      </c>
      <c r="AW605" s="12" t="s">
        <v>32</v>
      </c>
      <c r="AX605" s="12" t="s">
        <v>78</v>
      </c>
      <c r="AY605" s="165" t="s">
        <v>124</v>
      </c>
    </row>
    <row r="606" spans="2:65" s="12" customFormat="1" ht="11.25">
      <c r="B606" s="163"/>
      <c r="D606" s="164" t="s">
        <v>133</v>
      </c>
      <c r="E606" s="165" t="s">
        <v>1</v>
      </c>
      <c r="F606" s="166" t="s">
        <v>700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133</v>
      </c>
      <c r="AU606" s="165" t="s">
        <v>88</v>
      </c>
      <c r="AV606" s="12" t="s">
        <v>86</v>
      </c>
      <c r="AW606" s="12" t="s">
        <v>32</v>
      </c>
      <c r="AX606" s="12" t="s">
        <v>78</v>
      </c>
      <c r="AY606" s="165" t="s">
        <v>124</v>
      </c>
    </row>
    <row r="607" spans="2:65" s="13" customFormat="1" ht="11.25">
      <c r="B607" s="171"/>
      <c r="D607" s="164" t="s">
        <v>133</v>
      </c>
      <c r="E607" s="172" t="s">
        <v>1</v>
      </c>
      <c r="F607" s="173" t="s">
        <v>701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133</v>
      </c>
      <c r="AU607" s="172" t="s">
        <v>88</v>
      </c>
      <c r="AV607" s="13" t="s">
        <v>88</v>
      </c>
      <c r="AW607" s="13" t="s">
        <v>32</v>
      </c>
      <c r="AX607" s="13" t="s">
        <v>78</v>
      </c>
      <c r="AY607" s="172" t="s">
        <v>124</v>
      </c>
    </row>
    <row r="608" spans="2:65" s="12" customFormat="1" ht="11.25">
      <c r="B608" s="163"/>
      <c r="D608" s="164" t="s">
        <v>133</v>
      </c>
      <c r="E608" s="165" t="s">
        <v>1</v>
      </c>
      <c r="F608" s="166" t="s">
        <v>702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133</v>
      </c>
      <c r="AU608" s="165" t="s">
        <v>88</v>
      </c>
      <c r="AV608" s="12" t="s">
        <v>86</v>
      </c>
      <c r="AW608" s="12" t="s">
        <v>32</v>
      </c>
      <c r="AX608" s="12" t="s">
        <v>78</v>
      </c>
      <c r="AY608" s="165" t="s">
        <v>124</v>
      </c>
    </row>
    <row r="609" spans="2:65" s="12" customFormat="1" ht="11.25">
      <c r="B609" s="163"/>
      <c r="D609" s="164" t="s">
        <v>133</v>
      </c>
      <c r="E609" s="165" t="s">
        <v>1</v>
      </c>
      <c r="F609" s="166" t="s">
        <v>703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133</v>
      </c>
      <c r="AU609" s="165" t="s">
        <v>88</v>
      </c>
      <c r="AV609" s="12" t="s">
        <v>86</v>
      </c>
      <c r="AW609" s="12" t="s">
        <v>32</v>
      </c>
      <c r="AX609" s="12" t="s">
        <v>78</v>
      </c>
      <c r="AY609" s="165" t="s">
        <v>124</v>
      </c>
    </row>
    <row r="610" spans="2:65" s="13" customFormat="1" ht="11.25">
      <c r="B610" s="171"/>
      <c r="D610" s="164" t="s">
        <v>133</v>
      </c>
      <c r="E610" s="172" t="s">
        <v>1</v>
      </c>
      <c r="F610" s="173" t="s">
        <v>704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133</v>
      </c>
      <c r="AU610" s="172" t="s">
        <v>88</v>
      </c>
      <c r="AV610" s="13" t="s">
        <v>88</v>
      </c>
      <c r="AW610" s="13" t="s">
        <v>32</v>
      </c>
      <c r="AX610" s="13" t="s">
        <v>78</v>
      </c>
      <c r="AY610" s="172" t="s">
        <v>124</v>
      </c>
    </row>
    <row r="611" spans="2:65" s="14" customFormat="1" ht="11.25">
      <c r="B611" s="179"/>
      <c r="D611" s="164" t="s">
        <v>133</v>
      </c>
      <c r="E611" s="180" t="s">
        <v>1</v>
      </c>
      <c r="F611" s="181" t="s">
        <v>136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133</v>
      </c>
      <c r="AU611" s="180" t="s">
        <v>88</v>
      </c>
      <c r="AV611" s="14" t="s">
        <v>123</v>
      </c>
      <c r="AW611" s="14" t="s">
        <v>32</v>
      </c>
      <c r="AX611" s="14" t="s">
        <v>86</v>
      </c>
      <c r="AY611" s="180" t="s">
        <v>124</v>
      </c>
    </row>
    <row r="612" spans="2:65" s="1" customFormat="1" ht="24" customHeight="1">
      <c r="B612" s="149"/>
      <c r="C612" s="150" t="s">
        <v>705</v>
      </c>
      <c r="D612" s="150" t="s">
        <v>127</v>
      </c>
      <c r="E612" s="151" t="s">
        <v>706</v>
      </c>
      <c r="F612" s="152" t="s">
        <v>707</v>
      </c>
      <c r="G612" s="153" t="s">
        <v>242</v>
      </c>
      <c r="H612" s="154">
        <v>4.6440000000000001</v>
      </c>
      <c r="I612" s="155"/>
      <c r="J612" s="156">
        <f>ROUND(I612*H612,2)</f>
        <v>0</v>
      </c>
      <c r="K612" s="152" t="s">
        <v>198</v>
      </c>
      <c r="L612" s="31"/>
      <c r="M612" s="157" t="s">
        <v>1</v>
      </c>
      <c r="N612" s="158" t="s">
        <v>43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123</v>
      </c>
      <c r="AT612" s="161" t="s">
        <v>127</v>
      </c>
      <c r="AU612" s="161" t="s">
        <v>88</v>
      </c>
      <c r="AY612" s="16" t="s">
        <v>124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86</v>
      </c>
      <c r="BK612" s="162">
        <f>ROUND(I612*H612,2)</f>
        <v>0</v>
      </c>
      <c r="BL612" s="16" t="s">
        <v>123</v>
      </c>
      <c r="BM612" s="161" t="s">
        <v>708</v>
      </c>
    </row>
    <row r="613" spans="2:65" s="12" customFormat="1" ht="22.5">
      <c r="B613" s="163"/>
      <c r="D613" s="164" t="s">
        <v>133</v>
      </c>
      <c r="E613" s="165" t="s">
        <v>1</v>
      </c>
      <c r="F613" s="166" t="s">
        <v>458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133</v>
      </c>
      <c r="AU613" s="165" t="s">
        <v>88</v>
      </c>
      <c r="AV613" s="12" t="s">
        <v>86</v>
      </c>
      <c r="AW613" s="12" t="s">
        <v>32</v>
      </c>
      <c r="AX613" s="12" t="s">
        <v>78</v>
      </c>
      <c r="AY613" s="165" t="s">
        <v>124</v>
      </c>
    </row>
    <row r="614" spans="2:65" s="12" customFormat="1" ht="33.75">
      <c r="B614" s="163"/>
      <c r="D614" s="164" t="s">
        <v>133</v>
      </c>
      <c r="E614" s="165" t="s">
        <v>1</v>
      </c>
      <c r="F614" s="166" t="s">
        <v>709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133</v>
      </c>
      <c r="AU614" s="165" t="s">
        <v>88</v>
      </c>
      <c r="AV614" s="12" t="s">
        <v>86</v>
      </c>
      <c r="AW614" s="12" t="s">
        <v>32</v>
      </c>
      <c r="AX614" s="12" t="s">
        <v>78</v>
      </c>
      <c r="AY614" s="165" t="s">
        <v>124</v>
      </c>
    </row>
    <row r="615" spans="2:65" s="13" customFormat="1" ht="11.25">
      <c r="B615" s="171"/>
      <c r="D615" s="164" t="s">
        <v>133</v>
      </c>
      <c r="E615" s="172" t="s">
        <v>1</v>
      </c>
      <c r="F615" s="173" t="s">
        <v>500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133</v>
      </c>
      <c r="AU615" s="172" t="s">
        <v>88</v>
      </c>
      <c r="AV615" s="13" t="s">
        <v>88</v>
      </c>
      <c r="AW615" s="13" t="s">
        <v>32</v>
      </c>
      <c r="AX615" s="13" t="s">
        <v>78</v>
      </c>
      <c r="AY615" s="172" t="s">
        <v>124</v>
      </c>
    </row>
    <row r="616" spans="2:65" s="12" customFormat="1" ht="33.75">
      <c r="B616" s="163"/>
      <c r="D616" s="164" t="s">
        <v>133</v>
      </c>
      <c r="E616" s="165" t="s">
        <v>1</v>
      </c>
      <c r="F616" s="166" t="s">
        <v>710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133</v>
      </c>
      <c r="AU616" s="165" t="s">
        <v>88</v>
      </c>
      <c r="AV616" s="12" t="s">
        <v>86</v>
      </c>
      <c r="AW616" s="12" t="s">
        <v>32</v>
      </c>
      <c r="AX616" s="12" t="s">
        <v>78</v>
      </c>
      <c r="AY616" s="165" t="s">
        <v>124</v>
      </c>
    </row>
    <row r="617" spans="2:65" s="13" customFormat="1" ht="11.25">
      <c r="B617" s="171"/>
      <c r="D617" s="164" t="s">
        <v>133</v>
      </c>
      <c r="E617" s="172" t="s">
        <v>1</v>
      </c>
      <c r="F617" s="173" t="s">
        <v>502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133</v>
      </c>
      <c r="AU617" s="172" t="s">
        <v>88</v>
      </c>
      <c r="AV617" s="13" t="s">
        <v>88</v>
      </c>
      <c r="AW617" s="13" t="s">
        <v>32</v>
      </c>
      <c r="AX617" s="13" t="s">
        <v>78</v>
      </c>
      <c r="AY617" s="172" t="s">
        <v>124</v>
      </c>
    </row>
    <row r="618" spans="2:65" s="14" customFormat="1" ht="11.25">
      <c r="B618" s="179"/>
      <c r="D618" s="164" t="s">
        <v>133</v>
      </c>
      <c r="E618" s="180" t="s">
        <v>1</v>
      </c>
      <c r="F618" s="181" t="s">
        <v>136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133</v>
      </c>
      <c r="AU618" s="180" t="s">
        <v>88</v>
      </c>
      <c r="AV618" s="14" t="s">
        <v>123</v>
      </c>
      <c r="AW618" s="14" t="s">
        <v>32</v>
      </c>
      <c r="AX618" s="14" t="s">
        <v>86</v>
      </c>
      <c r="AY618" s="180" t="s">
        <v>124</v>
      </c>
    </row>
    <row r="619" spans="2:65" s="1" customFormat="1" ht="16.5" customHeight="1">
      <c r="B619" s="149"/>
      <c r="C619" s="150" t="s">
        <v>711</v>
      </c>
      <c r="D619" s="150" t="s">
        <v>127</v>
      </c>
      <c r="E619" s="151" t="s">
        <v>712</v>
      </c>
      <c r="F619" s="152" t="s">
        <v>713</v>
      </c>
      <c r="G619" s="153" t="s">
        <v>380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43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123</v>
      </c>
      <c r="AT619" s="161" t="s">
        <v>127</v>
      </c>
      <c r="AU619" s="161" t="s">
        <v>88</v>
      </c>
      <c r="AY619" s="16" t="s">
        <v>124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86</v>
      </c>
      <c r="BK619" s="162">
        <f>ROUND(I619*H619,2)</f>
        <v>0</v>
      </c>
      <c r="BL619" s="16" t="s">
        <v>123</v>
      </c>
      <c r="BM619" s="161" t="s">
        <v>714</v>
      </c>
    </row>
    <row r="620" spans="2:65" s="12" customFormat="1" ht="33.75">
      <c r="B620" s="163"/>
      <c r="D620" s="164" t="s">
        <v>133</v>
      </c>
      <c r="E620" s="165" t="s">
        <v>1</v>
      </c>
      <c r="F620" s="166" t="s">
        <v>715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133</v>
      </c>
      <c r="AU620" s="165" t="s">
        <v>88</v>
      </c>
      <c r="AV620" s="12" t="s">
        <v>86</v>
      </c>
      <c r="AW620" s="12" t="s">
        <v>32</v>
      </c>
      <c r="AX620" s="12" t="s">
        <v>78</v>
      </c>
      <c r="AY620" s="165" t="s">
        <v>124</v>
      </c>
    </row>
    <row r="621" spans="2:65" s="12" customFormat="1" ht="33.75">
      <c r="B621" s="163"/>
      <c r="D621" s="164" t="s">
        <v>133</v>
      </c>
      <c r="E621" s="165" t="s">
        <v>1</v>
      </c>
      <c r="F621" s="166" t="s">
        <v>716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133</v>
      </c>
      <c r="AU621" s="165" t="s">
        <v>88</v>
      </c>
      <c r="AV621" s="12" t="s">
        <v>86</v>
      </c>
      <c r="AW621" s="12" t="s">
        <v>32</v>
      </c>
      <c r="AX621" s="12" t="s">
        <v>78</v>
      </c>
      <c r="AY621" s="165" t="s">
        <v>124</v>
      </c>
    </row>
    <row r="622" spans="2:65" s="12" customFormat="1" ht="11.25">
      <c r="B622" s="163"/>
      <c r="D622" s="164" t="s">
        <v>133</v>
      </c>
      <c r="E622" s="165" t="s">
        <v>1</v>
      </c>
      <c r="F622" s="166" t="s">
        <v>717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133</v>
      </c>
      <c r="AU622" s="165" t="s">
        <v>88</v>
      </c>
      <c r="AV622" s="12" t="s">
        <v>86</v>
      </c>
      <c r="AW622" s="12" t="s">
        <v>32</v>
      </c>
      <c r="AX622" s="12" t="s">
        <v>78</v>
      </c>
      <c r="AY622" s="165" t="s">
        <v>124</v>
      </c>
    </row>
    <row r="623" spans="2:65" s="12" customFormat="1" ht="22.5">
      <c r="B623" s="163"/>
      <c r="D623" s="164" t="s">
        <v>133</v>
      </c>
      <c r="E623" s="165" t="s">
        <v>1</v>
      </c>
      <c r="F623" s="166" t="s">
        <v>718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133</v>
      </c>
      <c r="AU623" s="165" t="s">
        <v>88</v>
      </c>
      <c r="AV623" s="12" t="s">
        <v>86</v>
      </c>
      <c r="AW623" s="12" t="s">
        <v>32</v>
      </c>
      <c r="AX623" s="12" t="s">
        <v>78</v>
      </c>
      <c r="AY623" s="165" t="s">
        <v>124</v>
      </c>
    </row>
    <row r="624" spans="2:65" s="13" customFormat="1" ht="11.25">
      <c r="B624" s="171"/>
      <c r="D624" s="164" t="s">
        <v>133</v>
      </c>
      <c r="E624" s="172" t="s">
        <v>1</v>
      </c>
      <c r="F624" s="173" t="s">
        <v>319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133</v>
      </c>
      <c r="AU624" s="172" t="s">
        <v>88</v>
      </c>
      <c r="AV624" s="13" t="s">
        <v>88</v>
      </c>
      <c r="AW624" s="13" t="s">
        <v>32</v>
      </c>
      <c r="AX624" s="13" t="s">
        <v>86</v>
      </c>
      <c r="AY624" s="172" t="s">
        <v>124</v>
      </c>
    </row>
    <row r="625" spans="2:65" s="14" customFormat="1" ht="11.25">
      <c r="B625" s="179"/>
      <c r="D625" s="164" t="s">
        <v>133</v>
      </c>
      <c r="E625" s="180" t="s">
        <v>1</v>
      </c>
      <c r="F625" s="181" t="s">
        <v>136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133</v>
      </c>
      <c r="AU625" s="180" t="s">
        <v>88</v>
      </c>
      <c r="AV625" s="14" t="s">
        <v>123</v>
      </c>
      <c r="AW625" s="14" t="s">
        <v>32</v>
      </c>
      <c r="AX625" s="14" t="s">
        <v>78</v>
      </c>
      <c r="AY625" s="180" t="s">
        <v>124</v>
      </c>
    </row>
    <row r="626" spans="2:65" s="1" customFormat="1" ht="16.5" customHeight="1">
      <c r="B626" s="149"/>
      <c r="C626" s="150" t="s">
        <v>719</v>
      </c>
      <c r="D626" s="150" t="s">
        <v>127</v>
      </c>
      <c r="E626" s="151" t="s">
        <v>720</v>
      </c>
      <c r="F626" s="152" t="s">
        <v>721</v>
      </c>
      <c r="G626" s="153" t="s">
        <v>380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43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123</v>
      </c>
      <c r="AT626" s="161" t="s">
        <v>127</v>
      </c>
      <c r="AU626" s="161" t="s">
        <v>88</v>
      </c>
      <c r="AY626" s="16" t="s">
        <v>124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86</v>
      </c>
      <c r="BK626" s="162">
        <f>ROUND(I626*H626,2)</f>
        <v>0</v>
      </c>
      <c r="BL626" s="16" t="s">
        <v>123</v>
      </c>
      <c r="BM626" s="161" t="s">
        <v>722</v>
      </c>
    </row>
    <row r="627" spans="2:65" s="12" customFormat="1" ht="22.5">
      <c r="B627" s="163"/>
      <c r="D627" s="164" t="s">
        <v>133</v>
      </c>
      <c r="E627" s="165" t="s">
        <v>1</v>
      </c>
      <c r="F627" s="166" t="s">
        <v>723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133</v>
      </c>
      <c r="AU627" s="165" t="s">
        <v>88</v>
      </c>
      <c r="AV627" s="12" t="s">
        <v>86</v>
      </c>
      <c r="AW627" s="12" t="s">
        <v>32</v>
      </c>
      <c r="AX627" s="12" t="s">
        <v>78</v>
      </c>
      <c r="AY627" s="165" t="s">
        <v>124</v>
      </c>
    </row>
    <row r="628" spans="2:65" s="12" customFormat="1" ht="33.75">
      <c r="B628" s="163"/>
      <c r="D628" s="164" t="s">
        <v>133</v>
      </c>
      <c r="E628" s="165" t="s">
        <v>1</v>
      </c>
      <c r="F628" s="166" t="s">
        <v>724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133</v>
      </c>
      <c r="AU628" s="165" t="s">
        <v>88</v>
      </c>
      <c r="AV628" s="12" t="s">
        <v>86</v>
      </c>
      <c r="AW628" s="12" t="s">
        <v>32</v>
      </c>
      <c r="AX628" s="12" t="s">
        <v>78</v>
      </c>
      <c r="AY628" s="165" t="s">
        <v>124</v>
      </c>
    </row>
    <row r="629" spans="2:65" s="12" customFormat="1" ht="22.5">
      <c r="B629" s="163"/>
      <c r="D629" s="164" t="s">
        <v>133</v>
      </c>
      <c r="E629" s="165" t="s">
        <v>1</v>
      </c>
      <c r="F629" s="166" t="s">
        <v>725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133</v>
      </c>
      <c r="AU629" s="165" t="s">
        <v>88</v>
      </c>
      <c r="AV629" s="12" t="s">
        <v>86</v>
      </c>
      <c r="AW629" s="12" t="s">
        <v>32</v>
      </c>
      <c r="AX629" s="12" t="s">
        <v>78</v>
      </c>
      <c r="AY629" s="165" t="s">
        <v>124</v>
      </c>
    </row>
    <row r="630" spans="2:65" s="13" customFormat="1" ht="11.25">
      <c r="B630" s="171"/>
      <c r="D630" s="164" t="s">
        <v>133</v>
      </c>
      <c r="E630" s="172" t="s">
        <v>1</v>
      </c>
      <c r="F630" s="173" t="s">
        <v>726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133</v>
      </c>
      <c r="AU630" s="172" t="s">
        <v>88</v>
      </c>
      <c r="AV630" s="13" t="s">
        <v>88</v>
      </c>
      <c r="AW630" s="13" t="s">
        <v>32</v>
      </c>
      <c r="AX630" s="13" t="s">
        <v>78</v>
      </c>
      <c r="AY630" s="172" t="s">
        <v>124</v>
      </c>
    </row>
    <row r="631" spans="2:65" s="14" customFormat="1" ht="11.25">
      <c r="B631" s="179"/>
      <c r="D631" s="164" t="s">
        <v>133</v>
      </c>
      <c r="E631" s="180" t="s">
        <v>1</v>
      </c>
      <c r="F631" s="181" t="s">
        <v>136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133</v>
      </c>
      <c r="AU631" s="180" t="s">
        <v>88</v>
      </c>
      <c r="AV631" s="14" t="s">
        <v>123</v>
      </c>
      <c r="AW631" s="14" t="s">
        <v>32</v>
      </c>
      <c r="AX631" s="14" t="s">
        <v>86</v>
      </c>
      <c r="AY631" s="180" t="s">
        <v>124</v>
      </c>
    </row>
    <row r="632" spans="2:65" s="1" customFormat="1" ht="16.5" customHeight="1">
      <c r="B632" s="149"/>
      <c r="C632" s="150" t="s">
        <v>727</v>
      </c>
      <c r="D632" s="150" t="s">
        <v>127</v>
      </c>
      <c r="E632" s="151" t="s">
        <v>728</v>
      </c>
      <c r="F632" s="152" t="s">
        <v>729</v>
      </c>
      <c r="G632" s="153" t="s">
        <v>380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43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123</v>
      </c>
      <c r="AT632" s="161" t="s">
        <v>127</v>
      </c>
      <c r="AU632" s="161" t="s">
        <v>88</v>
      </c>
      <c r="AY632" s="16" t="s">
        <v>124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86</v>
      </c>
      <c r="BK632" s="162">
        <f>ROUND(I632*H632,2)</f>
        <v>0</v>
      </c>
      <c r="BL632" s="16" t="s">
        <v>123</v>
      </c>
      <c r="BM632" s="161" t="s">
        <v>730</v>
      </c>
    </row>
    <row r="633" spans="2:65" s="12" customFormat="1" ht="22.5">
      <c r="B633" s="163"/>
      <c r="D633" s="164" t="s">
        <v>133</v>
      </c>
      <c r="E633" s="165" t="s">
        <v>1</v>
      </c>
      <c r="F633" s="166" t="s">
        <v>731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133</v>
      </c>
      <c r="AU633" s="165" t="s">
        <v>88</v>
      </c>
      <c r="AV633" s="12" t="s">
        <v>86</v>
      </c>
      <c r="AW633" s="12" t="s">
        <v>32</v>
      </c>
      <c r="AX633" s="12" t="s">
        <v>78</v>
      </c>
      <c r="AY633" s="165" t="s">
        <v>124</v>
      </c>
    </row>
    <row r="634" spans="2:65" s="12" customFormat="1" ht="33.75">
      <c r="B634" s="163"/>
      <c r="D634" s="164" t="s">
        <v>133</v>
      </c>
      <c r="E634" s="165" t="s">
        <v>1</v>
      </c>
      <c r="F634" s="166" t="s">
        <v>732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133</v>
      </c>
      <c r="AU634" s="165" t="s">
        <v>88</v>
      </c>
      <c r="AV634" s="12" t="s">
        <v>86</v>
      </c>
      <c r="AW634" s="12" t="s">
        <v>32</v>
      </c>
      <c r="AX634" s="12" t="s">
        <v>78</v>
      </c>
      <c r="AY634" s="165" t="s">
        <v>124</v>
      </c>
    </row>
    <row r="635" spans="2:65" s="12" customFormat="1" ht="11.25">
      <c r="B635" s="163"/>
      <c r="D635" s="164" t="s">
        <v>133</v>
      </c>
      <c r="E635" s="165" t="s">
        <v>1</v>
      </c>
      <c r="F635" s="166" t="s">
        <v>733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133</v>
      </c>
      <c r="AU635" s="165" t="s">
        <v>88</v>
      </c>
      <c r="AV635" s="12" t="s">
        <v>86</v>
      </c>
      <c r="AW635" s="12" t="s">
        <v>32</v>
      </c>
      <c r="AX635" s="12" t="s">
        <v>78</v>
      </c>
      <c r="AY635" s="165" t="s">
        <v>124</v>
      </c>
    </row>
    <row r="636" spans="2:65" s="12" customFormat="1" ht="22.5">
      <c r="B636" s="163"/>
      <c r="D636" s="164" t="s">
        <v>133</v>
      </c>
      <c r="E636" s="165" t="s">
        <v>1</v>
      </c>
      <c r="F636" s="166" t="s">
        <v>718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133</v>
      </c>
      <c r="AU636" s="165" t="s">
        <v>88</v>
      </c>
      <c r="AV636" s="12" t="s">
        <v>86</v>
      </c>
      <c r="AW636" s="12" t="s">
        <v>32</v>
      </c>
      <c r="AX636" s="12" t="s">
        <v>78</v>
      </c>
      <c r="AY636" s="165" t="s">
        <v>124</v>
      </c>
    </row>
    <row r="637" spans="2:65" s="13" customFormat="1" ht="11.25">
      <c r="B637" s="171"/>
      <c r="D637" s="164" t="s">
        <v>133</v>
      </c>
      <c r="E637" s="172" t="s">
        <v>1</v>
      </c>
      <c r="F637" s="173" t="s">
        <v>734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133</v>
      </c>
      <c r="AU637" s="172" t="s">
        <v>88</v>
      </c>
      <c r="AV637" s="13" t="s">
        <v>88</v>
      </c>
      <c r="AW637" s="13" t="s">
        <v>32</v>
      </c>
      <c r="AX637" s="13" t="s">
        <v>78</v>
      </c>
      <c r="AY637" s="172" t="s">
        <v>124</v>
      </c>
    </row>
    <row r="638" spans="2:65" s="14" customFormat="1" ht="11.25">
      <c r="B638" s="179"/>
      <c r="D638" s="164" t="s">
        <v>133</v>
      </c>
      <c r="E638" s="180" t="s">
        <v>1</v>
      </c>
      <c r="F638" s="181" t="s">
        <v>136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133</v>
      </c>
      <c r="AU638" s="180" t="s">
        <v>88</v>
      </c>
      <c r="AV638" s="14" t="s">
        <v>123</v>
      </c>
      <c r="AW638" s="14" t="s">
        <v>32</v>
      </c>
      <c r="AX638" s="14" t="s">
        <v>86</v>
      </c>
      <c r="AY638" s="180" t="s">
        <v>124</v>
      </c>
    </row>
    <row r="639" spans="2:65" s="11" customFormat="1" ht="22.9" customHeight="1">
      <c r="B639" s="136"/>
      <c r="D639" s="137" t="s">
        <v>77</v>
      </c>
      <c r="E639" s="147" t="s">
        <v>239</v>
      </c>
      <c r="F639" s="147" t="s">
        <v>735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314.13454761999998</v>
      </c>
      <c r="S639" s="142"/>
      <c r="T639" s="144">
        <f>T640+SUM(T641:T770)</f>
        <v>13.627999999999998</v>
      </c>
      <c r="AR639" s="137" t="s">
        <v>86</v>
      </c>
      <c r="AT639" s="145" t="s">
        <v>77</v>
      </c>
      <c r="AU639" s="145" t="s">
        <v>86</v>
      </c>
      <c r="AY639" s="137" t="s">
        <v>124</v>
      </c>
      <c r="BK639" s="146">
        <f>BK640+SUM(BK641:BK770)</f>
        <v>0</v>
      </c>
    </row>
    <row r="640" spans="2:65" s="1" customFormat="1" ht="16.5" customHeight="1">
      <c r="B640" s="149"/>
      <c r="C640" s="150" t="s">
        <v>736</v>
      </c>
      <c r="D640" s="150" t="s">
        <v>127</v>
      </c>
      <c r="E640" s="151" t="s">
        <v>737</v>
      </c>
      <c r="F640" s="152" t="s">
        <v>738</v>
      </c>
      <c r="G640" s="153" t="s">
        <v>739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43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123</v>
      </c>
      <c r="AT640" s="161" t="s">
        <v>127</v>
      </c>
      <c r="AU640" s="161" t="s">
        <v>88</v>
      </c>
      <c r="AY640" s="16" t="s">
        <v>124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86</v>
      </c>
      <c r="BK640" s="162">
        <f>ROUND(I640*H640,2)</f>
        <v>0</v>
      </c>
      <c r="BL640" s="16" t="s">
        <v>123</v>
      </c>
      <c r="BM640" s="161" t="s">
        <v>740</v>
      </c>
    </row>
    <row r="641" spans="2:65" s="12" customFormat="1" ht="22.5">
      <c r="B641" s="163"/>
      <c r="D641" s="164" t="s">
        <v>133</v>
      </c>
      <c r="E641" s="165" t="s">
        <v>1</v>
      </c>
      <c r="F641" s="166" t="s">
        <v>741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133</v>
      </c>
      <c r="AU641" s="165" t="s">
        <v>88</v>
      </c>
      <c r="AV641" s="12" t="s">
        <v>86</v>
      </c>
      <c r="AW641" s="12" t="s">
        <v>32</v>
      </c>
      <c r="AX641" s="12" t="s">
        <v>78</v>
      </c>
      <c r="AY641" s="165" t="s">
        <v>124</v>
      </c>
    </row>
    <row r="642" spans="2:65" s="12" customFormat="1" ht="22.5">
      <c r="B642" s="163"/>
      <c r="D642" s="164" t="s">
        <v>133</v>
      </c>
      <c r="E642" s="165" t="s">
        <v>1</v>
      </c>
      <c r="F642" s="166" t="s">
        <v>742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133</v>
      </c>
      <c r="AU642" s="165" t="s">
        <v>88</v>
      </c>
      <c r="AV642" s="12" t="s">
        <v>86</v>
      </c>
      <c r="AW642" s="12" t="s">
        <v>32</v>
      </c>
      <c r="AX642" s="12" t="s">
        <v>78</v>
      </c>
      <c r="AY642" s="165" t="s">
        <v>124</v>
      </c>
    </row>
    <row r="643" spans="2:65" s="12" customFormat="1" ht="22.5">
      <c r="B643" s="163"/>
      <c r="D643" s="164" t="s">
        <v>133</v>
      </c>
      <c r="E643" s="165" t="s">
        <v>1</v>
      </c>
      <c r="F643" s="166" t="s">
        <v>401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133</v>
      </c>
      <c r="AU643" s="165" t="s">
        <v>88</v>
      </c>
      <c r="AV643" s="12" t="s">
        <v>86</v>
      </c>
      <c r="AW643" s="12" t="s">
        <v>32</v>
      </c>
      <c r="AX643" s="12" t="s">
        <v>78</v>
      </c>
      <c r="AY643" s="165" t="s">
        <v>124</v>
      </c>
    </row>
    <row r="644" spans="2:65" s="13" customFormat="1" ht="11.25">
      <c r="B644" s="171"/>
      <c r="D644" s="164" t="s">
        <v>133</v>
      </c>
      <c r="E644" s="172" t="s">
        <v>1</v>
      </c>
      <c r="F644" s="173" t="s">
        <v>286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133</v>
      </c>
      <c r="AU644" s="172" t="s">
        <v>88</v>
      </c>
      <c r="AV644" s="13" t="s">
        <v>88</v>
      </c>
      <c r="AW644" s="13" t="s">
        <v>32</v>
      </c>
      <c r="AX644" s="13" t="s">
        <v>78</v>
      </c>
      <c r="AY644" s="172" t="s">
        <v>124</v>
      </c>
    </row>
    <row r="645" spans="2:65" s="14" customFormat="1" ht="11.25">
      <c r="B645" s="179"/>
      <c r="D645" s="164" t="s">
        <v>133</v>
      </c>
      <c r="E645" s="180" t="s">
        <v>1</v>
      </c>
      <c r="F645" s="181" t="s">
        <v>136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133</v>
      </c>
      <c r="AU645" s="180" t="s">
        <v>88</v>
      </c>
      <c r="AV645" s="14" t="s">
        <v>123</v>
      </c>
      <c r="AW645" s="14" t="s">
        <v>32</v>
      </c>
      <c r="AX645" s="14" t="s">
        <v>86</v>
      </c>
      <c r="AY645" s="180" t="s">
        <v>124</v>
      </c>
    </row>
    <row r="646" spans="2:65" s="1" customFormat="1" ht="16.5" customHeight="1">
      <c r="B646" s="149"/>
      <c r="C646" s="150" t="s">
        <v>743</v>
      </c>
      <c r="D646" s="150" t="s">
        <v>127</v>
      </c>
      <c r="E646" s="151" t="s">
        <v>744</v>
      </c>
      <c r="F646" s="152" t="s">
        <v>745</v>
      </c>
      <c r="G646" s="153" t="s">
        <v>220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43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123</v>
      </c>
      <c r="AT646" s="161" t="s">
        <v>127</v>
      </c>
      <c r="AU646" s="161" t="s">
        <v>88</v>
      </c>
      <c r="AY646" s="16" t="s">
        <v>124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86</v>
      </c>
      <c r="BK646" s="162">
        <f>ROUND(I646*H646,2)</f>
        <v>0</v>
      </c>
      <c r="BL646" s="16" t="s">
        <v>123</v>
      </c>
      <c r="BM646" s="161" t="s">
        <v>746</v>
      </c>
    </row>
    <row r="647" spans="2:65" s="12" customFormat="1" ht="33.75">
      <c r="B647" s="163"/>
      <c r="D647" s="164" t="s">
        <v>133</v>
      </c>
      <c r="E647" s="165" t="s">
        <v>1</v>
      </c>
      <c r="F647" s="166" t="s">
        <v>747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133</v>
      </c>
      <c r="AU647" s="165" t="s">
        <v>88</v>
      </c>
      <c r="AV647" s="12" t="s">
        <v>86</v>
      </c>
      <c r="AW647" s="12" t="s">
        <v>32</v>
      </c>
      <c r="AX647" s="12" t="s">
        <v>78</v>
      </c>
      <c r="AY647" s="165" t="s">
        <v>124</v>
      </c>
    </row>
    <row r="648" spans="2:65" s="12" customFormat="1" ht="22.5">
      <c r="B648" s="163"/>
      <c r="D648" s="164" t="s">
        <v>133</v>
      </c>
      <c r="E648" s="165" t="s">
        <v>1</v>
      </c>
      <c r="F648" s="166" t="s">
        <v>748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133</v>
      </c>
      <c r="AU648" s="165" t="s">
        <v>88</v>
      </c>
      <c r="AV648" s="12" t="s">
        <v>86</v>
      </c>
      <c r="AW648" s="12" t="s">
        <v>32</v>
      </c>
      <c r="AX648" s="12" t="s">
        <v>78</v>
      </c>
      <c r="AY648" s="165" t="s">
        <v>124</v>
      </c>
    </row>
    <row r="649" spans="2:65" s="12" customFormat="1" ht="11.25">
      <c r="B649" s="163"/>
      <c r="D649" s="164" t="s">
        <v>133</v>
      </c>
      <c r="E649" s="165" t="s">
        <v>1</v>
      </c>
      <c r="F649" s="166" t="s">
        <v>749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133</v>
      </c>
      <c r="AU649" s="165" t="s">
        <v>88</v>
      </c>
      <c r="AV649" s="12" t="s">
        <v>86</v>
      </c>
      <c r="AW649" s="12" t="s">
        <v>32</v>
      </c>
      <c r="AX649" s="12" t="s">
        <v>78</v>
      </c>
      <c r="AY649" s="165" t="s">
        <v>124</v>
      </c>
    </row>
    <row r="650" spans="2:65" s="12" customFormat="1" ht="22.5">
      <c r="B650" s="163"/>
      <c r="D650" s="164" t="s">
        <v>133</v>
      </c>
      <c r="E650" s="165" t="s">
        <v>1</v>
      </c>
      <c r="F650" s="166" t="s">
        <v>401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133</v>
      </c>
      <c r="AU650" s="165" t="s">
        <v>88</v>
      </c>
      <c r="AV650" s="12" t="s">
        <v>86</v>
      </c>
      <c r="AW650" s="12" t="s">
        <v>32</v>
      </c>
      <c r="AX650" s="12" t="s">
        <v>78</v>
      </c>
      <c r="AY650" s="165" t="s">
        <v>124</v>
      </c>
    </row>
    <row r="651" spans="2:65" s="13" customFormat="1" ht="11.25">
      <c r="B651" s="171"/>
      <c r="D651" s="164" t="s">
        <v>133</v>
      </c>
      <c r="E651" s="172" t="s">
        <v>1</v>
      </c>
      <c r="F651" s="173" t="s">
        <v>750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133</v>
      </c>
      <c r="AU651" s="172" t="s">
        <v>88</v>
      </c>
      <c r="AV651" s="13" t="s">
        <v>88</v>
      </c>
      <c r="AW651" s="13" t="s">
        <v>32</v>
      </c>
      <c r="AX651" s="13" t="s">
        <v>78</v>
      </c>
      <c r="AY651" s="172" t="s">
        <v>124</v>
      </c>
    </row>
    <row r="652" spans="2:65" s="14" customFormat="1" ht="11.25">
      <c r="B652" s="179"/>
      <c r="D652" s="164" t="s">
        <v>133</v>
      </c>
      <c r="E652" s="180" t="s">
        <v>1</v>
      </c>
      <c r="F652" s="181" t="s">
        <v>136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133</v>
      </c>
      <c r="AU652" s="180" t="s">
        <v>88</v>
      </c>
      <c r="AV652" s="14" t="s">
        <v>123</v>
      </c>
      <c r="AW652" s="14" t="s">
        <v>32</v>
      </c>
      <c r="AX652" s="14" t="s">
        <v>86</v>
      </c>
      <c r="AY652" s="180" t="s">
        <v>124</v>
      </c>
    </row>
    <row r="653" spans="2:65" s="1" customFormat="1" ht="24" customHeight="1">
      <c r="B653" s="149"/>
      <c r="C653" s="150" t="s">
        <v>751</v>
      </c>
      <c r="D653" s="150" t="s">
        <v>127</v>
      </c>
      <c r="E653" s="151" t="s">
        <v>752</v>
      </c>
      <c r="F653" s="152" t="s">
        <v>753</v>
      </c>
      <c r="G653" s="153" t="s">
        <v>130</v>
      </c>
      <c r="H653" s="154">
        <v>66</v>
      </c>
      <c r="I653" s="155"/>
      <c r="J653" s="156">
        <f>ROUND(I653*H653,2)</f>
        <v>0</v>
      </c>
      <c r="K653" s="152" t="s">
        <v>198</v>
      </c>
      <c r="L653" s="31"/>
      <c r="M653" s="157" t="s">
        <v>1</v>
      </c>
      <c r="N653" s="158" t="s">
        <v>43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123</v>
      </c>
      <c r="AT653" s="161" t="s">
        <v>127</v>
      </c>
      <c r="AU653" s="161" t="s">
        <v>88</v>
      </c>
      <c r="AY653" s="16" t="s">
        <v>124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86</v>
      </c>
      <c r="BK653" s="162">
        <f>ROUND(I653*H653,2)</f>
        <v>0</v>
      </c>
      <c r="BL653" s="16" t="s">
        <v>123</v>
      </c>
      <c r="BM653" s="161" t="s">
        <v>754</v>
      </c>
    </row>
    <row r="654" spans="2:65" s="12" customFormat="1" ht="11.25">
      <c r="B654" s="163"/>
      <c r="D654" s="164" t="s">
        <v>133</v>
      </c>
      <c r="E654" s="165" t="s">
        <v>1</v>
      </c>
      <c r="F654" s="166" t="s">
        <v>755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133</v>
      </c>
      <c r="AU654" s="165" t="s">
        <v>88</v>
      </c>
      <c r="AV654" s="12" t="s">
        <v>86</v>
      </c>
      <c r="AW654" s="12" t="s">
        <v>32</v>
      </c>
      <c r="AX654" s="12" t="s">
        <v>78</v>
      </c>
      <c r="AY654" s="165" t="s">
        <v>124</v>
      </c>
    </row>
    <row r="655" spans="2:65" s="12" customFormat="1" ht="11.25">
      <c r="B655" s="163"/>
      <c r="D655" s="164" t="s">
        <v>133</v>
      </c>
      <c r="E655" s="165" t="s">
        <v>1</v>
      </c>
      <c r="F655" s="166" t="s">
        <v>756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133</v>
      </c>
      <c r="AU655" s="165" t="s">
        <v>88</v>
      </c>
      <c r="AV655" s="12" t="s">
        <v>86</v>
      </c>
      <c r="AW655" s="12" t="s">
        <v>32</v>
      </c>
      <c r="AX655" s="12" t="s">
        <v>78</v>
      </c>
      <c r="AY655" s="165" t="s">
        <v>124</v>
      </c>
    </row>
    <row r="656" spans="2:65" s="13" customFormat="1" ht="11.25">
      <c r="B656" s="171"/>
      <c r="D656" s="164" t="s">
        <v>133</v>
      </c>
      <c r="E656" s="172" t="s">
        <v>1</v>
      </c>
      <c r="F656" s="173" t="s">
        <v>694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133</v>
      </c>
      <c r="AU656" s="172" t="s">
        <v>88</v>
      </c>
      <c r="AV656" s="13" t="s">
        <v>88</v>
      </c>
      <c r="AW656" s="13" t="s">
        <v>32</v>
      </c>
      <c r="AX656" s="13" t="s">
        <v>78</v>
      </c>
      <c r="AY656" s="172" t="s">
        <v>124</v>
      </c>
    </row>
    <row r="657" spans="2:65" s="14" customFormat="1" ht="11.25">
      <c r="B657" s="179"/>
      <c r="D657" s="164" t="s">
        <v>133</v>
      </c>
      <c r="E657" s="180" t="s">
        <v>1</v>
      </c>
      <c r="F657" s="181" t="s">
        <v>136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133</v>
      </c>
      <c r="AU657" s="180" t="s">
        <v>88</v>
      </c>
      <c r="AV657" s="14" t="s">
        <v>123</v>
      </c>
      <c r="AW657" s="14" t="s">
        <v>32</v>
      </c>
      <c r="AX657" s="14" t="s">
        <v>86</v>
      </c>
      <c r="AY657" s="180" t="s">
        <v>124</v>
      </c>
    </row>
    <row r="658" spans="2:65" s="1" customFormat="1" ht="24" customHeight="1">
      <c r="B658" s="149"/>
      <c r="C658" s="150" t="s">
        <v>757</v>
      </c>
      <c r="D658" s="150" t="s">
        <v>127</v>
      </c>
      <c r="E658" s="151" t="s">
        <v>758</v>
      </c>
      <c r="F658" s="152" t="s">
        <v>759</v>
      </c>
      <c r="G658" s="153" t="s">
        <v>220</v>
      </c>
      <c r="H658" s="154">
        <v>136</v>
      </c>
      <c r="I658" s="155"/>
      <c r="J658" s="156">
        <f>ROUND(I658*H658,2)</f>
        <v>0</v>
      </c>
      <c r="K658" s="152" t="s">
        <v>198</v>
      </c>
      <c r="L658" s="31"/>
      <c r="M658" s="157" t="s">
        <v>1</v>
      </c>
      <c r="N658" s="158" t="s">
        <v>43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123</v>
      </c>
      <c r="AT658" s="161" t="s">
        <v>127</v>
      </c>
      <c r="AU658" s="161" t="s">
        <v>88</v>
      </c>
      <c r="AY658" s="16" t="s">
        <v>124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86</v>
      </c>
      <c r="BK658" s="162">
        <f>ROUND(I658*H658,2)</f>
        <v>0</v>
      </c>
      <c r="BL658" s="16" t="s">
        <v>123</v>
      </c>
      <c r="BM658" s="161" t="s">
        <v>760</v>
      </c>
    </row>
    <row r="659" spans="2:65" s="12" customFormat="1" ht="22.5">
      <c r="B659" s="163"/>
      <c r="D659" s="164" t="s">
        <v>133</v>
      </c>
      <c r="E659" s="165" t="s">
        <v>1</v>
      </c>
      <c r="F659" s="166" t="s">
        <v>371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133</v>
      </c>
      <c r="AU659" s="165" t="s">
        <v>88</v>
      </c>
      <c r="AV659" s="12" t="s">
        <v>86</v>
      </c>
      <c r="AW659" s="12" t="s">
        <v>32</v>
      </c>
      <c r="AX659" s="12" t="s">
        <v>78</v>
      </c>
      <c r="AY659" s="165" t="s">
        <v>124</v>
      </c>
    </row>
    <row r="660" spans="2:65" s="12" customFormat="1" ht="22.5">
      <c r="B660" s="163"/>
      <c r="D660" s="164" t="s">
        <v>133</v>
      </c>
      <c r="E660" s="165" t="s">
        <v>1</v>
      </c>
      <c r="F660" s="166" t="s">
        <v>761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133</v>
      </c>
      <c r="AU660" s="165" t="s">
        <v>88</v>
      </c>
      <c r="AV660" s="12" t="s">
        <v>86</v>
      </c>
      <c r="AW660" s="12" t="s">
        <v>32</v>
      </c>
      <c r="AX660" s="12" t="s">
        <v>78</v>
      </c>
      <c r="AY660" s="165" t="s">
        <v>124</v>
      </c>
    </row>
    <row r="661" spans="2:65" s="12" customFormat="1" ht="22.5">
      <c r="B661" s="163"/>
      <c r="D661" s="164" t="s">
        <v>133</v>
      </c>
      <c r="E661" s="165" t="s">
        <v>1</v>
      </c>
      <c r="F661" s="166" t="s">
        <v>762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133</v>
      </c>
      <c r="AU661" s="165" t="s">
        <v>88</v>
      </c>
      <c r="AV661" s="12" t="s">
        <v>86</v>
      </c>
      <c r="AW661" s="12" t="s">
        <v>32</v>
      </c>
      <c r="AX661" s="12" t="s">
        <v>78</v>
      </c>
      <c r="AY661" s="165" t="s">
        <v>124</v>
      </c>
    </row>
    <row r="662" spans="2:65" s="13" customFormat="1" ht="11.25">
      <c r="B662" s="171"/>
      <c r="D662" s="164" t="s">
        <v>133</v>
      </c>
      <c r="E662" s="172" t="s">
        <v>1</v>
      </c>
      <c r="F662" s="173" t="s">
        <v>763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133</v>
      </c>
      <c r="AU662" s="172" t="s">
        <v>88</v>
      </c>
      <c r="AV662" s="13" t="s">
        <v>88</v>
      </c>
      <c r="AW662" s="13" t="s">
        <v>32</v>
      </c>
      <c r="AX662" s="13" t="s">
        <v>78</v>
      </c>
      <c r="AY662" s="172" t="s">
        <v>124</v>
      </c>
    </row>
    <row r="663" spans="2:65" s="12" customFormat="1" ht="11.25">
      <c r="B663" s="163"/>
      <c r="D663" s="164" t="s">
        <v>133</v>
      </c>
      <c r="E663" s="165" t="s">
        <v>1</v>
      </c>
      <c r="F663" s="166" t="s">
        <v>764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133</v>
      </c>
      <c r="AU663" s="165" t="s">
        <v>88</v>
      </c>
      <c r="AV663" s="12" t="s">
        <v>86</v>
      </c>
      <c r="AW663" s="12" t="s">
        <v>32</v>
      </c>
      <c r="AX663" s="12" t="s">
        <v>78</v>
      </c>
      <c r="AY663" s="165" t="s">
        <v>124</v>
      </c>
    </row>
    <row r="664" spans="2:65" s="13" customFormat="1" ht="11.25">
      <c r="B664" s="171"/>
      <c r="D664" s="164" t="s">
        <v>133</v>
      </c>
      <c r="E664" s="172" t="s">
        <v>1</v>
      </c>
      <c r="F664" s="173" t="s">
        <v>765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133</v>
      </c>
      <c r="AU664" s="172" t="s">
        <v>88</v>
      </c>
      <c r="AV664" s="13" t="s">
        <v>88</v>
      </c>
      <c r="AW664" s="13" t="s">
        <v>32</v>
      </c>
      <c r="AX664" s="13" t="s">
        <v>78</v>
      </c>
      <c r="AY664" s="172" t="s">
        <v>124</v>
      </c>
    </row>
    <row r="665" spans="2:65" s="14" customFormat="1" ht="11.25">
      <c r="B665" s="179"/>
      <c r="D665" s="164" t="s">
        <v>133</v>
      </c>
      <c r="E665" s="180" t="s">
        <v>1</v>
      </c>
      <c r="F665" s="181" t="s">
        <v>136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133</v>
      </c>
      <c r="AU665" s="180" t="s">
        <v>88</v>
      </c>
      <c r="AV665" s="14" t="s">
        <v>123</v>
      </c>
      <c r="AW665" s="14" t="s">
        <v>32</v>
      </c>
      <c r="AX665" s="14" t="s">
        <v>86</v>
      </c>
      <c r="AY665" s="180" t="s">
        <v>124</v>
      </c>
    </row>
    <row r="666" spans="2:65" s="1" customFormat="1" ht="24" customHeight="1">
      <c r="B666" s="149"/>
      <c r="C666" s="150" t="s">
        <v>766</v>
      </c>
      <c r="D666" s="150" t="s">
        <v>127</v>
      </c>
      <c r="E666" s="151" t="s">
        <v>767</v>
      </c>
      <c r="F666" s="152" t="s">
        <v>768</v>
      </c>
      <c r="G666" s="153" t="s">
        <v>220</v>
      </c>
      <c r="H666" s="154">
        <v>208</v>
      </c>
      <c r="I666" s="155"/>
      <c r="J666" s="156">
        <f>ROUND(I666*H666,2)</f>
        <v>0</v>
      </c>
      <c r="K666" s="152" t="s">
        <v>198</v>
      </c>
      <c r="L666" s="31"/>
      <c r="M666" s="157" t="s">
        <v>1</v>
      </c>
      <c r="N666" s="158" t="s">
        <v>43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123</v>
      </c>
      <c r="AT666" s="161" t="s">
        <v>127</v>
      </c>
      <c r="AU666" s="161" t="s">
        <v>88</v>
      </c>
      <c r="AY666" s="16" t="s">
        <v>124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86</v>
      </c>
      <c r="BK666" s="162">
        <f>ROUND(I666*H666,2)</f>
        <v>0</v>
      </c>
      <c r="BL666" s="16" t="s">
        <v>123</v>
      </c>
      <c r="BM666" s="161" t="s">
        <v>769</v>
      </c>
    </row>
    <row r="667" spans="2:65" s="12" customFormat="1" ht="22.5">
      <c r="B667" s="163"/>
      <c r="D667" s="164" t="s">
        <v>133</v>
      </c>
      <c r="E667" s="165" t="s">
        <v>1</v>
      </c>
      <c r="F667" s="166" t="s">
        <v>770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133</v>
      </c>
      <c r="AU667" s="165" t="s">
        <v>88</v>
      </c>
      <c r="AV667" s="12" t="s">
        <v>86</v>
      </c>
      <c r="AW667" s="12" t="s">
        <v>32</v>
      </c>
      <c r="AX667" s="12" t="s">
        <v>78</v>
      </c>
      <c r="AY667" s="165" t="s">
        <v>124</v>
      </c>
    </row>
    <row r="668" spans="2:65" s="12" customFormat="1" ht="22.5">
      <c r="B668" s="163"/>
      <c r="D668" s="164" t="s">
        <v>133</v>
      </c>
      <c r="E668" s="165" t="s">
        <v>1</v>
      </c>
      <c r="F668" s="166" t="s">
        <v>771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133</v>
      </c>
      <c r="AU668" s="165" t="s">
        <v>88</v>
      </c>
      <c r="AV668" s="12" t="s">
        <v>86</v>
      </c>
      <c r="AW668" s="12" t="s">
        <v>32</v>
      </c>
      <c r="AX668" s="12" t="s">
        <v>78</v>
      </c>
      <c r="AY668" s="165" t="s">
        <v>124</v>
      </c>
    </row>
    <row r="669" spans="2:65" s="13" customFormat="1" ht="11.25">
      <c r="B669" s="171"/>
      <c r="D669" s="164" t="s">
        <v>133</v>
      </c>
      <c r="E669" s="172" t="s">
        <v>1</v>
      </c>
      <c r="F669" s="173" t="s">
        <v>772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133</v>
      </c>
      <c r="AU669" s="172" t="s">
        <v>88</v>
      </c>
      <c r="AV669" s="13" t="s">
        <v>88</v>
      </c>
      <c r="AW669" s="13" t="s">
        <v>32</v>
      </c>
      <c r="AX669" s="13" t="s">
        <v>78</v>
      </c>
      <c r="AY669" s="172" t="s">
        <v>124</v>
      </c>
    </row>
    <row r="670" spans="2:65" s="14" customFormat="1" ht="11.25">
      <c r="B670" s="179"/>
      <c r="D670" s="164" t="s">
        <v>133</v>
      </c>
      <c r="E670" s="180" t="s">
        <v>1</v>
      </c>
      <c r="F670" s="181" t="s">
        <v>136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133</v>
      </c>
      <c r="AU670" s="180" t="s">
        <v>88</v>
      </c>
      <c r="AV670" s="14" t="s">
        <v>123</v>
      </c>
      <c r="AW670" s="14" t="s">
        <v>32</v>
      </c>
      <c r="AX670" s="14" t="s">
        <v>86</v>
      </c>
      <c r="AY670" s="180" t="s">
        <v>124</v>
      </c>
    </row>
    <row r="671" spans="2:65" s="1" customFormat="1" ht="24" customHeight="1">
      <c r="B671" s="149"/>
      <c r="C671" s="150" t="s">
        <v>773</v>
      </c>
      <c r="D671" s="150" t="s">
        <v>127</v>
      </c>
      <c r="E671" s="151" t="s">
        <v>774</v>
      </c>
      <c r="F671" s="152" t="s">
        <v>775</v>
      </c>
      <c r="G671" s="153" t="s">
        <v>220</v>
      </c>
      <c r="H671" s="154">
        <v>692.71</v>
      </c>
      <c r="I671" s="155"/>
      <c r="J671" s="156">
        <f>ROUND(I671*H671,2)</f>
        <v>0</v>
      </c>
      <c r="K671" s="152" t="s">
        <v>198</v>
      </c>
      <c r="L671" s="31"/>
      <c r="M671" s="157" t="s">
        <v>1</v>
      </c>
      <c r="N671" s="158" t="s">
        <v>43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123</v>
      </c>
      <c r="AT671" s="161" t="s">
        <v>127</v>
      </c>
      <c r="AU671" s="161" t="s">
        <v>88</v>
      </c>
      <c r="AY671" s="16" t="s">
        <v>124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86</v>
      </c>
      <c r="BK671" s="162">
        <f>ROUND(I671*H671,2)</f>
        <v>0</v>
      </c>
      <c r="BL671" s="16" t="s">
        <v>123</v>
      </c>
      <c r="BM671" s="161" t="s">
        <v>776</v>
      </c>
    </row>
    <row r="672" spans="2:65" s="12" customFormat="1" ht="22.5">
      <c r="B672" s="163"/>
      <c r="D672" s="164" t="s">
        <v>133</v>
      </c>
      <c r="E672" s="165" t="s">
        <v>1</v>
      </c>
      <c r="F672" s="166" t="s">
        <v>777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133</v>
      </c>
      <c r="AU672" s="165" t="s">
        <v>88</v>
      </c>
      <c r="AV672" s="12" t="s">
        <v>86</v>
      </c>
      <c r="AW672" s="12" t="s">
        <v>32</v>
      </c>
      <c r="AX672" s="12" t="s">
        <v>78</v>
      </c>
      <c r="AY672" s="165" t="s">
        <v>124</v>
      </c>
    </row>
    <row r="673" spans="2:65" s="12" customFormat="1" ht="22.5">
      <c r="B673" s="163"/>
      <c r="D673" s="164" t="s">
        <v>133</v>
      </c>
      <c r="E673" s="165" t="s">
        <v>1</v>
      </c>
      <c r="F673" s="166" t="s">
        <v>778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133</v>
      </c>
      <c r="AU673" s="165" t="s">
        <v>88</v>
      </c>
      <c r="AV673" s="12" t="s">
        <v>86</v>
      </c>
      <c r="AW673" s="12" t="s">
        <v>32</v>
      </c>
      <c r="AX673" s="12" t="s">
        <v>78</v>
      </c>
      <c r="AY673" s="165" t="s">
        <v>124</v>
      </c>
    </row>
    <row r="674" spans="2:65" s="12" customFormat="1" ht="22.5">
      <c r="B674" s="163"/>
      <c r="D674" s="164" t="s">
        <v>133</v>
      </c>
      <c r="E674" s="165" t="s">
        <v>1</v>
      </c>
      <c r="F674" s="166" t="s">
        <v>482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133</v>
      </c>
      <c r="AU674" s="165" t="s">
        <v>88</v>
      </c>
      <c r="AV674" s="12" t="s">
        <v>86</v>
      </c>
      <c r="AW674" s="12" t="s">
        <v>32</v>
      </c>
      <c r="AX674" s="12" t="s">
        <v>78</v>
      </c>
      <c r="AY674" s="165" t="s">
        <v>124</v>
      </c>
    </row>
    <row r="675" spans="2:65" s="13" customFormat="1" ht="11.25">
      <c r="B675" s="171"/>
      <c r="D675" s="164" t="s">
        <v>133</v>
      </c>
      <c r="E675" s="172" t="s">
        <v>1</v>
      </c>
      <c r="F675" s="173" t="s">
        <v>779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133</v>
      </c>
      <c r="AU675" s="172" t="s">
        <v>88</v>
      </c>
      <c r="AV675" s="13" t="s">
        <v>88</v>
      </c>
      <c r="AW675" s="13" t="s">
        <v>32</v>
      </c>
      <c r="AX675" s="13" t="s">
        <v>78</v>
      </c>
      <c r="AY675" s="172" t="s">
        <v>124</v>
      </c>
    </row>
    <row r="676" spans="2:65" s="14" customFormat="1" ht="11.25">
      <c r="B676" s="179"/>
      <c r="D676" s="164" t="s">
        <v>133</v>
      </c>
      <c r="E676" s="180" t="s">
        <v>1</v>
      </c>
      <c r="F676" s="181" t="s">
        <v>136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133</v>
      </c>
      <c r="AU676" s="180" t="s">
        <v>88</v>
      </c>
      <c r="AV676" s="14" t="s">
        <v>123</v>
      </c>
      <c r="AW676" s="14" t="s">
        <v>32</v>
      </c>
      <c r="AX676" s="14" t="s">
        <v>86</v>
      </c>
      <c r="AY676" s="180" t="s">
        <v>124</v>
      </c>
    </row>
    <row r="677" spans="2:65" s="1" customFormat="1" ht="24" customHeight="1">
      <c r="B677" s="149"/>
      <c r="C677" s="150" t="s">
        <v>780</v>
      </c>
      <c r="D677" s="150" t="s">
        <v>127</v>
      </c>
      <c r="E677" s="151" t="s">
        <v>781</v>
      </c>
      <c r="F677" s="152" t="s">
        <v>782</v>
      </c>
      <c r="G677" s="153" t="s">
        <v>220</v>
      </c>
      <c r="H677" s="154">
        <v>208</v>
      </c>
      <c r="I677" s="155"/>
      <c r="J677" s="156">
        <f>ROUND(I677*H677,2)</f>
        <v>0</v>
      </c>
      <c r="K677" s="152" t="s">
        <v>198</v>
      </c>
      <c r="L677" s="31"/>
      <c r="M677" s="157" t="s">
        <v>1</v>
      </c>
      <c r="N677" s="158" t="s">
        <v>43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123</v>
      </c>
      <c r="AT677" s="161" t="s">
        <v>127</v>
      </c>
      <c r="AU677" s="161" t="s">
        <v>88</v>
      </c>
      <c r="AY677" s="16" t="s">
        <v>124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86</v>
      </c>
      <c r="BK677" s="162">
        <f>ROUND(I677*H677,2)</f>
        <v>0</v>
      </c>
      <c r="BL677" s="16" t="s">
        <v>123</v>
      </c>
      <c r="BM677" s="161" t="s">
        <v>783</v>
      </c>
    </row>
    <row r="678" spans="2:65" s="12" customFormat="1" ht="22.5">
      <c r="B678" s="163"/>
      <c r="D678" s="164" t="s">
        <v>133</v>
      </c>
      <c r="E678" s="165" t="s">
        <v>1</v>
      </c>
      <c r="F678" s="166" t="s">
        <v>784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133</v>
      </c>
      <c r="AU678" s="165" t="s">
        <v>88</v>
      </c>
      <c r="AV678" s="12" t="s">
        <v>86</v>
      </c>
      <c r="AW678" s="12" t="s">
        <v>32</v>
      </c>
      <c r="AX678" s="12" t="s">
        <v>78</v>
      </c>
      <c r="AY678" s="165" t="s">
        <v>124</v>
      </c>
    </row>
    <row r="679" spans="2:65" s="12" customFormat="1" ht="22.5">
      <c r="B679" s="163"/>
      <c r="D679" s="164" t="s">
        <v>133</v>
      </c>
      <c r="E679" s="165" t="s">
        <v>1</v>
      </c>
      <c r="F679" s="166" t="s">
        <v>785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133</v>
      </c>
      <c r="AU679" s="165" t="s">
        <v>88</v>
      </c>
      <c r="AV679" s="12" t="s">
        <v>86</v>
      </c>
      <c r="AW679" s="12" t="s">
        <v>32</v>
      </c>
      <c r="AX679" s="12" t="s">
        <v>78</v>
      </c>
      <c r="AY679" s="165" t="s">
        <v>124</v>
      </c>
    </row>
    <row r="680" spans="2:65" s="12" customFormat="1" ht="22.5">
      <c r="B680" s="163"/>
      <c r="D680" s="164" t="s">
        <v>133</v>
      </c>
      <c r="E680" s="165" t="s">
        <v>1</v>
      </c>
      <c r="F680" s="166" t="s">
        <v>482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133</v>
      </c>
      <c r="AU680" s="165" t="s">
        <v>88</v>
      </c>
      <c r="AV680" s="12" t="s">
        <v>86</v>
      </c>
      <c r="AW680" s="12" t="s">
        <v>32</v>
      </c>
      <c r="AX680" s="12" t="s">
        <v>78</v>
      </c>
      <c r="AY680" s="165" t="s">
        <v>124</v>
      </c>
    </row>
    <row r="681" spans="2:65" s="13" customFormat="1" ht="11.25">
      <c r="B681" s="171"/>
      <c r="D681" s="164" t="s">
        <v>133</v>
      </c>
      <c r="E681" s="172" t="s">
        <v>1</v>
      </c>
      <c r="F681" s="173" t="s">
        <v>772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133</v>
      </c>
      <c r="AU681" s="172" t="s">
        <v>88</v>
      </c>
      <c r="AV681" s="13" t="s">
        <v>88</v>
      </c>
      <c r="AW681" s="13" t="s">
        <v>32</v>
      </c>
      <c r="AX681" s="13" t="s">
        <v>78</v>
      </c>
      <c r="AY681" s="172" t="s">
        <v>124</v>
      </c>
    </row>
    <row r="682" spans="2:65" s="14" customFormat="1" ht="11.25">
      <c r="B682" s="179"/>
      <c r="D682" s="164" t="s">
        <v>133</v>
      </c>
      <c r="E682" s="180" t="s">
        <v>1</v>
      </c>
      <c r="F682" s="181" t="s">
        <v>136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133</v>
      </c>
      <c r="AU682" s="180" t="s">
        <v>88</v>
      </c>
      <c r="AV682" s="14" t="s">
        <v>123</v>
      </c>
      <c r="AW682" s="14" t="s">
        <v>32</v>
      </c>
      <c r="AX682" s="14" t="s">
        <v>86</v>
      </c>
      <c r="AY682" s="180" t="s">
        <v>124</v>
      </c>
    </row>
    <row r="683" spans="2:65" s="1" customFormat="1" ht="36" customHeight="1">
      <c r="B683" s="149"/>
      <c r="C683" s="150" t="s">
        <v>786</v>
      </c>
      <c r="D683" s="150" t="s">
        <v>127</v>
      </c>
      <c r="E683" s="151" t="s">
        <v>787</v>
      </c>
      <c r="F683" s="152" t="s">
        <v>788</v>
      </c>
      <c r="G683" s="153" t="s">
        <v>220</v>
      </c>
      <c r="H683" s="154">
        <v>100.83</v>
      </c>
      <c r="I683" s="155"/>
      <c r="J683" s="156">
        <f>ROUND(I683*H683,2)</f>
        <v>0</v>
      </c>
      <c r="K683" s="152" t="s">
        <v>198</v>
      </c>
      <c r="L683" s="31"/>
      <c r="M683" s="157" t="s">
        <v>1</v>
      </c>
      <c r="N683" s="158" t="s">
        <v>43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123</v>
      </c>
      <c r="AT683" s="161" t="s">
        <v>127</v>
      </c>
      <c r="AU683" s="161" t="s">
        <v>88</v>
      </c>
      <c r="AY683" s="16" t="s">
        <v>124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86</v>
      </c>
      <c r="BK683" s="162">
        <f>ROUND(I683*H683,2)</f>
        <v>0</v>
      </c>
      <c r="BL683" s="16" t="s">
        <v>123</v>
      </c>
      <c r="BM683" s="161" t="s">
        <v>789</v>
      </c>
    </row>
    <row r="684" spans="2:65" s="12" customFormat="1" ht="33.75">
      <c r="B684" s="163"/>
      <c r="D684" s="164" t="s">
        <v>133</v>
      </c>
      <c r="E684" s="165" t="s">
        <v>1</v>
      </c>
      <c r="F684" s="166" t="s">
        <v>790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133</v>
      </c>
      <c r="AU684" s="165" t="s">
        <v>88</v>
      </c>
      <c r="AV684" s="12" t="s">
        <v>86</v>
      </c>
      <c r="AW684" s="12" t="s">
        <v>32</v>
      </c>
      <c r="AX684" s="12" t="s">
        <v>78</v>
      </c>
      <c r="AY684" s="165" t="s">
        <v>124</v>
      </c>
    </row>
    <row r="685" spans="2:65" s="12" customFormat="1" ht="22.5">
      <c r="B685" s="163"/>
      <c r="D685" s="164" t="s">
        <v>133</v>
      </c>
      <c r="E685" s="165" t="s">
        <v>1</v>
      </c>
      <c r="F685" s="166" t="s">
        <v>439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133</v>
      </c>
      <c r="AU685" s="165" t="s">
        <v>88</v>
      </c>
      <c r="AV685" s="12" t="s">
        <v>86</v>
      </c>
      <c r="AW685" s="12" t="s">
        <v>32</v>
      </c>
      <c r="AX685" s="12" t="s">
        <v>78</v>
      </c>
      <c r="AY685" s="165" t="s">
        <v>124</v>
      </c>
    </row>
    <row r="686" spans="2:65" s="13" customFormat="1" ht="11.25">
      <c r="B686" s="171"/>
      <c r="D686" s="164" t="s">
        <v>133</v>
      </c>
      <c r="E686" s="172" t="s">
        <v>1</v>
      </c>
      <c r="F686" s="173" t="s">
        <v>791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133</v>
      </c>
      <c r="AU686" s="172" t="s">
        <v>88</v>
      </c>
      <c r="AV686" s="13" t="s">
        <v>88</v>
      </c>
      <c r="AW686" s="13" t="s">
        <v>32</v>
      </c>
      <c r="AX686" s="13" t="s">
        <v>78</v>
      </c>
      <c r="AY686" s="172" t="s">
        <v>124</v>
      </c>
    </row>
    <row r="687" spans="2:65" s="14" customFormat="1" ht="11.25">
      <c r="B687" s="179"/>
      <c r="D687" s="164" t="s">
        <v>133</v>
      </c>
      <c r="E687" s="180" t="s">
        <v>1</v>
      </c>
      <c r="F687" s="181" t="s">
        <v>136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133</v>
      </c>
      <c r="AU687" s="180" t="s">
        <v>88</v>
      </c>
      <c r="AV687" s="14" t="s">
        <v>123</v>
      </c>
      <c r="AW687" s="14" t="s">
        <v>32</v>
      </c>
      <c r="AX687" s="14" t="s">
        <v>86</v>
      </c>
      <c r="AY687" s="180" t="s">
        <v>124</v>
      </c>
    </row>
    <row r="688" spans="2:65" s="1" customFormat="1" ht="24" customHeight="1">
      <c r="B688" s="149"/>
      <c r="C688" s="150" t="s">
        <v>792</v>
      </c>
      <c r="D688" s="150" t="s">
        <v>127</v>
      </c>
      <c r="E688" s="151" t="s">
        <v>793</v>
      </c>
      <c r="F688" s="152" t="s">
        <v>794</v>
      </c>
      <c r="G688" s="153" t="s">
        <v>220</v>
      </c>
      <c r="H688" s="154">
        <v>36.4</v>
      </c>
      <c r="I688" s="155"/>
      <c r="J688" s="156">
        <f>ROUND(I688*H688,2)</f>
        <v>0</v>
      </c>
      <c r="K688" s="152" t="s">
        <v>198</v>
      </c>
      <c r="L688" s="31"/>
      <c r="M688" s="157" t="s">
        <v>1</v>
      </c>
      <c r="N688" s="158" t="s">
        <v>43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123</v>
      </c>
      <c r="AT688" s="161" t="s">
        <v>127</v>
      </c>
      <c r="AU688" s="161" t="s">
        <v>88</v>
      </c>
      <c r="AY688" s="16" t="s">
        <v>124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86</v>
      </c>
      <c r="BK688" s="162">
        <f>ROUND(I688*H688,2)</f>
        <v>0</v>
      </c>
      <c r="BL688" s="16" t="s">
        <v>123</v>
      </c>
      <c r="BM688" s="161" t="s">
        <v>795</v>
      </c>
    </row>
    <row r="689" spans="2:65" s="12" customFormat="1" ht="33.75">
      <c r="B689" s="163"/>
      <c r="D689" s="164" t="s">
        <v>133</v>
      </c>
      <c r="E689" s="165" t="s">
        <v>1</v>
      </c>
      <c r="F689" s="166" t="s">
        <v>796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133</v>
      </c>
      <c r="AU689" s="165" t="s">
        <v>88</v>
      </c>
      <c r="AV689" s="12" t="s">
        <v>86</v>
      </c>
      <c r="AW689" s="12" t="s">
        <v>32</v>
      </c>
      <c r="AX689" s="12" t="s">
        <v>78</v>
      </c>
      <c r="AY689" s="165" t="s">
        <v>124</v>
      </c>
    </row>
    <row r="690" spans="2:65" s="12" customFormat="1" ht="11.25">
      <c r="B690" s="163"/>
      <c r="D690" s="164" t="s">
        <v>133</v>
      </c>
      <c r="E690" s="165" t="s">
        <v>1</v>
      </c>
      <c r="F690" s="166" t="s">
        <v>797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133</v>
      </c>
      <c r="AU690" s="165" t="s">
        <v>88</v>
      </c>
      <c r="AV690" s="12" t="s">
        <v>86</v>
      </c>
      <c r="AW690" s="12" t="s">
        <v>32</v>
      </c>
      <c r="AX690" s="12" t="s">
        <v>78</v>
      </c>
      <c r="AY690" s="165" t="s">
        <v>124</v>
      </c>
    </row>
    <row r="691" spans="2:65" s="12" customFormat="1" ht="22.5">
      <c r="B691" s="163"/>
      <c r="D691" s="164" t="s">
        <v>133</v>
      </c>
      <c r="E691" s="165" t="s">
        <v>1</v>
      </c>
      <c r="F691" s="166" t="s">
        <v>439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133</v>
      </c>
      <c r="AU691" s="165" t="s">
        <v>88</v>
      </c>
      <c r="AV691" s="12" t="s">
        <v>86</v>
      </c>
      <c r="AW691" s="12" t="s">
        <v>32</v>
      </c>
      <c r="AX691" s="12" t="s">
        <v>78</v>
      </c>
      <c r="AY691" s="165" t="s">
        <v>124</v>
      </c>
    </row>
    <row r="692" spans="2:65" s="13" customFormat="1" ht="11.25">
      <c r="B692" s="171"/>
      <c r="D692" s="164" t="s">
        <v>133</v>
      </c>
      <c r="E692" s="172" t="s">
        <v>1</v>
      </c>
      <c r="F692" s="173" t="s">
        <v>798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133</v>
      </c>
      <c r="AU692" s="172" t="s">
        <v>88</v>
      </c>
      <c r="AV692" s="13" t="s">
        <v>88</v>
      </c>
      <c r="AW692" s="13" t="s">
        <v>32</v>
      </c>
      <c r="AX692" s="13" t="s">
        <v>78</v>
      </c>
      <c r="AY692" s="172" t="s">
        <v>124</v>
      </c>
    </row>
    <row r="693" spans="2:65" s="14" customFormat="1" ht="11.25">
      <c r="B693" s="179"/>
      <c r="D693" s="164" t="s">
        <v>133</v>
      </c>
      <c r="E693" s="180" t="s">
        <v>1</v>
      </c>
      <c r="F693" s="181" t="s">
        <v>136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133</v>
      </c>
      <c r="AU693" s="180" t="s">
        <v>88</v>
      </c>
      <c r="AV693" s="14" t="s">
        <v>123</v>
      </c>
      <c r="AW693" s="14" t="s">
        <v>32</v>
      </c>
      <c r="AX693" s="14" t="s">
        <v>86</v>
      </c>
      <c r="AY693" s="180" t="s">
        <v>124</v>
      </c>
    </row>
    <row r="694" spans="2:65" s="1" customFormat="1" ht="24" customHeight="1">
      <c r="B694" s="149"/>
      <c r="C694" s="150" t="s">
        <v>799</v>
      </c>
      <c r="D694" s="150" t="s">
        <v>127</v>
      </c>
      <c r="E694" s="151" t="s">
        <v>800</v>
      </c>
      <c r="F694" s="152" t="s">
        <v>801</v>
      </c>
      <c r="G694" s="153" t="s">
        <v>220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43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123</v>
      </c>
      <c r="AT694" s="161" t="s">
        <v>127</v>
      </c>
      <c r="AU694" s="161" t="s">
        <v>88</v>
      </c>
      <c r="AY694" s="16" t="s">
        <v>124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86</v>
      </c>
      <c r="BK694" s="162">
        <f>ROUND(I694*H694,2)</f>
        <v>0</v>
      </c>
      <c r="BL694" s="16" t="s">
        <v>123</v>
      </c>
      <c r="BM694" s="161" t="s">
        <v>802</v>
      </c>
    </row>
    <row r="695" spans="2:65" s="12" customFormat="1" ht="33.75">
      <c r="B695" s="163"/>
      <c r="D695" s="164" t="s">
        <v>133</v>
      </c>
      <c r="E695" s="165" t="s">
        <v>1</v>
      </c>
      <c r="F695" s="166" t="s">
        <v>803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133</v>
      </c>
      <c r="AU695" s="165" t="s">
        <v>88</v>
      </c>
      <c r="AV695" s="12" t="s">
        <v>86</v>
      </c>
      <c r="AW695" s="12" t="s">
        <v>32</v>
      </c>
      <c r="AX695" s="12" t="s">
        <v>78</v>
      </c>
      <c r="AY695" s="165" t="s">
        <v>124</v>
      </c>
    </row>
    <row r="696" spans="2:65" s="12" customFormat="1" ht="11.25">
      <c r="B696" s="163"/>
      <c r="D696" s="164" t="s">
        <v>133</v>
      </c>
      <c r="E696" s="165" t="s">
        <v>1</v>
      </c>
      <c r="F696" s="166" t="s">
        <v>804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133</v>
      </c>
      <c r="AU696" s="165" t="s">
        <v>88</v>
      </c>
      <c r="AV696" s="12" t="s">
        <v>86</v>
      </c>
      <c r="AW696" s="12" t="s">
        <v>32</v>
      </c>
      <c r="AX696" s="12" t="s">
        <v>78</v>
      </c>
      <c r="AY696" s="165" t="s">
        <v>124</v>
      </c>
    </row>
    <row r="697" spans="2:65" s="12" customFormat="1" ht="22.5">
      <c r="B697" s="163"/>
      <c r="D697" s="164" t="s">
        <v>133</v>
      </c>
      <c r="E697" s="165" t="s">
        <v>1</v>
      </c>
      <c r="F697" s="166" t="s">
        <v>482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133</v>
      </c>
      <c r="AU697" s="165" t="s">
        <v>88</v>
      </c>
      <c r="AV697" s="12" t="s">
        <v>86</v>
      </c>
      <c r="AW697" s="12" t="s">
        <v>32</v>
      </c>
      <c r="AX697" s="12" t="s">
        <v>78</v>
      </c>
      <c r="AY697" s="165" t="s">
        <v>124</v>
      </c>
    </row>
    <row r="698" spans="2:65" s="13" customFormat="1" ht="11.25">
      <c r="B698" s="171"/>
      <c r="D698" s="164" t="s">
        <v>133</v>
      </c>
      <c r="E698" s="172" t="s">
        <v>1</v>
      </c>
      <c r="F698" s="173" t="s">
        <v>805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133</v>
      </c>
      <c r="AU698" s="172" t="s">
        <v>88</v>
      </c>
      <c r="AV698" s="13" t="s">
        <v>88</v>
      </c>
      <c r="AW698" s="13" t="s">
        <v>32</v>
      </c>
      <c r="AX698" s="13" t="s">
        <v>78</v>
      </c>
      <c r="AY698" s="172" t="s">
        <v>124</v>
      </c>
    </row>
    <row r="699" spans="2:65" s="14" customFormat="1" ht="11.25">
      <c r="B699" s="179"/>
      <c r="D699" s="164" t="s">
        <v>133</v>
      </c>
      <c r="E699" s="180" t="s">
        <v>1</v>
      </c>
      <c r="F699" s="181" t="s">
        <v>136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133</v>
      </c>
      <c r="AU699" s="180" t="s">
        <v>88</v>
      </c>
      <c r="AV699" s="14" t="s">
        <v>123</v>
      </c>
      <c r="AW699" s="14" t="s">
        <v>32</v>
      </c>
      <c r="AX699" s="14" t="s">
        <v>86</v>
      </c>
      <c r="AY699" s="180" t="s">
        <v>124</v>
      </c>
    </row>
    <row r="700" spans="2:65" s="1" customFormat="1" ht="24" customHeight="1">
      <c r="B700" s="149"/>
      <c r="C700" s="150" t="s">
        <v>806</v>
      </c>
      <c r="D700" s="150" t="s">
        <v>127</v>
      </c>
      <c r="E700" s="151" t="s">
        <v>807</v>
      </c>
      <c r="F700" s="152" t="s">
        <v>808</v>
      </c>
      <c r="G700" s="153" t="s">
        <v>220</v>
      </c>
      <c r="H700" s="154">
        <v>692.71</v>
      </c>
      <c r="I700" s="155"/>
      <c r="J700" s="156">
        <f>ROUND(I700*H700,2)</f>
        <v>0</v>
      </c>
      <c r="K700" s="152" t="s">
        <v>198</v>
      </c>
      <c r="L700" s="31"/>
      <c r="M700" s="157" t="s">
        <v>1</v>
      </c>
      <c r="N700" s="158" t="s">
        <v>43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123</v>
      </c>
      <c r="AT700" s="161" t="s">
        <v>127</v>
      </c>
      <c r="AU700" s="161" t="s">
        <v>88</v>
      </c>
      <c r="AY700" s="16" t="s">
        <v>124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86</v>
      </c>
      <c r="BK700" s="162">
        <f>ROUND(I700*H700,2)</f>
        <v>0</v>
      </c>
      <c r="BL700" s="16" t="s">
        <v>123</v>
      </c>
      <c r="BM700" s="161" t="s">
        <v>809</v>
      </c>
    </row>
    <row r="701" spans="2:65" s="12" customFormat="1" ht="33.75">
      <c r="B701" s="163"/>
      <c r="D701" s="164" t="s">
        <v>133</v>
      </c>
      <c r="E701" s="165" t="s">
        <v>1</v>
      </c>
      <c r="F701" s="166" t="s">
        <v>810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133</v>
      </c>
      <c r="AU701" s="165" t="s">
        <v>88</v>
      </c>
      <c r="AV701" s="12" t="s">
        <v>86</v>
      </c>
      <c r="AW701" s="12" t="s">
        <v>32</v>
      </c>
      <c r="AX701" s="12" t="s">
        <v>78</v>
      </c>
      <c r="AY701" s="165" t="s">
        <v>124</v>
      </c>
    </row>
    <row r="702" spans="2:65" s="12" customFormat="1" ht="11.25">
      <c r="B702" s="163"/>
      <c r="D702" s="164" t="s">
        <v>133</v>
      </c>
      <c r="E702" s="165" t="s">
        <v>1</v>
      </c>
      <c r="F702" s="166" t="s">
        <v>811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133</v>
      </c>
      <c r="AU702" s="165" t="s">
        <v>88</v>
      </c>
      <c r="AV702" s="12" t="s">
        <v>86</v>
      </c>
      <c r="AW702" s="12" t="s">
        <v>32</v>
      </c>
      <c r="AX702" s="12" t="s">
        <v>78</v>
      </c>
      <c r="AY702" s="165" t="s">
        <v>124</v>
      </c>
    </row>
    <row r="703" spans="2:65" s="12" customFormat="1" ht="22.5">
      <c r="B703" s="163"/>
      <c r="D703" s="164" t="s">
        <v>133</v>
      </c>
      <c r="E703" s="165" t="s">
        <v>1</v>
      </c>
      <c r="F703" s="166" t="s">
        <v>439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133</v>
      </c>
      <c r="AU703" s="165" t="s">
        <v>88</v>
      </c>
      <c r="AV703" s="12" t="s">
        <v>86</v>
      </c>
      <c r="AW703" s="12" t="s">
        <v>32</v>
      </c>
      <c r="AX703" s="12" t="s">
        <v>78</v>
      </c>
      <c r="AY703" s="165" t="s">
        <v>124</v>
      </c>
    </row>
    <row r="704" spans="2:65" s="13" customFormat="1" ht="11.25">
      <c r="B704" s="171"/>
      <c r="D704" s="164" t="s">
        <v>133</v>
      </c>
      <c r="E704" s="172" t="s">
        <v>1</v>
      </c>
      <c r="F704" s="173" t="s">
        <v>779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133</v>
      </c>
      <c r="AU704" s="172" t="s">
        <v>88</v>
      </c>
      <c r="AV704" s="13" t="s">
        <v>88</v>
      </c>
      <c r="AW704" s="13" t="s">
        <v>32</v>
      </c>
      <c r="AX704" s="13" t="s">
        <v>78</v>
      </c>
      <c r="AY704" s="172" t="s">
        <v>124</v>
      </c>
    </row>
    <row r="705" spans="2:65" s="14" customFormat="1" ht="11.25">
      <c r="B705" s="179"/>
      <c r="D705" s="164" t="s">
        <v>133</v>
      </c>
      <c r="E705" s="180" t="s">
        <v>1</v>
      </c>
      <c r="F705" s="181" t="s">
        <v>136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133</v>
      </c>
      <c r="AU705" s="180" t="s">
        <v>88</v>
      </c>
      <c r="AV705" s="14" t="s">
        <v>123</v>
      </c>
      <c r="AW705" s="14" t="s">
        <v>32</v>
      </c>
      <c r="AX705" s="14" t="s">
        <v>86</v>
      </c>
      <c r="AY705" s="180" t="s">
        <v>124</v>
      </c>
    </row>
    <row r="706" spans="2:65" s="1" customFormat="1" ht="24" customHeight="1">
      <c r="B706" s="149"/>
      <c r="C706" s="150" t="s">
        <v>812</v>
      </c>
      <c r="D706" s="150" t="s">
        <v>127</v>
      </c>
      <c r="E706" s="151" t="s">
        <v>813</v>
      </c>
      <c r="F706" s="152" t="s">
        <v>814</v>
      </c>
      <c r="G706" s="153" t="s">
        <v>220</v>
      </c>
      <c r="H706" s="154">
        <v>208</v>
      </c>
      <c r="I706" s="155"/>
      <c r="J706" s="156">
        <f>ROUND(I706*H706,2)</f>
        <v>0</v>
      </c>
      <c r="K706" s="152" t="s">
        <v>198</v>
      </c>
      <c r="L706" s="31"/>
      <c r="M706" s="157" t="s">
        <v>1</v>
      </c>
      <c r="N706" s="158" t="s">
        <v>43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123</v>
      </c>
      <c r="AT706" s="161" t="s">
        <v>127</v>
      </c>
      <c r="AU706" s="161" t="s">
        <v>88</v>
      </c>
      <c r="AY706" s="16" t="s">
        <v>124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86</v>
      </c>
      <c r="BK706" s="162">
        <f>ROUND(I706*H706,2)</f>
        <v>0</v>
      </c>
      <c r="BL706" s="16" t="s">
        <v>123</v>
      </c>
      <c r="BM706" s="161" t="s">
        <v>815</v>
      </c>
    </row>
    <row r="707" spans="2:65" s="12" customFormat="1" ht="33.75">
      <c r="B707" s="163"/>
      <c r="D707" s="164" t="s">
        <v>133</v>
      </c>
      <c r="E707" s="165" t="s">
        <v>1</v>
      </c>
      <c r="F707" s="166" t="s">
        <v>816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133</v>
      </c>
      <c r="AU707" s="165" t="s">
        <v>88</v>
      </c>
      <c r="AV707" s="12" t="s">
        <v>86</v>
      </c>
      <c r="AW707" s="12" t="s">
        <v>32</v>
      </c>
      <c r="AX707" s="12" t="s">
        <v>78</v>
      </c>
      <c r="AY707" s="165" t="s">
        <v>124</v>
      </c>
    </row>
    <row r="708" spans="2:65" s="12" customFormat="1" ht="22.5">
      <c r="B708" s="163"/>
      <c r="D708" s="164" t="s">
        <v>133</v>
      </c>
      <c r="E708" s="165" t="s">
        <v>1</v>
      </c>
      <c r="F708" s="166" t="s">
        <v>482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133</v>
      </c>
      <c r="AU708" s="165" t="s">
        <v>88</v>
      </c>
      <c r="AV708" s="12" t="s">
        <v>86</v>
      </c>
      <c r="AW708" s="12" t="s">
        <v>32</v>
      </c>
      <c r="AX708" s="12" t="s">
        <v>78</v>
      </c>
      <c r="AY708" s="165" t="s">
        <v>124</v>
      </c>
    </row>
    <row r="709" spans="2:65" s="13" customFormat="1" ht="11.25">
      <c r="B709" s="171"/>
      <c r="D709" s="164" t="s">
        <v>133</v>
      </c>
      <c r="E709" s="172" t="s">
        <v>1</v>
      </c>
      <c r="F709" s="173" t="s">
        <v>772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133</v>
      </c>
      <c r="AU709" s="172" t="s">
        <v>88</v>
      </c>
      <c r="AV709" s="13" t="s">
        <v>88</v>
      </c>
      <c r="AW709" s="13" t="s">
        <v>32</v>
      </c>
      <c r="AX709" s="13" t="s">
        <v>78</v>
      </c>
      <c r="AY709" s="172" t="s">
        <v>124</v>
      </c>
    </row>
    <row r="710" spans="2:65" s="14" customFormat="1" ht="11.25">
      <c r="B710" s="179"/>
      <c r="D710" s="164" t="s">
        <v>133</v>
      </c>
      <c r="E710" s="180" t="s">
        <v>1</v>
      </c>
      <c r="F710" s="181" t="s">
        <v>136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133</v>
      </c>
      <c r="AU710" s="180" t="s">
        <v>88</v>
      </c>
      <c r="AV710" s="14" t="s">
        <v>123</v>
      </c>
      <c r="AW710" s="14" t="s">
        <v>32</v>
      </c>
      <c r="AX710" s="14" t="s">
        <v>86</v>
      </c>
      <c r="AY710" s="180" t="s">
        <v>124</v>
      </c>
    </row>
    <row r="711" spans="2:65" s="1" customFormat="1" ht="24" customHeight="1">
      <c r="B711" s="149"/>
      <c r="C711" s="150" t="s">
        <v>817</v>
      </c>
      <c r="D711" s="150" t="s">
        <v>127</v>
      </c>
      <c r="E711" s="151" t="s">
        <v>818</v>
      </c>
      <c r="F711" s="152" t="s">
        <v>819</v>
      </c>
      <c r="G711" s="153" t="s">
        <v>220</v>
      </c>
      <c r="H711" s="154">
        <v>208</v>
      </c>
      <c r="I711" s="155"/>
      <c r="J711" s="156">
        <f>ROUND(I711*H711,2)</f>
        <v>0</v>
      </c>
      <c r="K711" s="152" t="s">
        <v>198</v>
      </c>
      <c r="L711" s="31"/>
      <c r="M711" s="157" t="s">
        <v>1</v>
      </c>
      <c r="N711" s="158" t="s">
        <v>43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123</v>
      </c>
      <c r="AT711" s="161" t="s">
        <v>127</v>
      </c>
      <c r="AU711" s="161" t="s">
        <v>88</v>
      </c>
      <c r="AY711" s="16" t="s">
        <v>124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86</v>
      </c>
      <c r="BK711" s="162">
        <f>ROUND(I711*H711,2)</f>
        <v>0</v>
      </c>
      <c r="BL711" s="16" t="s">
        <v>123</v>
      </c>
      <c r="BM711" s="161" t="s">
        <v>820</v>
      </c>
    </row>
    <row r="712" spans="2:65" s="12" customFormat="1" ht="33.75">
      <c r="B712" s="163"/>
      <c r="D712" s="164" t="s">
        <v>133</v>
      </c>
      <c r="E712" s="165" t="s">
        <v>1</v>
      </c>
      <c r="F712" s="166" t="s">
        <v>821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133</v>
      </c>
      <c r="AU712" s="165" t="s">
        <v>88</v>
      </c>
      <c r="AV712" s="12" t="s">
        <v>86</v>
      </c>
      <c r="AW712" s="12" t="s">
        <v>32</v>
      </c>
      <c r="AX712" s="12" t="s">
        <v>78</v>
      </c>
      <c r="AY712" s="165" t="s">
        <v>124</v>
      </c>
    </row>
    <row r="713" spans="2:65" s="12" customFormat="1" ht="22.5">
      <c r="B713" s="163"/>
      <c r="D713" s="164" t="s">
        <v>133</v>
      </c>
      <c r="E713" s="165" t="s">
        <v>1</v>
      </c>
      <c r="F713" s="166" t="s">
        <v>482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133</v>
      </c>
      <c r="AU713" s="165" t="s">
        <v>88</v>
      </c>
      <c r="AV713" s="12" t="s">
        <v>86</v>
      </c>
      <c r="AW713" s="12" t="s">
        <v>32</v>
      </c>
      <c r="AX713" s="12" t="s">
        <v>78</v>
      </c>
      <c r="AY713" s="165" t="s">
        <v>124</v>
      </c>
    </row>
    <row r="714" spans="2:65" s="13" customFormat="1" ht="11.25">
      <c r="B714" s="171"/>
      <c r="D714" s="164" t="s">
        <v>133</v>
      </c>
      <c r="E714" s="172" t="s">
        <v>1</v>
      </c>
      <c r="F714" s="173" t="s">
        <v>772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133</v>
      </c>
      <c r="AU714" s="172" t="s">
        <v>88</v>
      </c>
      <c r="AV714" s="13" t="s">
        <v>88</v>
      </c>
      <c r="AW714" s="13" t="s">
        <v>32</v>
      </c>
      <c r="AX714" s="13" t="s">
        <v>78</v>
      </c>
      <c r="AY714" s="172" t="s">
        <v>124</v>
      </c>
    </row>
    <row r="715" spans="2:65" s="14" customFormat="1" ht="11.25">
      <c r="B715" s="179"/>
      <c r="D715" s="164" t="s">
        <v>133</v>
      </c>
      <c r="E715" s="180" t="s">
        <v>1</v>
      </c>
      <c r="F715" s="181" t="s">
        <v>136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133</v>
      </c>
      <c r="AU715" s="180" t="s">
        <v>88</v>
      </c>
      <c r="AV715" s="14" t="s">
        <v>123</v>
      </c>
      <c r="AW715" s="14" t="s">
        <v>32</v>
      </c>
      <c r="AX715" s="14" t="s">
        <v>86</v>
      </c>
      <c r="AY715" s="180" t="s">
        <v>124</v>
      </c>
    </row>
    <row r="716" spans="2:65" s="1" customFormat="1" ht="24" customHeight="1">
      <c r="B716" s="149"/>
      <c r="C716" s="150" t="s">
        <v>822</v>
      </c>
      <c r="D716" s="150" t="s">
        <v>127</v>
      </c>
      <c r="E716" s="151" t="s">
        <v>823</v>
      </c>
      <c r="F716" s="152" t="s">
        <v>824</v>
      </c>
      <c r="G716" s="153" t="s">
        <v>220</v>
      </c>
      <c r="H716" s="154">
        <v>208</v>
      </c>
      <c r="I716" s="155"/>
      <c r="J716" s="156">
        <f>ROUND(I716*H716,2)</f>
        <v>0</v>
      </c>
      <c r="K716" s="152" t="s">
        <v>198</v>
      </c>
      <c r="L716" s="31"/>
      <c r="M716" s="157" t="s">
        <v>1</v>
      </c>
      <c r="N716" s="158" t="s">
        <v>43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123</v>
      </c>
      <c r="AT716" s="161" t="s">
        <v>127</v>
      </c>
      <c r="AU716" s="161" t="s">
        <v>88</v>
      </c>
      <c r="AY716" s="16" t="s">
        <v>124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86</v>
      </c>
      <c r="BK716" s="162">
        <f>ROUND(I716*H716,2)</f>
        <v>0</v>
      </c>
      <c r="BL716" s="16" t="s">
        <v>123</v>
      </c>
      <c r="BM716" s="161" t="s">
        <v>825</v>
      </c>
    </row>
    <row r="717" spans="2:65" s="12" customFormat="1" ht="22.5">
      <c r="B717" s="163"/>
      <c r="D717" s="164" t="s">
        <v>133</v>
      </c>
      <c r="E717" s="165" t="s">
        <v>1</v>
      </c>
      <c r="F717" s="166" t="s">
        <v>826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133</v>
      </c>
      <c r="AU717" s="165" t="s">
        <v>88</v>
      </c>
      <c r="AV717" s="12" t="s">
        <v>86</v>
      </c>
      <c r="AW717" s="12" t="s">
        <v>32</v>
      </c>
      <c r="AX717" s="12" t="s">
        <v>78</v>
      </c>
      <c r="AY717" s="165" t="s">
        <v>124</v>
      </c>
    </row>
    <row r="718" spans="2:65" s="12" customFormat="1" ht="22.5">
      <c r="B718" s="163"/>
      <c r="D718" s="164" t="s">
        <v>133</v>
      </c>
      <c r="E718" s="165" t="s">
        <v>1</v>
      </c>
      <c r="F718" s="166" t="s">
        <v>482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133</v>
      </c>
      <c r="AU718" s="165" t="s">
        <v>88</v>
      </c>
      <c r="AV718" s="12" t="s">
        <v>86</v>
      </c>
      <c r="AW718" s="12" t="s">
        <v>32</v>
      </c>
      <c r="AX718" s="12" t="s">
        <v>78</v>
      </c>
      <c r="AY718" s="165" t="s">
        <v>124</v>
      </c>
    </row>
    <row r="719" spans="2:65" s="13" customFormat="1" ht="11.25">
      <c r="B719" s="171"/>
      <c r="D719" s="164" t="s">
        <v>133</v>
      </c>
      <c r="E719" s="172" t="s">
        <v>1</v>
      </c>
      <c r="F719" s="173" t="s">
        <v>772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133</v>
      </c>
      <c r="AU719" s="172" t="s">
        <v>88</v>
      </c>
      <c r="AV719" s="13" t="s">
        <v>88</v>
      </c>
      <c r="AW719" s="13" t="s">
        <v>32</v>
      </c>
      <c r="AX719" s="13" t="s">
        <v>78</v>
      </c>
      <c r="AY719" s="172" t="s">
        <v>124</v>
      </c>
    </row>
    <row r="720" spans="2:65" s="14" customFormat="1" ht="11.25">
      <c r="B720" s="179"/>
      <c r="D720" s="164" t="s">
        <v>133</v>
      </c>
      <c r="E720" s="180" t="s">
        <v>1</v>
      </c>
      <c r="F720" s="181" t="s">
        <v>136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133</v>
      </c>
      <c r="AU720" s="180" t="s">
        <v>88</v>
      </c>
      <c r="AV720" s="14" t="s">
        <v>123</v>
      </c>
      <c r="AW720" s="14" t="s">
        <v>32</v>
      </c>
      <c r="AX720" s="14" t="s">
        <v>86</v>
      </c>
      <c r="AY720" s="180" t="s">
        <v>124</v>
      </c>
    </row>
    <row r="721" spans="2:65" s="1" customFormat="1" ht="24" customHeight="1">
      <c r="B721" s="149"/>
      <c r="C721" s="150" t="s">
        <v>827</v>
      </c>
      <c r="D721" s="150" t="s">
        <v>127</v>
      </c>
      <c r="E721" s="151" t="s">
        <v>828</v>
      </c>
      <c r="F721" s="152" t="s">
        <v>829</v>
      </c>
      <c r="G721" s="153" t="s">
        <v>380</v>
      </c>
      <c r="H721" s="154">
        <v>2</v>
      </c>
      <c r="I721" s="155"/>
      <c r="J721" s="156">
        <f>ROUND(I721*H721,2)</f>
        <v>0</v>
      </c>
      <c r="K721" s="152" t="s">
        <v>198</v>
      </c>
      <c r="L721" s="31"/>
      <c r="M721" s="157" t="s">
        <v>1</v>
      </c>
      <c r="N721" s="158" t="s">
        <v>43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123</v>
      </c>
      <c r="AT721" s="161" t="s">
        <v>127</v>
      </c>
      <c r="AU721" s="161" t="s">
        <v>88</v>
      </c>
      <c r="AY721" s="16" t="s">
        <v>124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86</v>
      </c>
      <c r="BK721" s="162">
        <f>ROUND(I721*H721,2)</f>
        <v>0</v>
      </c>
      <c r="BL721" s="16" t="s">
        <v>123</v>
      </c>
      <c r="BM721" s="161" t="s">
        <v>830</v>
      </c>
    </row>
    <row r="722" spans="2:65" s="12" customFormat="1" ht="33.75">
      <c r="B722" s="163"/>
      <c r="D722" s="164" t="s">
        <v>133</v>
      </c>
      <c r="E722" s="165" t="s">
        <v>1</v>
      </c>
      <c r="F722" s="166" t="s">
        <v>831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133</v>
      </c>
      <c r="AU722" s="165" t="s">
        <v>88</v>
      </c>
      <c r="AV722" s="12" t="s">
        <v>86</v>
      </c>
      <c r="AW722" s="12" t="s">
        <v>32</v>
      </c>
      <c r="AX722" s="12" t="s">
        <v>78</v>
      </c>
      <c r="AY722" s="165" t="s">
        <v>124</v>
      </c>
    </row>
    <row r="723" spans="2:65" s="12" customFormat="1" ht="22.5">
      <c r="B723" s="163"/>
      <c r="D723" s="164" t="s">
        <v>133</v>
      </c>
      <c r="E723" s="165" t="s">
        <v>1</v>
      </c>
      <c r="F723" s="166" t="s">
        <v>832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133</v>
      </c>
      <c r="AU723" s="165" t="s">
        <v>88</v>
      </c>
      <c r="AV723" s="12" t="s">
        <v>86</v>
      </c>
      <c r="AW723" s="12" t="s">
        <v>32</v>
      </c>
      <c r="AX723" s="12" t="s">
        <v>78</v>
      </c>
      <c r="AY723" s="165" t="s">
        <v>124</v>
      </c>
    </row>
    <row r="724" spans="2:65" s="13" customFormat="1" ht="11.25">
      <c r="B724" s="171"/>
      <c r="D724" s="164" t="s">
        <v>133</v>
      </c>
      <c r="E724" s="172" t="s">
        <v>1</v>
      </c>
      <c r="F724" s="173" t="s">
        <v>833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133</v>
      </c>
      <c r="AU724" s="172" t="s">
        <v>88</v>
      </c>
      <c r="AV724" s="13" t="s">
        <v>88</v>
      </c>
      <c r="AW724" s="13" t="s">
        <v>32</v>
      </c>
      <c r="AX724" s="13" t="s">
        <v>78</v>
      </c>
      <c r="AY724" s="172" t="s">
        <v>124</v>
      </c>
    </row>
    <row r="725" spans="2:65" s="14" customFormat="1" ht="11.25">
      <c r="B725" s="179"/>
      <c r="D725" s="164" t="s">
        <v>133</v>
      </c>
      <c r="E725" s="180" t="s">
        <v>1</v>
      </c>
      <c r="F725" s="181" t="s">
        <v>136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133</v>
      </c>
      <c r="AU725" s="180" t="s">
        <v>88</v>
      </c>
      <c r="AV725" s="14" t="s">
        <v>123</v>
      </c>
      <c r="AW725" s="14" t="s">
        <v>32</v>
      </c>
      <c r="AX725" s="14" t="s">
        <v>86</v>
      </c>
      <c r="AY725" s="180" t="s">
        <v>124</v>
      </c>
    </row>
    <row r="726" spans="2:65" s="1" customFormat="1" ht="24" customHeight="1">
      <c r="B726" s="149"/>
      <c r="C726" s="150" t="s">
        <v>763</v>
      </c>
      <c r="D726" s="150" t="s">
        <v>127</v>
      </c>
      <c r="E726" s="151" t="s">
        <v>834</v>
      </c>
      <c r="F726" s="152" t="s">
        <v>835</v>
      </c>
      <c r="G726" s="153" t="s">
        <v>295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43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123</v>
      </c>
      <c r="AT726" s="161" t="s">
        <v>127</v>
      </c>
      <c r="AU726" s="161" t="s">
        <v>88</v>
      </c>
      <c r="AY726" s="16" t="s">
        <v>124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86</v>
      </c>
      <c r="BK726" s="162">
        <f>ROUND(I726*H726,2)</f>
        <v>0</v>
      </c>
      <c r="BL726" s="16" t="s">
        <v>123</v>
      </c>
      <c r="BM726" s="161" t="s">
        <v>836</v>
      </c>
    </row>
    <row r="727" spans="2:65" s="12" customFormat="1" ht="22.5">
      <c r="B727" s="163"/>
      <c r="D727" s="164" t="s">
        <v>133</v>
      </c>
      <c r="E727" s="165" t="s">
        <v>1</v>
      </c>
      <c r="F727" s="166" t="s">
        <v>837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133</v>
      </c>
      <c r="AU727" s="165" t="s">
        <v>88</v>
      </c>
      <c r="AV727" s="12" t="s">
        <v>86</v>
      </c>
      <c r="AW727" s="12" t="s">
        <v>32</v>
      </c>
      <c r="AX727" s="12" t="s">
        <v>78</v>
      </c>
      <c r="AY727" s="165" t="s">
        <v>124</v>
      </c>
    </row>
    <row r="728" spans="2:65" s="13" customFormat="1" ht="11.25">
      <c r="B728" s="171"/>
      <c r="D728" s="164" t="s">
        <v>133</v>
      </c>
      <c r="E728" s="172" t="s">
        <v>1</v>
      </c>
      <c r="F728" s="173" t="s">
        <v>838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133</v>
      </c>
      <c r="AU728" s="172" t="s">
        <v>88</v>
      </c>
      <c r="AV728" s="13" t="s">
        <v>88</v>
      </c>
      <c r="AW728" s="13" t="s">
        <v>32</v>
      </c>
      <c r="AX728" s="13" t="s">
        <v>78</v>
      </c>
      <c r="AY728" s="172" t="s">
        <v>124</v>
      </c>
    </row>
    <row r="729" spans="2:65" s="12" customFormat="1" ht="33.75">
      <c r="B729" s="163"/>
      <c r="D729" s="164" t="s">
        <v>133</v>
      </c>
      <c r="E729" s="165" t="s">
        <v>1</v>
      </c>
      <c r="F729" s="166" t="s">
        <v>839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133</v>
      </c>
      <c r="AU729" s="165" t="s">
        <v>88</v>
      </c>
      <c r="AV729" s="12" t="s">
        <v>86</v>
      </c>
      <c r="AW729" s="12" t="s">
        <v>32</v>
      </c>
      <c r="AX729" s="12" t="s">
        <v>78</v>
      </c>
      <c r="AY729" s="165" t="s">
        <v>124</v>
      </c>
    </row>
    <row r="730" spans="2:65" s="13" customFormat="1" ht="11.25">
      <c r="B730" s="171"/>
      <c r="D730" s="164" t="s">
        <v>133</v>
      </c>
      <c r="E730" s="172" t="s">
        <v>1</v>
      </c>
      <c r="F730" s="173" t="s">
        <v>840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133</v>
      </c>
      <c r="AU730" s="172" t="s">
        <v>88</v>
      </c>
      <c r="AV730" s="13" t="s">
        <v>88</v>
      </c>
      <c r="AW730" s="13" t="s">
        <v>32</v>
      </c>
      <c r="AX730" s="13" t="s">
        <v>78</v>
      </c>
      <c r="AY730" s="172" t="s">
        <v>124</v>
      </c>
    </row>
    <row r="731" spans="2:65" s="12" customFormat="1" ht="11.25">
      <c r="B731" s="163"/>
      <c r="D731" s="164" t="s">
        <v>133</v>
      </c>
      <c r="E731" s="165" t="s">
        <v>1</v>
      </c>
      <c r="F731" s="166" t="s">
        <v>841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133</v>
      </c>
      <c r="AU731" s="165" t="s">
        <v>88</v>
      </c>
      <c r="AV731" s="12" t="s">
        <v>86</v>
      </c>
      <c r="AW731" s="12" t="s">
        <v>32</v>
      </c>
      <c r="AX731" s="12" t="s">
        <v>78</v>
      </c>
      <c r="AY731" s="165" t="s">
        <v>124</v>
      </c>
    </row>
    <row r="732" spans="2:65" s="13" customFormat="1" ht="11.25">
      <c r="B732" s="171"/>
      <c r="D732" s="164" t="s">
        <v>133</v>
      </c>
      <c r="E732" s="172" t="s">
        <v>1</v>
      </c>
      <c r="F732" s="173" t="s">
        <v>842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133</v>
      </c>
      <c r="AU732" s="172" t="s">
        <v>88</v>
      </c>
      <c r="AV732" s="13" t="s">
        <v>88</v>
      </c>
      <c r="AW732" s="13" t="s">
        <v>32</v>
      </c>
      <c r="AX732" s="13" t="s">
        <v>78</v>
      </c>
      <c r="AY732" s="172" t="s">
        <v>124</v>
      </c>
    </row>
    <row r="733" spans="2:65" s="14" customFormat="1" ht="11.25">
      <c r="B733" s="179"/>
      <c r="D733" s="164" t="s">
        <v>133</v>
      </c>
      <c r="E733" s="180" t="s">
        <v>1</v>
      </c>
      <c r="F733" s="181" t="s">
        <v>136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133</v>
      </c>
      <c r="AU733" s="180" t="s">
        <v>88</v>
      </c>
      <c r="AV733" s="14" t="s">
        <v>123</v>
      </c>
      <c r="AW733" s="14" t="s">
        <v>32</v>
      </c>
      <c r="AX733" s="14" t="s">
        <v>86</v>
      </c>
      <c r="AY733" s="180" t="s">
        <v>124</v>
      </c>
    </row>
    <row r="734" spans="2:65" s="1" customFormat="1" ht="24" customHeight="1">
      <c r="B734" s="149"/>
      <c r="C734" s="150" t="s">
        <v>843</v>
      </c>
      <c r="D734" s="150" t="s">
        <v>127</v>
      </c>
      <c r="E734" s="151" t="s">
        <v>844</v>
      </c>
      <c r="F734" s="152" t="s">
        <v>845</v>
      </c>
      <c r="G734" s="153" t="s">
        <v>295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43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123</v>
      </c>
      <c r="AT734" s="161" t="s">
        <v>127</v>
      </c>
      <c r="AU734" s="161" t="s">
        <v>88</v>
      </c>
      <c r="AY734" s="16" t="s">
        <v>124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86</v>
      </c>
      <c r="BK734" s="162">
        <f>ROUND(I734*H734,2)</f>
        <v>0</v>
      </c>
      <c r="BL734" s="16" t="s">
        <v>123</v>
      </c>
      <c r="BM734" s="161" t="s">
        <v>846</v>
      </c>
    </row>
    <row r="735" spans="2:65" s="12" customFormat="1" ht="22.5">
      <c r="B735" s="163"/>
      <c r="D735" s="164" t="s">
        <v>133</v>
      </c>
      <c r="E735" s="165" t="s">
        <v>1</v>
      </c>
      <c r="F735" s="166" t="s">
        <v>847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133</v>
      </c>
      <c r="AU735" s="165" t="s">
        <v>88</v>
      </c>
      <c r="AV735" s="12" t="s">
        <v>86</v>
      </c>
      <c r="AW735" s="12" t="s">
        <v>32</v>
      </c>
      <c r="AX735" s="12" t="s">
        <v>78</v>
      </c>
      <c r="AY735" s="165" t="s">
        <v>124</v>
      </c>
    </row>
    <row r="736" spans="2:65" s="13" customFormat="1" ht="11.25">
      <c r="B736" s="171"/>
      <c r="D736" s="164" t="s">
        <v>133</v>
      </c>
      <c r="E736" s="172" t="s">
        <v>1</v>
      </c>
      <c r="F736" s="173" t="s">
        <v>848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133</v>
      </c>
      <c r="AU736" s="172" t="s">
        <v>88</v>
      </c>
      <c r="AV736" s="13" t="s">
        <v>88</v>
      </c>
      <c r="AW736" s="13" t="s">
        <v>32</v>
      </c>
      <c r="AX736" s="13" t="s">
        <v>78</v>
      </c>
      <c r="AY736" s="172" t="s">
        <v>124</v>
      </c>
    </row>
    <row r="737" spans="2:51" s="12" customFormat="1" ht="22.5">
      <c r="B737" s="163"/>
      <c r="D737" s="164" t="s">
        <v>133</v>
      </c>
      <c r="E737" s="165" t="s">
        <v>1</v>
      </c>
      <c r="F737" s="166" t="s">
        <v>849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133</v>
      </c>
      <c r="AU737" s="165" t="s">
        <v>88</v>
      </c>
      <c r="AV737" s="12" t="s">
        <v>86</v>
      </c>
      <c r="AW737" s="12" t="s">
        <v>32</v>
      </c>
      <c r="AX737" s="12" t="s">
        <v>78</v>
      </c>
      <c r="AY737" s="165" t="s">
        <v>124</v>
      </c>
    </row>
    <row r="738" spans="2:51" s="13" customFormat="1" ht="11.25">
      <c r="B738" s="171"/>
      <c r="D738" s="164" t="s">
        <v>133</v>
      </c>
      <c r="E738" s="172" t="s">
        <v>1</v>
      </c>
      <c r="F738" s="173" t="s">
        <v>850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133</v>
      </c>
      <c r="AU738" s="172" t="s">
        <v>88</v>
      </c>
      <c r="AV738" s="13" t="s">
        <v>88</v>
      </c>
      <c r="AW738" s="13" t="s">
        <v>32</v>
      </c>
      <c r="AX738" s="13" t="s">
        <v>78</v>
      </c>
      <c r="AY738" s="172" t="s">
        <v>124</v>
      </c>
    </row>
    <row r="739" spans="2:51" s="12" customFormat="1" ht="22.5">
      <c r="B739" s="163"/>
      <c r="D739" s="164" t="s">
        <v>133</v>
      </c>
      <c r="E739" s="165" t="s">
        <v>1</v>
      </c>
      <c r="F739" s="166" t="s">
        <v>851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133</v>
      </c>
      <c r="AU739" s="165" t="s">
        <v>88</v>
      </c>
      <c r="AV739" s="12" t="s">
        <v>86</v>
      </c>
      <c r="AW739" s="12" t="s">
        <v>32</v>
      </c>
      <c r="AX739" s="12" t="s">
        <v>78</v>
      </c>
      <c r="AY739" s="165" t="s">
        <v>124</v>
      </c>
    </row>
    <row r="740" spans="2:51" s="13" customFormat="1" ht="11.25">
      <c r="B740" s="171"/>
      <c r="D740" s="164" t="s">
        <v>133</v>
      </c>
      <c r="E740" s="172" t="s">
        <v>1</v>
      </c>
      <c r="F740" s="173" t="s">
        <v>852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133</v>
      </c>
      <c r="AU740" s="172" t="s">
        <v>88</v>
      </c>
      <c r="AV740" s="13" t="s">
        <v>88</v>
      </c>
      <c r="AW740" s="13" t="s">
        <v>32</v>
      </c>
      <c r="AX740" s="13" t="s">
        <v>78</v>
      </c>
      <c r="AY740" s="172" t="s">
        <v>124</v>
      </c>
    </row>
    <row r="741" spans="2:51" s="12" customFormat="1" ht="22.5">
      <c r="B741" s="163"/>
      <c r="D741" s="164" t="s">
        <v>133</v>
      </c>
      <c r="E741" s="165" t="s">
        <v>1</v>
      </c>
      <c r="F741" s="166" t="s">
        <v>853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133</v>
      </c>
      <c r="AU741" s="165" t="s">
        <v>88</v>
      </c>
      <c r="AV741" s="12" t="s">
        <v>86</v>
      </c>
      <c r="AW741" s="12" t="s">
        <v>32</v>
      </c>
      <c r="AX741" s="12" t="s">
        <v>78</v>
      </c>
      <c r="AY741" s="165" t="s">
        <v>124</v>
      </c>
    </row>
    <row r="742" spans="2:51" s="13" customFormat="1" ht="11.25">
      <c r="B742" s="171"/>
      <c r="D742" s="164" t="s">
        <v>133</v>
      </c>
      <c r="E742" s="172" t="s">
        <v>1</v>
      </c>
      <c r="F742" s="173" t="s">
        <v>854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133</v>
      </c>
      <c r="AU742" s="172" t="s">
        <v>88</v>
      </c>
      <c r="AV742" s="13" t="s">
        <v>88</v>
      </c>
      <c r="AW742" s="13" t="s">
        <v>32</v>
      </c>
      <c r="AX742" s="13" t="s">
        <v>78</v>
      </c>
      <c r="AY742" s="172" t="s">
        <v>124</v>
      </c>
    </row>
    <row r="743" spans="2:51" s="12" customFormat="1" ht="22.5">
      <c r="B743" s="163"/>
      <c r="D743" s="164" t="s">
        <v>133</v>
      </c>
      <c r="E743" s="165" t="s">
        <v>1</v>
      </c>
      <c r="F743" s="166" t="s">
        <v>853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133</v>
      </c>
      <c r="AU743" s="165" t="s">
        <v>88</v>
      </c>
      <c r="AV743" s="12" t="s">
        <v>86</v>
      </c>
      <c r="AW743" s="12" t="s">
        <v>32</v>
      </c>
      <c r="AX743" s="12" t="s">
        <v>78</v>
      </c>
      <c r="AY743" s="165" t="s">
        <v>124</v>
      </c>
    </row>
    <row r="744" spans="2:51" s="13" customFormat="1" ht="11.25">
      <c r="B744" s="171"/>
      <c r="D744" s="164" t="s">
        <v>133</v>
      </c>
      <c r="E744" s="172" t="s">
        <v>1</v>
      </c>
      <c r="F744" s="173" t="s">
        <v>855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133</v>
      </c>
      <c r="AU744" s="172" t="s">
        <v>88</v>
      </c>
      <c r="AV744" s="13" t="s">
        <v>88</v>
      </c>
      <c r="AW744" s="13" t="s">
        <v>32</v>
      </c>
      <c r="AX744" s="13" t="s">
        <v>78</v>
      </c>
      <c r="AY744" s="172" t="s">
        <v>124</v>
      </c>
    </row>
    <row r="745" spans="2:51" s="12" customFormat="1" ht="33.75">
      <c r="B745" s="163"/>
      <c r="D745" s="164" t="s">
        <v>133</v>
      </c>
      <c r="E745" s="165" t="s">
        <v>1</v>
      </c>
      <c r="F745" s="166" t="s">
        <v>856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133</v>
      </c>
      <c r="AU745" s="165" t="s">
        <v>88</v>
      </c>
      <c r="AV745" s="12" t="s">
        <v>86</v>
      </c>
      <c r="AW745" s="12" t="s">
        <v>32</v>
      </c>
      <c r="AX745" s="12" t="s">
        <v>78</v>
      </c>
      <c r="AY745" s="165" t="s">
        <v>124</v>
      </c>
    </row>
    <row r="746" spans="2:51" s="13" customFormat="1" ht="11.25">
      <c r="B746" s="171"/>
      <c r="D746" s="164" t="s">
        <v>133</v>
      </c>
      <c r="E746" s="172" t="s">
        <v>1</v>
      </c>
      <c r="F746" s="173" t="s">
        <v>857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133</v>
      </c>
      <c r="AU746" s="172" t="s">
        <v>88</v>
      </c>
      <c r="AV746" s="13" t="s">
        <v>88</v>
      </c>
      <c r="AW746" s="13" t="s">
        <v>32</v>
      </c>
      <c r="AX746" s="13" t="s">
        <v>78</v>
      </c>
      <c r="AY746" s="172" t="s">
        <v>124</v>
      </c>
    </row>
    <row r="747" spans="2:51" s="12" customFormat="1" ht="33.75">
      <c r="B747" s="163"/>
      <c r="D747" s="164" t="s">
        <v>133</v>
      </c>
      <c r="E747" s="165" t="s">
        <v>1</v>
      </c>
      <c r="F747" s="166" t="s">
        <v>858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133</v>
      </c>
      <c r="AU747" s="165" t="s">
        <v>88</v>
      </c>
      <c r="AV747" s="12" t="s">
        <v>86</v>
      </c>
      <c r="AW747" s="12" t="s">
        <v>32</v>
      </c>
      <c r="AX747" s="12" t="s">
        <v>78</v>
      </c>
      <c r="AY747" s="165" t="s">
        <v>124</v>
      </c>
    </row>
    <row r="748" spans="2:51" s="13" customFormat="1" ht="11.25">
      <c r="B748" s="171"/>
      <c r="D748" s="164" t="s">
        <v>133</v>
      </c>
      <c r="E748" s="172" t="s">
        <v>1</v>
      </c>
      <c r="F748" s="173" t="s">
        <v>859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133</v>
      </c>
      <c r="AU748" s="172" t="s">
        <v>88</v>
      </c>
      <c r="AV748" s="13" t="s">
        <v>88</v>
      </c>
      <c r="AW748" s="13" t="s">
        <v>32</v>
      </c>
      <c r="AX748" s="13" t="s">
        <v>78</v>
      </c>
      <c r="AY748" s="172" t="s">
        <v>124</v>
      </c>
    </row>
    <row r="749" spans="2:51" s="12" customFormat="1" ht="22.5">
      <c r="B749" s="163"/>
      <c r="D749" s="164" t="s">
        <v>133</v>
      </c>
      <c r="E749" s="165" t="s">
        <v>1</v>
      </c>
      <c r="F749" s="166" t="s">
        <v>853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133</v>
      </c>
      <c r="AU749" s="165" t="s">
        <v>88</v>
      </c>
      <c r="AV749" s="12" t="s">
        <v>86</v>
      </c>
      <c r="AW749" s="12" t="s">
        <v>32</v>
      </c>
      <c r="AX749" s="12" t="s">
        <v>78</v>
      </c>
      <c r="AY749" s="165" t="s">
        <v>124</v>
      </c>
    </row>
    <row r="750" spans="2:51" s="13" customFormat="1" ht="11.25">
      <c r="B750" s="171"/>
      <c r="D750" s="164" t="s">
        <v>133</v>
      </c>
      <c r="E750" s="172" t="s">
        <v>1</v>
      </c>
      <c r="F750" s="173" t="s">
        <v>860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133</v>
      </c>
      <c r="AU750" s="172" t="s">
        <v>88</v>
      </c>
      <c r="AV750" s="13" t="s">
        <v>88</v>
      </c>
      <c r="AW750" s="13" t="s">
        <v>32</v>
      </c>
      <c r="AX750" s="13" t="s">
        <v>78</v>
      </c>
      <c r="AY750" s="172" t="s">
        <v>124</v>
      </c>
    </row>
    <row r="751" spans="2:51" s="12" customFormat="1" ht="22.5">
      <c r="B751" s="163"/>
      <c r="D751" s="164" t="s">
        <v>133</v>
      </c>
      <c r="E751" s="165" t="s">
        <v>1</v>
      </c>
      <c r="F751" s="166" t="s">
        <v>861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133</v>
      </c>
      <c r="AU751" s="165" t="s">
        <v>88</v>
      </c>
      <c r="AV751" s="12" t="s">
        <v>86</v>
      </c>
      <c r="AW751" s="12" t="s">
        <v>32</v>
      </c>
      <c r="AX751" s="12" t="s">
        <v>78</v>
      </c>
      <c r="AY751" s="165" t="s">
        <v>124</v>
      </c>
    </row>
    <row r="752" spans="2:51" s="12" customFormat="1" ht="22.5">
      <c r="B752" s="163"/>
      <c r="D752" s="164" t="s">
        <v>133</v>
      </c>
      <c r="E752" s="165" t="s">
        <v>1</v>
      </c>
      <c r="F752" s="166" t="s">
        <v>862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133</v>
      </c>
      <c r="AU752" s="165" t="s">
        <v>88</v>
      </c>
      <c r="AV752" s="12" t="s">
        <v>86</v>
      </c>
      <c r="AW752" s="12" t="s">
        <v>32</v>
      </c>
      <c r="AX752" s="12" t="s">
        <v>78</v>
      </c>
      <c r="AY752" s="165" t="s">
        <v>124</v>
      </c>
    </row>
    <row r="753" spans="2:65" s="13" customFormat="1" ht="11.25">
      <c r="B753" s="171"/>
      <c r="D753" s="164" t="s">
        <v>133</v>
      </c>
      <c r="E753" s="172" t="s">
        <v>1</v>
      </c>
      <c r="F753" s="173" t="s">
        <v>863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133</v>
      </c>
      <c r="AU753" s="172" t="s">
        <v>88</v>
      </c>
      <c r="AV753" s="13" t="s">
        <v>88</v>
      </c>
      <c r="AW753" s="13" t="s">
        <v>32</v>
      </c>
      <c r="AX753" s="13" t="s">
        <v>78</v>
      </c>
      <c r="AY753" s="172" t="s">
        <v>124</v>
      </c>
    </row>
    <row r="754" spans="2:65" s="14" customFormat="1" ht="11.25">
      <c r="B754" s="179"/>
      <c r="D754" s="164" t="s">
        <v>133</v>
      </c>
      <c r="E754" s="180" t="s">
        <v>1</v>
      </c>
      <c r="F754" s="181" t="s">
        <v>136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133</v>
      </c>
      <c r="AU754" s="180" t="s">
        <v>88</v>
      </c>
      <c r="AV754" s="14" t="s">
        <v>123</v>
      </c>
      <c r="AW754" s="14" t="s">
        <v>32</v>
      </c>
      <c r="AX754" s="14" t="s">
        <v>86</v>
      </c>
      <c r="AY754" s="180" t="s">
        <v>124</v>
      </c>
    </row>
    <row r="755" spans="2:65" s="1" customFormat="1" ht="24" customHeight="1">
      <c r="B755" s="149"/>
      <c r="C755" s="150" t="s">
        <v>864</v>
      </c>
      <c r="D755" s="150" t="s">
        <v>127</v>
      </c>
      <c r="E755" s="151" t="s">
        <v>865</v>
      </c>
      <c r="F755" s="152" t="s">
        <v>866</v>
      </c>
      <c r="G755" s="153" t="s">
        <v>295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43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123</v>
      </c>
      <c r="AT755" s="161" t="s">
        <v>127</v>
      </c>
      <c r="AU755" s="161" t="s">
        <v>88</v>
      </c>
      <c r="AY755" s="16" t="s">
        <v>124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86</v>
      </c>
      <c r="BK755" s="162">
        <f>ROUND(I755*H755,2)</f>
        <v>0</v>
      </c>
      <c r="BL755" s="16" t="s">
        <v>123</v>
      </c>
      <c r="BM755" s="161" t="s">
        <v>867</v>
      </c>
    </row>
    <row r="756" spans="2:65" s="12" customFormat="1" ht="22.5">
      <c r="B756" s="163"/>
      <c r="D756" s="164" t="s">
        <v>133</v>
      </c>
      <c r="E756" s="165" t="s">
        <v>1</v>
      </c>
      <c r="F756" s="166" t="s">
        <v>868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133</v>
      </c>
      <c r="AU756" s="165" t="s">
        <v>88</v>
      </c>
      <c r="AV756" s="12" t="s">
        <v>86</v>
      </c>
      <c r="AW756" s="12" t="s">
        <v>32</v>
      </c>
      <c r="AX756" s="12" t="s">
        <v>78</v>
      </c>
      <c r="AY756" s="165" t="s">
        <v>124</v>
      </c>
    </row>
    <row r="757" spans="2:65" s="13" customFormat="1" ht="11.25">
      <c r="B757" s="171"/>
      <c r="D757" s="164" t="s">
        <v>133</v>
      </c>
      <c r="E757" s="172" t="s">
        <v>1</v>
      </c>
      <c r="F757" s="173" t="s">
        <v>869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133</v>
      </c>
      <c r="AU757" s="172" t="s">
        <v>88</v>
      </c>
      <c r="AV757" s="13" t="s">
        <v>88</v>
      </c>
      <c r="AW757" s="13" t="s">
        <v>32</v>
      </c>
      <c r="AX757" s="13" t="s">
        <v>78</v>
      </c>
      <c r="AY757" s="172" t="s">
        <v>124</v>
      </c>
    </row>
    <row r="758" spans="2:65" s="12" customFormat="1" ht="22.5">
      <c r="B758" s="163"/>
      <c r="D758" s="164" t="s">
        <v>133</v>
      </c>
      <c r="E758" s="165" t="s">
        <v>1</v>
      </c>
      <c r="F758" s="166" t="s">
        <v>870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133</v>
      </c>
      <c r="AU758" s="165" t="s">
        <v>88</v>
      </c>
      <c r="AV758" s="12" t="s">
        <v>86</v>
      </c>
      <c r="AW758" s="12" t="s">
        <v>32</v>
      </c>
      <c r="AX758" s="12" t="s">
        <v>78</v>
      </c>
      <c r="AY758" s="165" t="s">
        <v>124</v>
      </c>
    </row>
    <row r="759" spans="2:65" s="13" customFormat="1" ht="11.25">
      <c r="B759" s="171"/>
      <c r="D759" s="164" t="s">
        <v>133</v>
      </c>
      <c r="E759" s="172" t="s">
        <v>1</v>
      </c>
      <c r="F759" s="173" t="s">
        <v>871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133</v>
      </c>
      <c r="AU759" s="172" t="s">
        <v>88</v>
      </c>
      <c r="AV759" s="13" t="s">
        <v>88</v>
      </c>
      <c r="AW759" s="13" t="s">
        <v>32</v>
      </c>
      <c r="AX759" s="13" t="s">
        <v>78</v>
      </c>
      <c r="AY759" s="172" t="s">
        <v>124</v>
      </c>
    </row>
    <row r="760" spans="2:65" s="14" customFormat="1" ht="11.25">
      <c r="B760" s="179"/>
      <c r="D760" s="164" t="s">
        <v>133</v>
      </c>
      <c r="E760" s="180" t="s">
        <v>1</v>
      </c>
      <c r="F760" s="181" t="s">
        <v>136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133</v>
      </c>
      <c r="AU760" s="180" t="s">
        <v>88</v>
      </c>
      <c r="AV760" s="14" t="s">
        <v>123</v>
      </c>
      <c r="AW760" s="14" t="s">
        <v>32</v>
      </c>
      <c r="AX760" s="14" t="s">
        <v>86</v>
      </c>
      <c r="AY760" s="180" t="s">
        <v>124</v>
      </c>
    </row>
    <row r="761" spans="2:65" s="1" customFormat="1" ht="36" customHeight="1">
      <c r="B761" s="149"/>
      <c r="C761" s="150" t="s">
        <v>872</v>
      </c>
      <c r="D761" s="150" t="s">
        <v>127</v>
      </c>
      <c r="E761" s="151" t="s">
        <v>873</v>
      </c>
      <c r="F761" s="152" t="s">
        <v>874</v>
      </c>
      <c r="G761" s="153" t="s">
        <v>295</v>
      </c>
      <c r="H761" s="154">
        <v>289.5</v>
      </c>
      <c r="I761" s="155"/>
      <c r="J761" s="156">
        <f>ROUND(I761*H761,2)</f>
        <v>0</v>
      </c>
      <c r="K761" s="152" t="s">
        <v>243</v>
      </c>
      <c r="L761" s="31"/>
      <c r="M761" s="157" t="s">
        <v>1</v>
      </c>
      <c r="N761" s="158" t="s">
        <v>43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123</v>
      </c>
      <c r="AT761" s="161" t="s">
        <v>127</v>
      </c>
      <c r="AU761" s="161" t="s">
        <v>88</v>
      </c>
      <c r="AY761" s="16" t="s">
        <v>124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86</v>
      </c>
      <c r="BK761" s="162">
        <f>ROUND(I761*H761,2)</f>
        <v>0</v>
      </c>
      <c r="BL761" s="16" t="s">
        <v>123</v>
      </c>
      <c r="BM761" s="161" t="s">
        <v>875</v>
      </c>
    </row>
    <row r="762" spans="2:65" s="1" customFormat="1" ht="29.25">
      <c r="B762" s="31"/>
      <c r="D762" s="164" t="s">
        <v>337</v>
      </c>
      <c r="F762" s="200" t="s">
        <v>876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337</v>
      </c>
      <c r="AU762" s="16" t="s">
        <v>88</v>
      </c>
    </row>
    <row r="763" spans="2:65" s="12" customFormat="1" ht="33.75">
      <c r="B763" s="163"/>
      <c r="D763" s="164" t="s">
        <v>133</v>
      </c>
      <c r="E763" s="165" t="s">
        <v>1</v>
      </c>
      <c r="F763" s="166" t="s">
        <v>877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133</v>
      </c>
      <c r="AU763" s="165" t="s">
        <v>88</v>
      </c>
      <c r="AV763" s="12" t="s">
        <v>86</v>
      </c>
      <c r="AW763" s="12" t="s">
        <v>32</v>
      </c>
      <c r="AX763" s="12" t="s">
        <v>78</v>
      </c>
      <c r="AY763" s="165" t="s">
        <v>124</v>
      </c>
    </row>
    <row r="764" spans="2:65" s="13" customFormat="1" ht="11.25">
      <c r="B764" s="171"/>
      <c r="D764" s="164" t="s">
        <v>133</v>
      </c>
      <c r="E764" s="172" t="s">
        <v>1</v>
      </c>
      <c r="F764" s="173" t="s">
        <v>878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133</v>
      </c>
      <c r="AU764" s="172" t="s">
        <v>88</v>
      </c>
      <c r="AV764" s="13" t="s">
        <v>88</v>
      </c>
      <c r="AW764" s="13" t="s">
        <v>32</v>
      </c>
      <c r="AX764" s="13" t="s">
        <v>78</v>
      </c>
      <c r="AY764" s="172" t="s">
        <v>124</v>
      </c>
    </row>
    <row r="765" spans="2:65" s="14" customFormat="1" ht="11.25">
      <c r="B765" s="179"/>
      <c r="D765" s="164" t="s">
        <v>133</v>
      </c>
      <c r="E765" s="180" t="s">
        <v>1</v>
      </c>
      <c r="F765" s="181" t="s">
        <v>136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133</v>
      </c>
      <c r="AU765" s="180" t="s">
        <v>88</v>
      </c>
      <c r="AV765" s="14" t="s">
        <v>123</v>
      </c>
      <c r="AW765" s="14" t="s">
        <v>32</v>
      </c>
      <c r="AX765" s="14" t="s">
        <v>86</v>
      </c>
      <c r="AY765" s="180" t="s">
        <v>124</v>
      </c>
    </row>
    <row r="766" spans="2:65" s="1" customFormat="1" ht="24" customHeight="1">
      <c r="B766" s="149"/>
      <c r="C766" s="150" t="s">
        <v>879</v>
      </c>
      <c r="D766" s="150" t="s">
        <v>127</v>
      </c>
      <c r="E766" s="151" t="s">
        <v>880</v>
      </c>
      <c r="F766" s="152" t="s">
        <v>881</v>
      </c>
      <c r="G766" s="153" t="s">
        <v>295</v>
      </c>
      <c r="H766" s="154">
        <v>20.16</v>
      </c>
      <c r="I766" s="155"/>
      <c r="J766" s="156">
        <f>ROUND(I766*H766,2)</f>
        <v>0</v>
      </c>
      <c r="K766" s="152" t="s">
        <v>243</v>
      </c>
      <c r="L766" s="31"/>
      <c r="M766" s="157" t="s">
        <v>1</v>
      </c>
      <c r="N766" s="158" t="s">
        <v>43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123</v>
      </c>
      <c r="AT766" s="161" t="s">
        <v>127</v>
      </c>
      <c r="AU766" s="161" t="s">
        <v>88</v>
      </c>
      <c r="AY766" s="16" t="s">
        <v>124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86</v>
      </c>
      <c r="BK766" s="162">
        <f>ROUND(I766*H766,2)</f>
        <v>0</v>
      </c>
      <c r="BL766" s="16" t="s">
        <v>123</v>
      </c>
      <c r="BM766" s="161" t="s">
        <v>882</v>
      </c>
    </row>
    <row r="767" spans="2:65" s="12" customFormat="1" ht="33.75">
      <c r="B767" s="163"/>
      <c r="D767" s="164" t="s">
        <v>133</v>
      </c>
      <c r="E767" s="165" t="s">
        <v>1</v>
      </c>
      <c r="F767" s="166" t="s">
        <v>883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133</v>
      </c>
      <c r="AU767" s="165" t="s">
        <v>88</v>
      </c>
      <c r="AV767" s="12" t="s">
        <v>86</v>
      </c>
      <c r="AW767" s="12" t="s">
        <v>32</v>
      </c>
      <c r="AX767" s="12" t="s">
        <v>78</v>
      </c>
      <c r="AY767" s="165" t="s">
        <v>124</v>
      </c>
    </row>
    <row r="768" spans="2:65" s="13" customFormat="1" ht="11.25">
      <c r="B768" s="171"/>
      <c r="D768" s="164" t="s">
        <v>133</v>
      </c>
      <c r="E768" s="172" t="s">
        <v>1</v>
      </c>
      <c r="F768" s="173" t="s">
        <v>884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133</v>
      </c>
      <c r="AU768" s="172" t="s">
        <v>88</v>
      </c>
      <c r="AV768" s="13" t="s">
        <v>88</v>
      </c>
      <c r="AW768" s="13" t="s">
        <v>32</v>
      </c>
      <c r="AX768" s="13" t="s">
        <v>78</v>
      </c>
      <c r="AY768" s="172" t="s">
        <v>124</v>
      </c>
    </row>
    <row r="769" spans="2:65" s="14" customFormat="1" ht="11.25">
      <c r="B769" s="179"/>
      <c r="D769" s="164" t="s">
        <v>133</v>
      </c>
      <c r="E769" s="180" t="s">
        <v>1</v>
      </c>
      <c r="F769" s="181" t="s">
        <v>136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133</v>
      </c>
      <c r="AU769" s="180" t="s">
        <v>88</v>
      </c>
      <c r="AV769" s="14" t="s">
        <v>123</v>
      </c>
      <c r="AW769" s="14" t="s">
        <v>32</v>
      </c>
      <c r="AX769" s="14" t="s">
        <v>86</v>
      </c>
      <c r="AY769" s="180" t="s">
        <v>124</v>
      </c>
    </row>
    <row r="770" spans="2:65" s="11" customFormat="1" ht="20.85" customHeight="1">
      <c r="B770" s="136"/>
      <c r="D770" s="137" t="s">
        <v>77</v>
      </c>
      <c r="E770" s="147" t="s">
        <v>885</v>
      </c>
      <c r="F770" s="147" t="s">
        <v>886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291.55588331999996</v>
      </c>
      <c r="S770" s="142"/>
      <c r="T770" s="144">
        <f>SUM(T771:T838)</f>
        <v>0</v>
      </c>
      <c r="AR770" s="137" t="s">
        <v>86</v>
      </c>
      <c r="AT770" s="145" t="s">
        <v>77</v>
      </c>
      <c r="AU770" s="145" t="s">
        <v>88</v>
      </c>
      <c r="AY770" s="137" t="s">
        <v>124</v>
      </c>
      <c r="BK770" s="146">
        <f>SUM(BK771:BK838)</f>
        <v>0</v>
      </c>
    </row>
    <row r="771" spans="2:65" s="1" customFormat="1" ht="16.5" customHeight="1">
      <c r="B771" s="149"/>
      <c r="C771" s="150" t="s">
        <v>885</v>
      </c>
      <c r="D771" s="150" t="s">
        <v>127</v>
      </c>
      <c r="E771" s="151" t="s">
        <v>887</v>
      </c>
      <c r="F771" s="152" t="s">
        <v>888</v>
      </c>
      <c r="G771" s="153" t="s">
        <v>295</v>
      </c>
      <c r="H771" s="154">
        <v>0.503</v>
      </c>
      <c r="I771" s="155"/>
      <c r="J771" s="156">
        <f>ROUND(I771*H771,2)</f>
        <v>0</v>
      </c>
      <c r="K771" s="152" t="s">
        <v>198</v>
      </c>
      <c r="L771" s="31"/>
      <c r="M771" s="157" t="s">
        <v>1</v>
      </c>
      <c r="N771" s="158" t="s">
        <v>43</v>
      </c>
      <c r="O771" s="54"/>
      <c r="P771" s="159">
        <f>O771*H771</f>
        <v>0</v>
      </c>
      <c r="Q771" s="159">
        <v>1.0382199999999999</v>
      </c>
      <c r="R771" s="159">
        <f>Q771*H771</f>
        <v>0.52222466000000001</v>
      </c>
      <c r="S771" s="159">
        <v>0</v>
      </c>
      <c r="T771" s="160">
        <f>S771*H771</f>
        <v>0</v>
      </c>
      <c r="AR771" s="161" t="s">
        <v>123</v>
      </c>
      <c r="AT771" s="161" t="s">
        <v>127</v>
      </c>
      <c r="AU771" s="161" t="s">
        <v>141</v>
      </c>
      <c r="AY771" s="16" t="s">
        <v>124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86</v>
      </c>
      <c r="BK771" s="162">
        <f>ROUND(I771*H771,2)</f>
        <v>0</v>
      </c>
      <c r="BL771" s="16" t="s">
        <v>123</v>
      </c>
      <c r="BM771" s="161" t="s">
        <v>889</v>
      </c>
    </row>
    <row r="772" spans="2:65" s="12" customFormat="1" ht="22.5">
      <c r="B772" s="163"/>
      <c r="D772" s="164" t="s">
        <v>133</v>
      </c>
      <c r="E772" s="165" t="s">
        <v>1</v>
      </c>
      <c r="F772" s="166" t="s">
        <v>890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133</v>
      </c>
      <c r="AU772" s="165" t="s">
        <v>141</v>
      </c>
      <c r="AV772" s="12" t="s">
        <v>86</v>
      </c>
      <c r="AW772" s="12" t="s">
        <v>32</v>
      </c>
      <c r="AX772" s="12" t="s">
        <v>78</v>
      </c>
      <c r="AY772" s="165" t="s">
        <v>124</v>
      </c>
    </row>
    <row r="773" spans="2:65" s="12" customFormat="1" ht="22.5">
      <c r="B773" s="163"/>
      <c r="D773" s="164" t="s">
        <v>133</v>
      </c>
      <c r="E773" s="165" t="s">
        <v>1</v>
      </c>
      <c r="F773" s="166" t="s">
        <v>891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133</v>
      </c>
      <c r="AU773" s="165" t="s">
        <v>141</v>
      </c>
      <c r="AV773" s="12" t="s">
        <v>86</v>
      </c>
      <c r="AW773" s="12" t="s">
        <v>32</v>
      </c>
      <c r="AX773" s="12" t="s">
        <v>78</v>
      </c>
      <c r="AY773" s="165" t="s">
        <v>124</v>
      </c>
    </row>
    <row r="774" spans="2:65" s="12" customFormat="1" ht="22.5">
      <c r="B774" s="163"/>
      <c r="D774" s="164" t="s">
        <v>133</v>
      </c>
      <c r="E774" s="165" t="s">
        <v>1</v>
      </c>
      <c r="F774" s="166" t="s">
        <v>892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133</v>
      </c>
      <c r="AU774" s="165" t="s">
        <v>141</v>
      </c>
      <c r="AV774" s="12" t="s">
        <v>86</v>
      </c>
      <c r="AW774" s="12" t="s">
        <v>32</v>
      </c>
      <c r="AX774" s="12" t="s">
        <v>78</v>
      </c>
      <c r="AY774" s="165" t="s">
        <v>124</v>
      </c>
    </row>
    <row r="775" spans="2:65" s="12" customFormat="1" ht="11.25">
      <c r="B775" s="163"/>
      <c r="D775" s="164" t="s">
        <v>133</v>
      </c>
      <c r="E775" s="165" t="s">
        <v>1</v>
      </c>
      <c r="F775" s="166" t="s">
        <v>893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133</v>
      </c>
      <c r="AU775" s="165" t="s">
        <v>141</v>
      </c>
      <c r="AV775" s="12" t="s">
        <v>86</v>
      </c>
      <c r="AW775" s="12" t="s">
        <v>32</v>
      </c>
      <c r="AX775" s="12" t="s">
        <v>78</v>
      </c>
      <c r="AY775" s="165" t="s">
        <v>124</v>
      </c>
    </row>
    <row r="776" spans="2:65" s="12" customFormat="1" ht="22.5">
      <c r="B776" s="163"/>
      <c r="D776" s="164" t="s">
        <v>133</v>
      </c>
      <c r="E776" s="165" t="s">
        <v>1</v>
      </c>
      <c r="F776" s="166" t="s">
        <v>308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133</v>
      </c>
      <c r="AU776" s="165" t="s">
        <v>141</v>
      </c>
      <c r="AV776" s="12" t="s">
        <v>86</v>
      </c>
      <c r="AW776" s="12" t="s">
        <v>32</v>
      </c>
      <c r="AX776" s="12" t="s">
        <v>78</v>
      </c>
      <c r="AY776" s="165" t="s">
        <v>124</v>
      </c>
    </row>
    <row r="777" spans="2:65" s="12" customFormat="1" ht="11.25">
      <c r="B777" s="163"/>
      <c r="D777" s="164" t="s">
        <v>133</v>
      </c>
      <c r="E777" s="165" t="s">
        <v>1</v>
      </c>
      <c r="F777" s="166" t="s">
        <v>894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133</v>
      </c>
      <c r="AU777" s="165" t="s">
        <v>141</v>
      </c>
      <c r="AV777" s="12" t="s">
        <v>86</v>
      </c>
      <c r="AW777" s="12" t="s">
        <v>32</v>
      </c>
      <c r="AX777" s="12" t="s">
        <v>78</v>
      </c>
      <c r="AY777" s="165" t="s">
        <v>124</v>
      </c>
    </row>
    <row r="778" spans="2:65" s="13" customFormat="1" ht="11.25">
      <c r="B778" s="171"/>
      <c r="D778" s="164" t="s">
        <v>133</v>
      </c>
      <c r="E778" s="172" t="s">
        <v>1</v>
      </c>
      <c r="F778" s="173" t="s">
        <v>895</v>
      </c>
      <c r="H778" s="174">
        <v>0.503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133</v>
      </c>
      <c r="AU778" s="172" t="s">
        <v>141</v>
      </c>
      <c r="AV778" s="13" t="s">
        <v>88</v>
      </c>
      <c r="AW778" s="13" t="s">
        <v>32</v>
      </c>
      <c r="AX778" s="13" t="s">
        <v>78</v>
      </c>
      <c r="AY778" s="172" t="s">
        <v>124</v>
      </c>
    </row>
    <row r="779" spans="2:65" s="14" customFormat="1" ht="11.25">
      <c r="B779" s="179"/>
      <c r="D779" s="164" t="s">
        <v>133</v>
      </c>
      <c r="E779" s="180" t="s">
        <v>1</v>
      </c>
      <c r="F779" s="181" t="s">
        <v>136</v>
      </c>
      <c r="H779" s="182">
        <v>0.503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133</v>
      </c>
      <c r="AU779" s="180" t="s">
        <v>141</v>
      </c>
      <c r="AV779" s="14" t="s">
        <v>123</v>
      </c>
      <c r="AW779" s="14" t="s">
        <v>32</v>
      </c>
      <c r="AX779" s="14" t="s">
        <v>86</v>
      </c>
      <c r="AY779" s="180" t="s">
        <v>124</v>
      </c>
    </row>
    <row r="780" spans="2:65" s="1" customFormat="1" ht="24" customHeight="1">
      <c r="B780" s="149"/>
      <c r="C780" s="150" t="s">
        <v>896</v>
      </c>
      <c r="D780" s="150" t="s">
        <v>127</v>
      </c>
      <c r="E780" s="151" t="s">
        <v>897</v>
      </c>
      <c r="F780" s="152" t="s">
        <v>898</v>
      </c>
      <c r="G780" s="153" t="s">
        <v>242</v>
      </c>
      <c r="H780" s="154">
        <v>334.98599999999999</v>
      </c>
      <c r="I780" s="155"/>
      <c r="J780" s="156">
        <f>ROUND(I780*H780,2)</f>
        <v>0</v>
      </c>
      <c r="K780" s="152" t="s">
        <v>198</v>
      </c>
      <c r="L780" s="31"/>
      <c r="M780" s="157" t="s">
        <v>1</v>
      </c>
      <c r="N780" s="158" t="s">
        <v>43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123</v>
      </c>
      <c r="AT780" s="161" t="s">
        <v>127</v>
      </c>
      <c r="AU780" s="161" t="s">
        <v>141</v>
      </c>
      <c r="AY780" s="16" t="s">
        <v>124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86</v>
      </c>
      <c r="BK780" s="162">
        <f>ROUND(I780*H780,2)</f>
        <v>0</v>
      </c>
      <c r="BL780" s="16" t="s">
        <v>123</v>
      </c>
      <c r="BM780" s="161" t="s">
        <v>899</v>
      </c>
    </row>
    <row r="781" spans="2:65" s="12" customFormat="1" ht="33.75">
      <c r="B781" s="163"/>
      <c r="D781" s="164" t="s">
        <v>133</v>
      </c>
      <c r="E781" s="165" t="s">
        <v>1</v>
      </c>
      <c r="F781" s="166" t="s">
        <v>900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133</v>
      </c>
      <c r="AU781" s="165" t="s">
        <v>141</v>
      </c>
      <c r="AV781" s="12" t="s">
        <v>86</v>
      </c>
      <c r="AW781" s="12" t="s">
        <v>32</v>
      </c>
      <c r="AX781" s="12" t="s">
        <v>78</v>
      </c>
      <c r="AY781" s="165" t="s">
        <v>124</v>
      </c>
    </row>
    <row r="782" spans="2:65" s="12" customFormat="1" ht="22.5">
      <c r="B782" s="163"/>
      <c r="D782" s="164" t="s">
        <v>133</v>
      </c>
      <c r="E782" s="165" t="s">
        <v>1</v>
      </c>
      <c r="F782" s="166" t="s">
        <v>901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133</v>
      </c>
      <c r="AU782" s="165" t="s">
        <v>141</v>
      </c>
      <c r="AV782" s="12" t="s">
        <v>86</v>
      </c>
      <c r="AW782" s="12" t="s">
        <v>32</v>
      </c>
      <c r="AX782" s="12" t="s">
        <v>78</v>
      </c>
      <c r="AY782" s="165" t="s">
        <v>124</v>
      </c>
    </row>
    <row r="783" spans="2:65" s="12" customFormat="1" ht="33.75">
      <c r="B783" s="163"/>
      <c r="D783" s="164" t="s">
        <v>133</v>
      </c>
      <c r="E783" s="165" t="s">
        <v>1</v>
      </c>
      <c r="F783" s="166" t="s">
        <v>902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133</v>
      </c>
      <c r="AU783" s="165" t="s">
        <v>141</v>
      </c>
      <c r="AV783" s="12" t="s">
        <v>86</v>
      </c>
      <c r="AW783" s="12" t="s">
        <v>32</v>
      </c>
      <c r="AX783" s="12" t="s">
        <v>78</v>
      </c>
      <c r="AY783" s="165" t="s">
        <v>124</v>
      </c>
    </row>
    <row r="784" spans="2:65" s="12" customFormat="1" ht="22.5">
      <c r="B784" s="163"/>
      <c r="D784" s="164" t="s">
        <v>133</v>
      </c>
      <c r="E784" s="165" t="s">
        <v>1</v>
      </c>
      <c r="F784" s="166" t="s">
        <v>903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133</v>
      </c>
      <c r="AU784" s="165" t="s">
        <v>141</v>
      </c>
      <c r="AV784" s="12" t="s">
        <v>86</v>
      </c>
      <c r="AW784" s="12" t="s">
        <v>32</v>
      </c>
      <c r="AX784" s="12" t="s">
        <v>78</v>
      </c>
      <c r="AY784" s="165" t="s">
        <v>124</v>
      </c>
    </row>
    <row r="785" spans="2:65" s="13" customFormat="1" ht="11.25">
      <c r="B785" s="171"/>
      <c r="D785" s="164" t="s">
        <v>133</v>
      </c>
      <c r="E785" s="172" t="s">
        <v>1</v>
      </c>
      <c r="F785" s="173" t="s">
        <v>904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133</v>
      </c>
      <c r="AU785" s="172" t="s">
        <v>141</v>
      </c>
      <c r="AV785" s="13" t="s">
        <v>88</v>
      </c>
      <c r="AW785" s="13" t="s">
        <v>32</v>
      </c>
      <c r="AX785" s="13" t="s">
        <v>78</v>
      </c>
      <c r="AY785" s="172" t="s">
        <v>124</v>
      </c>
    </row>
    <row r="786" spans="2:65" s="14" customFormat="1" ht="11.25">
      <c r="B786" s="179"/>
      <c r="D786" s="164" t="s">
        <v>133</v>
      </c>
      <c r="E786" s="180" t="s">
        <v>1</v>
      </c>
      <c r="F786" s="181" t="s">
        <v>136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133</v>
      </c>
      <c r="AU786" s="180" t="s">
        <v>141</v>
      </c>
      <c r="AV786" s="14" t="s">
        <v>123</v>
      </c>
      <c r="AW786" s="14" t="s">
        <v>32</v>
      </c>
      <c r="AX786" s="14" t="s">
        <v>86</v>
      </c>
      <c r="AY786" s="180" t="s">
        <v>124</v>
      </c>
    </row>
    <row r="787" spans="2:65" s="1" customFormat="1" ht="16.5" customHeight="1">
      <c r="B787" s="149"/>
      <c r="C787" s="150" t="s">
        <v>905</v>
      </c>
      <c r="D787" s="150" t="s">
        <v>127</v>
      </c>
      <c r="E787" s="151" t="s">
        <v>906</v>
      </c>
      <c r="F787" s="152" t="s">
        <v>907</v>
      </c>
      <c r="G787" s="153" t="s">
        <v>242</v>
      </c>
      <c r="H787" s="154">
        <v>56.494</v>
      </c>
      <c r="I787" s="155"/>
      <c r="J787" s="156">
        <f>ROUND(I787*H787,2)</f>
        <v>0</v>
      </c>
      <c r="K787" s="152" t="s">
        <v>198</v>
      </c>
      <c r="L787" s="31"/>
      <c r="M787" s="157" t="s">
        <v>1</v>
      </c>
      <c r="N787" s="158" t="s">
        <v>43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123</v>
      </c>
      <c r="AT787" s="161" t="s">
        <v>127</v>
      </c>
      <c r="AU787" s="161" t="s">
        <v>141</v>
      </c>
      <c r="AY787" s="16" t="s">
        <v>124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86</v>
      </c>
      <c r="BK787" s="162">
        <f>ROUND(I787*H787,2)</f>
        <v>0</v>
      </c>
      <c r="BL787" s="16" t="s">
        <v>123</v>
      </c>
      <c r="BM787" s="161" t="s">
        <v>908</v>
      </c>
    </row>
    <row r="788" spans="2:65" s="12" customFormat="1" ht="22.5">
      <c r="B788" s="163"/>
      <c r="D788" s="164" t="s">
        <v>133</v>
      </c>
      <c r="E788" s="165" t="s">
        <v>1</v>
      </c>
      <c r="F788" s="166" t="s">
        <v>909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133</v>
      </c>
      <c r="AU788" s="165" t="s">
        <v>141</v>
      </c>
      <c r="AV788" s="12" t="s">
        <v>86</v>
      </c>
      <c r="AW788" s="12" t="s">
        <v>32</v>
      </c>
      <c r="AX788" s="12" t="s">
        <v>78</v>
      </c>
      <c r="AY788" s="165" t="s">
        <v>124</v>
      </c>
    </row>
    <row r="789" spans="2:65" s="12" customFormat="1" ht="22.5">
      <c r="B789" s="163"/>
      <c r="D789" s="164" t="s">
        <v>133</v>
      </c>
      <c r="E789" s="165" t="s">
        <v>1</v>
      </c>
      <c r="F789" s="166" t="s">
        <v>910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133</v>
      </c>
      <c r="AU789" s="165" t="s">
        <v>141</v>
      </c>
      <c r="AV789" s="12" t="s">
        <v>86</v>
      </c>
      <c r="AW789" s="12" t="s">
        <v>32</v>
      </c>
      <c r="AX789" s="12" t="s">
        <v>78</v>
      </c>
      <c r="AY789" s="165" t="s">
        <v>124</v>
      </c>
    </row>
    <row r="790" spans="2:65" s="12" customFormat="1" ht="11.25">
      <c r="B790" s="163"/>
      <c r="D790" s="164" t="s">
        <v>133</v>
      </c>
      <c r="E790" s="165" t="s">
        <v>1</v>
      </c>
      <c r="F790" s="166" t="s">
        <v>325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133</v>
      </c>
      <c r="AU790" s="165" t="s">
        <v>141</v>
      </c>
      <c r="AV790" s="12" t="s">
        <v>86</v>
      </c>
      <c r="AW790" s="12" t="s">
        <v>32</v>
      </c>
      <c r="AX790" s="12" t="s">
        <v>78</v>
      </c>
      <c r="AY790" s="165" t="s">
        <v>124</v>
      </c>
    </row>
    <row r="791" spans="2:65" s="12" customFormat="1" ht="22.5">
      <c r="B791" s="163"/>
      <c r="D791" s="164" t="s">
        <v>133</v>
      </c>
      <c r="E791" s="165" t="s">
        <v>1</v>
      </c>
      <c r="F791" s="166" t="s">
        <v>664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133</v>
      </c>
      <c r="AU791" s="165" t="s">
        <v>141</v>
      </c>
      <c r="AV791" s="12" t="s">
        <v>86</v>
      </c>
      <c r="AW791" s="12" t="s">
        <v>32</v>
      </c>
      <c r="AX791" s="12" t="s">
        <v>78</v>
      </c>
      <c r="AY791" s="165" t="s">
        <v>124</v>
      </c>
    </row>
    <row r="792" spans="2:65" s="13" customFormat="1" ht="11.25">
      <c r="B792" s="171"/>
      <c r="D792" s="164" t="s">
        <v>133</v>
      </c>
      <c r="E792" s="172" t="s">
        <v>1</v>
      </c>
      <c r="F792" s="173" t="s">
        <v>911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133</v>
      </c>
      <c r="AU792" s="172" t="s">
        <v>141</v>
      </c>
      <c r="AV792" s="13" t="s">
        <v>88</v>
      </c>
      <c r="AW792" s="13" t="s">
        <v>32</v>
      </c>
      <c r="AX792" s="13" t="s">
        <v>78</v>
      </c>
      <c r="AY792" s="172" t="s">
        <v>124</v>
      </c>
    </row>
    <row r="793" spans="2:65" s="14" customFormat="1" ht="11.25">
      <c r="B793" s="179"/>
      <c r="D793" s="164" t="s">
        <v>133</v>
      </c>
      <c r="E793" s="180" t="s">
        <v>1</v>
      </c>
      <c r="F793" s="181" t="s">
        <v>136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133</v>
      </c>
      <c r="AU793" s="180" t="s">
        <v>141</v>
      </c>
      <c r="AV793" s="14" t="s">
        <v>123</v>
      </c>
      <c r="AW793" s="14" t="s">
        <v>32</v>
      </c>
      <c r="AX793" s="14" t="s">
        <v>86</v>
      </c>
      <c r="AY793" s="180" t="s">
        <v>124</v>
      </c>
    </row>
    <row r="794" spans="2:65" s="1" customFormat="1" ht="24" customHeight="1">
      <c r="B794" s="149"/>
      <c r="C794" s="150" t="s">
        <v>912</v>
      </c>
      <c r="D794" s="150" t="s">
        <v>127</v>
      </c>
      <c r="E794" s="151" t="s">
        <v>913</v>
      </c>
      <c r="F794" s="152" t="s">
        <v>914</v>
      </c>
      <c r="G794" s="153" t="s">
        <v>220</v>
      </c>
      <c r="H794" s="154">
        <v>328.77300000000002</v>
      </c>
      <c r="I794" s="155"/>
      <c r="J794" s="156">
        <f>ROUND(I794*H794,2)</f>
        <v>0</v>
      </c>
      <c r="K794" s="152" t="s">
        <v>198</v>
      </c>
      <c r="L794" s="31"/>
      <c r="M794" s="157" t="s">
        <v>1</v>
      </c>
      <c r="N794" s="158" t="s">
        <v>43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123</v>
      </c>
      <c r="AT794" s="161" t="s">
        <v>127</v>
      </c>
      <c r="AU794" s="161" t="s">
        <v>141</v>
      </c>
      <c r="AY794" s="16" t="s">
        <v>124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86</v>
      </c>
      <c r="BK794" s="162">
        <f>ROUND(I794*H794,2)</f>
        <v>0</v>
      </c>
      <c r="BL794" s="16" t="s">
        <v>123</v>
      </c>
      <c r="BM794" s="161" t="s">
        <v>915</v>
      </c>
    </row>
    <row r="795" spans="2:65" s="12" customFormat="1" ht="33.75">
      <c r="B795" s="163"/>
      <c r="D795" s="164" t="s">
        <v>133</v>
      </c>
      <c r="E795" s="165" t="s">
        <v>1</v>
      </c>
      <c r="F795" s="166" t="s">
        <v>916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133</v>
      </c>
      <c r="AU795" s="165" t="s">
        <v>141</v>
      </c>
      <c r="AV795" s="12" t="s">
        <v>86</v>
      </c>
      <c r="AW795" s="12" t="s">
        <v>32</v>
      </c>
      <c r="AX795" s="12" t="s">
        <v>78</v>
      </c>
      <c r="AY795" s="165" t="s">
        <v>124</v>
      </c>
    </row>
    <row r="796" spans="2:65" s="12" customFormat="1" ht="11.25">
      <c r="B796" s="163"/>
      <c r="D796" s="164" t="s">
        <v>133</v>
      </c>
      <c r="E796" s="165" t="s">
        <v>1</v>
      </c>
      <c r="F796" s="166" t="s">
        <v>917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133</v>
      </c>
      <c r="AU796" s="165" t="s">
        <v>141</v>
      </c>
      <c r="AV796" s="12" t="s">
        <v>86</v>
      </c>
      <c r="AW796" s="12" t="s">
        <v>32</v>
      </c>
      <c r="AX796" s="12" t="s">
        <v>78</v>
      </c>
      <c r="AY796" s="165" t="s">
        <v>124</v>
      </c>
    </row>
    <row r="797" spans="2:65" s="12" customFormat="1" ht="11.25">
      <c r="B797" s="163"/>
      <c r="D797" s="164" t="s">
        <v>133</v>
      </c>
      <c r="E797" s="165" t="s">
        <v>1</v>
      </c>
      <c r="F797" s="166" t="s">
        <v>918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133</v>
      </c>
      <c r="AU797" s="165" t="s">
        <v>141</v>
      </c>
      <c r="AV797" s="12" t="s">
        <v>86</v>
      </c>
      <c r="AW797" s="12" t="s">
        <v>32</v>
      </c>
      <c r="AX797" s="12" t="s">
        <v>78</v>
      </c>
      <c r="AY797" s="165" t="s">
        <v>124</v>
      </c>
    </row>
    <row r="798" spans="2:65" s="12" customFormat="1" ht="22.5">
      <c r="B798" s="163"/>
      <c r="D798" s="164" t="s">
        <v>133</v>
      </c>
      <c r="E798" s="165" t="s">
        <v>1</v>
      </c>
      <c r="F798" s="166" t="s">
        <v>919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133</v>
      </c>
      <c r="AU798" s="165" t="s">
        <v>141</v>
      </c>
      <c r="AV798" s="12" t="s">
        <v>86</v>
      </c>
      <c r="AW798" s="12" t="s">
        <v>32</v>
      </c>
      <c r="AX798" s="12" t="s">
        <v>78</v>
      </c>
      <c r="AY798" s="165" t="s">
        <v>124</v>
      </c>
    </row>
    <row r="799" spans="2:65" s="12" customFormat="1" ht="11.25">
      <c r="B799" s="163"/>
      <c r="D799" s="164" t="s">
        <v>133</v>
      </c>
      <c r="E799" s="165" t="s">
        <v>1</v>
      </c>
      <c r="F799" s="166" t="s">
        <v>491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133</v>
      </c>
      <c r="AU799" s="165" t="s">
        <v>141</v>
      </c>
      <c r="AV799" s="12" t="s">
        <v>86</v>
      </c>
      <c r="AW799" s="12" t="s">
        <v>32</v>
      </c>
      <c r="AX799" s="12" t="s">
        <v>78</v>
      </c>
      <c r="AY799" s="165" t="s">
        <v>124</v>
      </c>
    </row>
    <row r="800" spans="2:65" s="12" customFormat="1" ht="11.25">
      <c r="B800" s="163"/>
      <c r="D800" s="164" t="s">
        <v>133</v>
      </c>
      <c r="E800" s="165" t="s">
        <v>1</v>
      </c>
      <c r="F800" s="166" t="s">
        <v>492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133</v>
      </c>
      <c r="AU800" s="165" t="s">
        <v>141</v>
      </c>
      <c r="AV800" s="12" t="s">
        <v>86</v>
      </c>
      <c r="AW800" s="12" t="s">
        <v>32</v>
      </c>
      <c r="AX800" s="12" t="s">
        <v>78</v>
      </c>
      <c r="AY800" s="165" t="s">
        <v>124</v>
      </c>
    </row>
    <row r="801" spans="2:65" s="13" customFormat="1" ht="11.25">
      <c r="B801" s="171"/>
      <c r="D801" s="164" t="s">
        <v>133</v>
      </c>
      <c r="E801" s="172" t="s">
        <v>1</v>
      </c>
      <c r="F801" s="173" t="s">
        <v>393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133</v>
      </c>
      <c r="AU801" s="172" t="s">
        <v>141</v>
      </c>
      <c r="AV801" s="13" t="s">
        <v>88</v>
      </c>
      <c r="AW801" s="13" t="s">
        <v>32</v>
      </c>
      <c r="AX801" s="13" t="s">
        <v>78</v>
      </c>
      <c r="AY801" s="172" t="s">
        <v>124</v>
      </c>
    </row>
    <row r="802" spans="2:65" s="14" customFormat="1" ht="11.25">
      <c r="B802" s="179"/>
      <c r="D802" s="164" t="s">
        <v>133</v>
      </c>
      <c r="E802" s="180" t="s">
        <v>1</v>
      </c>
      <c r="F802" s="181" t="s">
        <v>136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133</v>
      </c>
      <c r="AU802" s="180" t="s">
        <v>141</v>
      </c>
      <c r="AV802" s="14" t="s">
        <v>123</v>
      </c>
      <c r="AW802" s="14" t="s">
        <v>32</v>
      </c>
      <c r="AX802" s="14" t="s">
        <v>86</v>
      </c>
      <c r="AY802" s="180" t="s">
        <v>124</v>
      </c>
    </row>
    <row r="803" spans="2:65" s="1" customFormat="1" ht="24" customHeight="1">
      <c r="B803" s="149"/>
      <c r="C803" s="150" t="s">
        <v>920</v>
      </c>
      <c r="D803" s="150" t="s">
        <v>127</v>
      </c>
      <c r="E803" s="151" t="s">
        <v>921</v>
      </c>
      <c r="F803" s="152" t="s">
        <v>922</v>
      </c>
      <c r="G803" s="153" t="s">
        <v>380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43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123</v>
      </c>
      <c r="AT803" s="161" t="s">
        <v>127</v>
      </c>
      <c r="AU803" s="161" t="s">
        <v>141</v>
      </c>
      <c r="AY803" s="16" t="s">
        <v>124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86</v>
      </c>
      <c r="BK803" s="162">
        <f>ROUND(I803*H803,2)</f>
        <v>0</v>
      </c>
      <c r="BL803" s="16" t="s">
        <v>123</v>
      </c>
      <c r="BM803" s="161" t="s">
        <v>923</v>
      </c>
    </row>
    <row r="804" spans="2:65" s="12" customFormat="1" ht="22.5">
      <c r="B804" s="163"/>
      <c r="D804" s="164" t="s">
        <v>133</v>
      </c>
      <c r="E804" s="165" t="s">
        <v>1</v>
      </c>
      <c r="F804" s="166" t="s">
        <v>924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133</v>
      </c>
      <c r="AU804" s="165" t="s">
        <v>141</v>
      </c>
      <c r="AV804" s="12" t="s">
        <v>86</v>
      </c>
      <c r="AW804" s="12" t="s">
        <v>32</v>
      </c>
      <c r="AX804" s="12" t="s">
        <v>78</v>
      </c>
      <c r="AY804" s="165" t="s">
        <v>124</v>
      </c>
    </row>
    <row r="805" spans="2:65" s="12" customFormat="1" ht="22.5">
      <c r="B805" s="163"/>
      <c r="D805" s="164" t="s">
        <v>133</v>
      </c>
      <c r="E805" s="165" t="s">
        <v>1</v>
      </c>
      <c r="F805" s="166" t="s">
        <v>925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133</v>
      </c>
      <c r="AU805" s="165" t="s">
        <v>141</v>
      </c>
      <c r="AV805" s="12" t="s">
        <v>86</v>
      </c>
      <c r="AW805" s="12" t="s">
        <v>32</v>
      </c>
      <c r="AX805" s="12" t="s">
        <v>78</v>
      </c>
      <c r="AY805" s="165" t="s">
        <v>124</v>
      </c>
    </row>
    <row r="806" spans="2:65" s="13" customFormat="1" ht="11.25">
      <c r="B806" s="171"/>
      <c r="D806" s="164" t="s">
        <v>133</v>
      </c>
      <c r="E806" s="172" t="s">
        <v>1</v>
      </c>
      <c r="F806" s="173" t="s">
        <v>833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133</v>
      </c>
      <c r="AU806" s="172" t="s">
        <v>141</v>
      </c>
      <c r="AV806" s="13" t="s">
        <v>88</v>
      </c>
      <c r="AW806" s="13" t="s">
        <v>32</v>
      </c>
      <c r="AX806" s="13" t="s">
        <v>78</v>
      </c>
      <c r="AY806" s="172" t="s">
        <v>124</v>
      </c>
    </row>
    <row r="807" spans="2:65" s="14" customFormat="1" ht="11.25">
      <c r="B807" s="179"/>
      <c r="D807" s="164" t="s">
        <v>133</v>
      </c>
      <c r="E807" s="180" t="s">
        <v>1</v>
      </c>
      <c r="F807" s="181" t="s">
        <v>136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133</v>
      </c>
      <c r="AU807" s="180" t="s">
        <v>141</v>
      </c>
      <c r="AV807" s="14" t="s">
        <v>123</v>
      </c>
      <c r="AW807" s="14" t="s">
        <v>32</v>
      </c>
      <c r="AX807" s="14" t="s">
        <v>86</v>
      </c>
      <c r="AY807" s="180" t="s">
        <v>124</v>
      </c>
    </row>
    <row r="808" spans="2:65" s="1" customFormat="1" ht="24" customHeight="1">
      <c r="B808" s="149"/>
      <c r="C808" s="150" t="s">
        <v>926</v>
      </c>
      <c r="D808" s="150" t="s">
        <v>127</v>
      </c>
      <c r="E808" s="151" t="s">
        <v>927</v>
      </c>
      <c r="F808" s="152" t="s">
        <v>928</v>
      </c>
      <c r="G808" s="153" t="s">
        <v>380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43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123</v>
      </c>
      <c r="AT808" s="161" t="s">
        <v>127</v>
      </c>
      <c r="AU808" s="161" t="s">
        <v>141</v>
      </c>
      <c r="AY808" s="16" t="s">
        <v>124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86</v>
      </c>
      <c r="BK808" s="162">
        <f>ROUND(I808*H808,2)</f>
        <v>0</v>
      </c>
      <c r="BL808" s="16" t="s">
        <v>123</v>
      </c>
      <c r="BM808" s="161" t="s">
        <v>929</v>
      </c>
    </row>
    <row r="809" spans="2:65" s="12" customFormat="1" ht="33.75">
      <c r="B809" s="163"/>
      <c r="D809" s="164" t="s">
        <v>133</v>
      </c>
      <c r="E809" s="165" t="s">
        <v>1</v>
      </c>
      <c r="F809" s="166" t="s">
        <v>930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133</v>
      </c>
      <c r="AU809" s="165" t="s">
        <v>141</v>
      </c>
      <c r="AV809" s="12" t="s">
        <v>86</v>
      </c>
      <c r="AW809" s="12" t="s">
        <v>32</v>
      </c>
      <c r="AX809" s="12" t="s">
        <v>78</v>
      </c>
      <c r="AY809" s="165" t="s">
        <v>124</v>
      </c>
    </row>
    <row r="810" spans="2:65" s="12" customFormat="1" ht="11.25">
      <c r="B810" s="163"/>
      <c r="D810" s="164" t="s">
        <v>133</v>
      </c>
      <c r="E810" s="165" t="s">
        <v>1</v>
      </c>
      <c r="F810" s="166" t="s">
        <v>931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133</v>
      </c>
      <c r="AU810" s="165" t="s">
        <v>141</v>
      </c>
      <c r="AV810" s="12" t="s">
        <v>86</v>
      </c>
      <c r="AW810" s="12" t="s">
        <v>32</v>
      </c>
      <c r="AX810" s="12" t="s">
        <v>78</v>
      </c>
      <c r="AY810" s="165" t="s">
        <v>124</v>
      </c>
    </row>
    <row r="811" spans="2:65" s="12" customFormat="1" ht="22.5">
      <c r="B811" s="163"/>
      <c r="D811" s="164" t="s">
        <v>133</v>
      </c>
      <c r="E811" s="165" t="s">
        <v>1</v>
      </c>
      <c r="F811" s="166" t="s">
        <v>932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133</v>
      </c>
      <c r="AU811" s="165" t="s">
        <v>141</v>
      </c>
      <c r="AV811" s="12" t="s">
        <v>86</v>
      </c>
      <c r="AW811" s="12" t="s">
        <v>32</v>
      </c>
      <c r="AX811" s="12" t="s">
        <v>78</v>
      </c>
      <c r="AY811" s="165" t="s">
        <v>124</v>
      </c>
    </row>
    <row r="812" spans="2:65" s="13" customFormat="1" ht="11.25">
      <c r="B812" s="171"/>
      <c r="D812" s="164" t="s">
        <v>133</v>
      </c>
      <c r="E812" s="172" t="s">
        <v>1</v>
      </c>
      <c r="F812" s="173" t="s">
        <v>833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133</v>
      </c>
      <c r="AU812" s="172" t="s">
        <v>141</v>
      </c>
      <c r="AV812" s="13" t="s">
        <v>88</v>
      </c>
      <c r="AW812" s="13" t="s">
        <v>32</v>
      </c>
      <c r="AX812" s="13" t="s">
        <v>78</v>
      </c>
      <c r="AY812" s="172" t="s">
        <v>124</v>
      </c>
    </row>
    <row r="813" spans="2:65" s="14" customFormat="1" ht="11.25">
      <c r="B813" s="179"/>
      <c r="D813" s="164" t="s">
        <v>133</v>
      </c>
      <c r="E813" s="180" t="s">
        <v>1</v>
      </c>
      <c r="F813" s="181" t="s">
        <v>136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133</v>
      </c>
      <c r="AU813" s="180" t="s">
        <v>141</v>
      </c>
      <c r="AV813" s="14" t="s">
        <v>123</v>
      </c>
      <c r="AW813" s="14" t="s">
        <v>32</v>
      </c>
      <c r="AX813" s="14" t="s">
        <v>86</v>
      </c>
      <c r="AY813" s="180" t="s">
        <v>124</v>
      </c>
    </row>
    <row r="814" spans="2:65" s="1" customFormat="1" ht="24" customHeight="1">
      <c r="B814" s="149"/>
      <c r="C814" s="150" t="s">
        <v>933</v>
      </c>
      <c r="D814" s="150" t="s">
        <v>127</v>
      </c>
      <c r="E814" s="151" t="s">
        <v>934</v>
      </c>
      <c r="F814" s="152" t="s">
        <v>935</v>
      </c>
      <c r="G814" s="153" t="s">
        <v>220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43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123</v>
      </c>
      <c r="AT814" s="161" t="s">
        <v>127</v>
      </c>
      <c r="AU814" s="161" t="s">
        <v>141</v>
      </c>
      <c r="AY814" s="16" t="s">
        <v>124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86</v>
      </c>
      <c r="BK814" s="162">
        <f>ROUND(I814*H814,2)</f>
        <v>0</v>
      </c>
      <c r="BL814" s="16" t="s">
        <v>123</v>
      </c>
      <c r="BM814" s="161" t="s">
        <v>936</v>
      </c>
    </row>
    <row r="815" spans="2:65" s="12" customFormat="1" ht="33.75">
      <c r="B815" s="163"/>
      <c r="D815" s="164" t="s">
        <v>133</v>
      </c>
      <c r="E815" s="165" t="s">
        <v>1</v>
      </c>
      <c r="F815" s="166" t="s">
        <v>937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133</v>
      </c>
      <c r="AU815" s="165" t="s">
        <v>141</v>
      </c>
      <c r="AV815" s="12" t="s">
        <v>86</v>
      </c>
      <c r="AW815" s="12" t="s">
        <v>32</v>
      </c>
      <c r="AX815" s="12" t="s">
        <v>78</v>
      </c>
      <c r="AY815" s="165" t="s">
        <v>124</v>
      </c>
    </row>
    <row r="816" spans="2:65" s="12" customFormat="1" ht="11.25">
      <c r="B816" s="163"/>
      <c r="D816" s="164" t="s">
        <v>133</v>
      </c>
      <c r="E816" s="165" t="s">
        <v>1</v>
      </c>
      <c r="F816" s="166" t="s">
        <v>938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133</v>
      </c>
      <c r="AU816" s="165" t="s">
        <v>141</v>
      </c>
      <c r="AV816" s="12" t="s">
        <v>86</v>
      </c>
      <c r="AW816" s="12" t="s">
        <v>32</v>
      </c>
      <c r="AX816" s="12" t="s">
        <v>78</v>
      </c>
      <c r="AY816" s="165" t="s">
        <v>124</v>
      </c>
    </row>
    <row r="817" spans="2:65" s="12" customFormat="1" ht="22.5">
      <c r="B817" s="163"/>
      <c r="D817" s="164" t="s">
        <v>133</v>
      </c>
      <c r="E817" s="165" t="s">
        <v>1</v>
      </c>
      <c r="F817" s="166" t="s">
        <v>482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133</v>
      </c>
      <c r="AU817" s="165" t="s">
        <v>141</v>
      </c>
      <c r="AV817" s="12" t="s">
        <v>86</v>
      </c>
      <c r="AW817" s="12" t="s">
        <v>32</v>
      </c>
      <c r="AX817" s="12" t="s">
        <v>78</v>
      </c>
      <c r="AY817" s="165" t="s">
        <v>124</v>
      </c>
    </row>
    <row r="818" spans="2:65" s="13" customFormat="1" ht="11.25">
      <c r="B818" s="171"/>
      <c r="D818" s="164" t="s">
        <v>133</v>
      </c>
      <c r="E818" s="172" t="s">
        <v>1</v>
      </c>
      <c r="F818" s="173" t="s">
        <v>791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133</v>
      </c>
      <c r="AU818" s="172" t="s">
        <v>141</v>
      </c>
      <c r="AV818" s="13" t="s">
        <v>88</v>
      </c>
      <c r="AW818" s="13" t="s">
        <v>32</v>
      </c>
      <c r="AX818" s="13" t="s">
        <v>78</v>
      </c>
      <c r="AY818" s="172" t="s">
        <v>124</v>
      </c>
    </row>
    <row r="819" spans="2:65" s="14" customFormat="1" ht="11.25">
      <c r="B819" s="179"/>
      <c r="D819" s="164" t="s">
        <v>133</v>
      </c>
      <c r="E819" s="180" t="s">
        <v>1</v>
      </c>
      <c r="F819" s="181" t="s">
        <v>136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133</v>
      </c>
      <c r="AU819" s="180" t="s">
        <v>141</v>
      </c>
      <c r="AV819" s="14" t="s">
        <v>123</v>
      </c>
      <c r="AW819" s="14" t="s">
        <v>32</v>
      </c>
      <c r="AX819" s="14" t="s">
        <v>86</v>
      </c>
      <c r="AY819" s="180" t="s">
        <v>124</v>
      </c>
    </row>
    <row r="820" spans="2:65" s="1" customFormat="1" ht="24" customHeight="1">
      <c r="B820" s="149"/>
      <c r="C820" s="150" t="s">
        <v>939</v>
      </c>
      <c r="D820" s="150" t="s">
        <v>127</v>
      </c>
      <c r="E820" s="151" t="s">
        <v>940</v>
      </c>
      <c r="F820" s="152" t="s">
        <v>941</v>
      </c>
      <c r="G820" s="153" t="s">
        <v>220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43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123</v>
      </c>
      <c r="AT820" s="161" t="s">
        <v>127</v>
      </c>
      <c r="AU820" s="161" t="s">
        <v>141</v>
      </c>
      <c r="AY820" s="16" t="s">
        <v>124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86</v>
      </c>
      <c r="BK820" s="162">
        <f>ROUND(I820*H820,2)</f>
        <v>0</v>
      </c>
      <c r="BL820" s="16" t="s">
        <v>123</v>
      </c>
      <c r="BM820" s="161" t="s">
        <v>942</v>
      </c>
    </row>
    <row r="821" spans="2:65" s="12" customFormat="1" ht="33.75">
      <c r="B821" s="163"/>
      <c r="D821" s="164" t="s">
        <v>133</v>
      </c>
      <c r="E821" s="165" t="s">
        <v>1</v>
      </c>
      <c r="F821" s="166" t="s">
        <v>943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133</v>
      </c>
      <c r="AU821" s="165" t="s">
        <v>141</v>
      </c>
      <c r="AV821" s="12" t="s">
        <v>86</v>
      </c>
      <c r="AW821" s="12" t="s">
        <v>32</v>
      </c>
      <c r="AX821" s="12" t="s">
        <v>78</v>
      </c>
      <c r="AY821" s="165" t="s">
        <v>124</v>
      </c>
    </row>
    <row r="822" spans="2:65" s="12" customFormat="1" ht="22.5">
      <c r="B822" s="163"/>
      <c r="D822" s="164" t="s">
        <v>133</v>
      </c>
      <c r="E822" s="165" t="s">
        <v>1</v>
      </c>
      <c r="F822" s="166" t="s">
        <v>944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133</v>
      </c>
      <c r="AU822" s="165" t="s">
        <v>141</v>
      </c>
      <c r="AV822" s="12" t="s">
        <v>86</v>
      </c>
      <c r="AW822" s="12" t="s">
        <v>32</v>
      </c>
      <c r="AX822" s="12" t="s">
        <v>78</v>
      </c>
      <c r="AY822" s="165" t="s">
        <v>124</v>
      </c>
    </row>
    <row r="823" spans="2:65" s="12" customFormat="1" ht="22.5">
      <c r="B823" s="163"/>
      <c r="D823" s="164" t="s">
        <v>133</v>
      </c>
      <c r="E823" s="165" t="s">
        <v>1</v>
      </c>
      <c r="F823" s="166" t="s">
        <v>482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133</v>
      </c>
      <c r="AU823" s="165" t="s">
        <v>141</v>
      </c>
      <c r="AV823" s="12" t="s">
        <v>86</v>
      </c>
      <c r="AW823" s="12" t="s">
        <v>32</v>
      </c>
      <c r="AX823" s="12" t="s">
        <v>78</v>
      </c>
      <c r="AY823" s="165" t="s">
        <v>124</v>
      </c>
    </row>
    <row r="824" spans="2:65" s="13" customFormat="1" ht="11.25">
      <c r="B824" s="171"/>
      <c r="D824" s="164" t="s">
        <v>133</v>
      </c>
      <c r="E824" s="172" t="s">
        <v>1</v>
      </c>
      <c r="F824" s="173" t="s">
        <v>945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133</v>
      </c>
      <c r="AU824" s="172" t="s">
        <v>141</v>
      </c>
      <c r="AV824" s="13" t="s">
        <v>88</v>
      </c>
      <c r="AW824" s="13" t="s">
        <v>32</v>
      </c>
      <c r="AX824" s="13" t="s">
        <v>78</v>
      </c>
      <c r="AY824" s="172" t="s">
        <v>124</v>
      </c>
    </row>
    <row r="825" spans="2:65" s="14" customFormat="1" ht="11.25">
      <c r="B825" s="179"/>
      <c r="D825" s="164" t="s">
        <v>133</v>
      </c>
      <c r="E825" s="180" t="s">
        <v>1</v>
      </c>
      <c r="F825" s="181" t="s">
        <v>136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133</v>
      </c>
      <c r="AU825" s="180" t="s">
        <v>141</v>
      </c>
      <c r="AV825" s="14" t="s">
        <v>123</v>
      </c>
      <c r="AW825" s="14" t="s">
        <v>32</v>
      </c>
      <c r="AX825" s="14" t="s">
        <v>86</v>
      </c>
      <c r="AY825" s="180" t="s">
        <v>124</v>
      </c>
    </row>
    <row r="826" spans="2:65" s="1" customFormat="1" ht="16.5" customHeight="1">
      <c r="B826" s="149"/>
      <c r="C826" s="190" t="s">
        <v>946</v>
      </c>
      <c r="D826" s="190" t="s">
        <v>313</v>
      </c>
      <c r="E826" s="191" t="s">
        <v>947</v>
      </c>
      <c r="F826" s="192" t="s">
        <v>948</v>
      </c>
      <c r="G826" s="193" t="s">
        <v>175</v>
      </c>
      <c r="H826" s="194">
        <v>376.93299999999999</v>
      </c>
      <c r="I826" s="195"/>
      <c r="J826" s="196">
        <f>ROUND(I826*H826,2)</f>
        <v>0</v>
      </c>
      <c r="K826" s="192" t="s">
        <v>198</v>
      </c>
      <c r="L826" s="197"/>
      <c r="M826" s="198" t="s">
        <v>1</v>
      </c>
      <c r="N826" s="199" t="s">
        <v>43</v>
      </c>
      <c r="O826" s="54"/>
      <c r="P826" s="159">
        <f>O826*H826</f>
        <v>0</v>
      </c>
      <c r="Q826" s="159">
        <v>7.92E-3</v>
      </c>
      <c r="R826" s="159">
        <f>Q826*H826</f>
        <v>2.98530936</v>
      </c>
      <c r="S826" s="159">
        <v>0</v>
      </c>
      <c r="T826" s="160">
        <f>S826*H826</f>
        <v>0</v>
      </c>
      <c r="AR826" s="161" t="s">
        <v>228</v>
      </c>
      <c r="AT826" s="161" t="s">
        <v>313</v>
      </c>
      <c r="AU826" s="161" t="s">
        <v>141</v>
      </c>
      <c r="AY826" s="16" t="s">
        <v>124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86</v>
      </c>
      <c r="BK826" s="162">
        <f>ROUND(I826*H826,2)</f>
        <v>0</v>
      </c>
      <c r="BL826" s="16" t="s">
        <v>123</v>
      </c>
      <c r="BM826" s="161" t="s">
        <v>949</v>
      </c>
    </row>
    <row r="827" spans="2:65" s="12" customFormat="1" ht="22.5">
      <c r="B827" s="163"/>
      <c r="D827" s="164" t="s">
        <v>133</v>
      </c>
      <c r="E827" s="165" t="s">
        <v>1</v>
      </c>
      <c r="F827" s="166" t="s">
        <v>950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133</v>
      </c>
      <c r="AU827" s="165" t="s">
        <v>141</v>
      </c>
      <c r="AV827" s="12" t="s">
        <v>86</v>
      </c>
      <c r="AW827" s="12" t="s">
        <v>32</v>
      </c>
      <c r="AX827" s="12" t="s">
        <v>78</v>
      </c>
      <c r="AY827" s="165" t="s">
        <v>124</v>
      </c>
    </row>
    <row r="828" spans="2:65" s="12" customFormat="1" ht="22.5">
      <c r="B828" s="163"/>
      <c r="D828" s="164" t="s">
        <v>133</v>
      </c>
      <c r="E828" s="165" t="s">
        <v>1</v>
      </c>
      <c r="F828" s="166" t="s">
        <v>951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133</v>
      </c>
      <c r="AU828" s="165" t="s">
        <v>141</v>
      </c>
      <c r="AV828" s="12" t="s">
        <v>86</v>
      </c>
      <c r="AW828" s="12" t="s">
        <v>32</v>
      </c>
      <c r="AX828" s="12" t="s">
        <v>78</v>
      </c>
      <c r="AY828" s="165" t="s">
        <v>124</v>
      </c>
    </row>
    <row r="829" spans="2:65" s="12" customFormat="1" ht="22.5">
      <c r="B829" s="163"/>
      <c r="D829" s="164" t="s">
        <v>133</v>
      </c>
      <c r="E829" s="165" t="s">
        <v>1</v>
      </c>
      <c r="F829" s="166" t="s">
        <v>952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133</v>
      </c>
      <c r="AU829" s="165" t="s">
        <v>141</v>
      </c>
      <c r="AV829" s="12" t="s">
        <v>86</v>
      </c>
      <c r="AW829" s="12" t="s">
        <v>32</v>
      </c>
      <c r="AX829" s="12" t="s">
        <v>78</v>
      </c>
      <c r="AY829" s="165" t="s">
        <v>124</v>
      </c>
    </row>
    <row r="830" spans="2:65" s="12" customFormat="1" ht="22.5">
      <c r="B830" s="163"/>
      <c r="D830" s="164" t="s">
        <v>133</v>
      </c>
      <c r="E830" s="165" t="s">
        <v>1</v>
      </c>
      <c r="F830" s="166" t="s">
        <v>195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133</v>
      </c>
      <c r="AU830" s="165" t="s">
        <v>141</v>
      </c>
      <c r="AV830" s="12" t="s">
        <v>86</v>
      </c>
      <c r="AW830" s="12" t="s">
        <v>32</v>
      </c>
      <c r="AX830" s="12" t="s">
        <v>78</v>
      </c>
      <c r="AY830" s="165" t="s">
        <v>124</v>
      </c>
    </row>
    <row r="831" spans="2:65" s="12" customFormat="1" ht="11.25">
      <c r="B831" s="163"/>
      <c r="D831" s="164" t="s">
        <v>133</v>
      </c>
      <c r="E831" s="165" t="s">
        <v>1</v>
      </c>
      <c r="F831" s="166" t="s">
        <v>953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133</v>
      </c>
      <c r="AU831" s="165" t="s">
        <v>141</v>
      </c>
      <c r="AV831" s="12" t="s">
        <v>86</v>
      </c>
      <c r="AW831" s="12" t="s">
        <v>32</v>
      </c>
      <c r="AX831" s="12" t="s">
        <v>78</v>
      </c>
      <c r="AY831" s="165" t="s">
        <v>124</v>
      </c>
    </row>
    <row r="832" spans="2:65" s="13" customFormat="1" ht="11.25">
      <c r="B832" s="171"/>
      <c r="D832" s="164" t="s">
        <v>133</v>
      </c>
      <c r="E832" s="172" t="s">
        <v>1</v>
      </c>
      <c r="F832" s="173" t="s">
        <v>954</v>
      </c>
      <c r="H832" s="174">
        <v>376.93299999999999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133</v>
      </c>
      <c r="AU832" s="172" t="s">
        <v>141</v>
      </c>
      <c r="AV832" s="13" t="s">
        <v>88</v>
      </c>
      <c r="AW832" s="13" t="s">
        <v>32</v>
      </c>
      <c r="AX832" s="13" t="s">
        <v>86</v>
      </c>
      <c r="AY832" s="172" t="s">
        <v>124</v>
      </c>
    </row>
    <row r="833" spans="2:65" s="1" customFormat="1" ht="16.5" customHeight="1">
      <c r="B833" s="149"/>
      <c r="C833" s="150" t="s">
        <v>955</v>
      </c>
      <c r="D833" s="150" t="s">
        <v>127</v>
      </c>
      <c r="E833" s="151" t="s">
        <v>956</v>
      </c>
      <c r="F833" s="152" t="s">
        <v>957</v>
      </c>
      <c r="G833" s="153" t="s">
        <v>220</v>
      </c>
      <c r="H833" s="154">
        <v>299</v>
      </c>
      <c r="I833" s="155"/>
      <c r="J833" s="156">
        <f>ROUND(I833*H833,2)</f>
        <v>0</v>
      </c>
      <c r="K833" s="152" t="s">
        <v>198</v>
      </c>
      <c r="L833" s="31"/>
      <c r="M833" s="157" t="s">
        <v>1</v>
      </c>
      <c r="N833" s="158" t="s">
        <v>43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123</v>
      </c>
      <c r="AT833" s="161" t="s">
        <v>127</v>
      </c>
      <c r="AU833" s="161" t="s">
        <v>141</v>
      </c>
      <c r="AY833" s="16" t="s">
        <v>124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86</v>
      </c>
      <c r="BK833" s="162">
        <f>ROUND(I833*H833,2)</f>
        <v>0</v>
      </c>
      <c r="BL833" s="16" t="s">
        <v>123</v>
      </c>
      <c r="BM833" s="161" t="s">
        <v>958</v>
      </c>
    </row>
    <row r="834" spans="2:65" s="12" customFormat="1" ht="33.75">
      <c r="B834" s="163"/>
      <c r="D834" s="164" t="s">
        <v>133</v>
      </c>
      <c r="E834" s="165" t="s">
        <v>1</v>
      </c>
      <c r="F834" s="166" t="s">
        <v>959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133</v>
      </c>
      <c r="AU834" s="165" t="s">
        <v>141</v>
      </c>
      <c r="AV834" s="12" t="s">
        <v>86</v>
      </c>
      <c r="AW834" s="12" t="s">
        <v>32</v>
      </c>
      <c r="AX834" s="12" t="s">
        <v>78</v>
      </c>
      <c r="AY834" s="165" t="s">
        <v>124</v>
      </c>
    </row>
    <row r="835" spans="2:65" s="12" customFormat="1" ht="22.5">
      <c r="B835" s="163"/>
      <c r="D835" s="164" t="s">
        <v>133</v>
      </c>
      <c r="E835" s="165" t="s">
        <v>1</v>
      </c>
      <c r="F835" s="166" t="s">
        <v>960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133</v>
      </c>
      <c r="AU835" s="165" t="s">
        <v>141</v>
      </c>
      <c r="AV835" s="12" t="s">
        <v>86</v>
      </c>
      <c r="AW835" s="12" t="s">
        <v>32</v>
      </c>
      <c r="AX835" s="12" t="s">
        <v>78</v>
      </c>
      <c r="AY835" s="165" t="s">
        <v>124</v>
      </c>
    </row>
    <row r="836" spans="2:65" s="12" customFormat="1" ht="22.5">
      <c r="B836" s="163"/>
      <c r="D836" s="164" t="s">
        <v>133</v>
      </c>
      <c r="E836" s="165" t="s">
        <v>1</v>
      </c>
      <c r="F836" s="166" t="s">
        <v>482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133</v>
      </c>
      <c r="AU836" s="165" t="s">
        <v>141</v>
      </c>
      <c r="AV836" s="12" t="s">
        <v>86</v>
      </c>
      <c r="AW836" s="12" t="s">
        <v>32</v>
      </c>
      <c r="AX836" s="12" t="s">
        <v>78</v>
      </c>
      <c r="AY836" s="165" t="s">
        <v>124</v>
      </c>
    </row>
    <row r="837" spans="2:65" s="13" customFormat="1" ht="11.25">
      <c r="B837" s="171"/>
      <c r="D837" s="164" t="s">
        <v>133</v>
      </c>
      <c r="E837" s="172" t="s">
        <v>1</v>
      </c>
      <c r="F837" s="173" t="s">
        <v>961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133</v>
      </c>
      <c r="AU837" s="172" t="s">
        <v>141</v>
      </c>
      <c r="AV837" s="13" t="s">
        <v>88</v>
      </c>
      <c r="AW837" s="13" t="s">
        <v>32</v>
      </c>
      <c r="AX837" s="13" t="s">
        <v>78</v>
      </c>
      <c r="AY837" s="172" t="s">
        <v>124</v>
      </c>
    </row>
    <row r="838" spans="2:65" s="14" customFormat="1" ht="11.25">
      <c r="B838" s="179"/>
      <c r="D838" s="164" t="s">
        <v>133</v>
      </c>
      <c r="E838" s="180" t="s">
        <v>1</v>
      </c>
      <c r="F838" s="181" t="s">
        <v>136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133</v>
      </c>
      <c r="AU838" s="180" t="s">
        <v>141</v>
      </c>
      <c r="AV838" s="14" t="s">
        <v>123</v>
      </c>
      <c r="AW838" s="14" t="s">
        <v>32</v>
      </c>
      <c r="AX838" s="14" t="s">
        <v>86</v>
      </c>
      <c r="AY838" s="180" t="s">
        <v>124</v>
      </c>
    </row>
    <row r="839" spans="2:65" s="11" customFormat="1" ht="22.9" customHeight="1">
      <c r="B839" s="136"/>
      <c r="D839" s="137" t="s">
        <v>77</v>
      </c>
      <c r="E839" s="147" t="s">
        <v>962</v>
      </c>
      <c r="F839" s="147" t="s">
        <v>963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86</v>
      </c>
      <c r="AT839" s="145" t="s">
        <v>77</v>
      </c>
      <c r="AU839" s="145" t="s">
        <v>86</v>
      </c>
      <c r="AY839" s="137" t="s">
        <v>124</v>
      </c>
      <c r="BK839" s="146">
        <v>0</v>
      </c>
    </row>
    <row r="840" spans="2:65" s="11" customFormat="1" ht="25.9" customHeight="1">
      <c r="B840" s="136"/>
      <c r="D840" s="137" t="s">
        <v>77</v>
      </c>
      <c r="E840" s="138" t="s">
        <v>121</v>
      </c>
      <c r="F840" s="138" t="s">
        <v>122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123</v>
      </c>
      <c r="AT840" s="145" t="s">
        <v>77</v>
      </c>
      <c r="AU840" s="145" t="s">
        <v>78</v>
      </c>
      <c r="AY840" s="137" t="s">
        <v>124</v>
      </c>
      <c r="BK840" s="146">
        <f>BK841</f>
        <v>0</v>
      </c>
    </row>
    <row r="841" spans="2:65" s="11" customFormat="1" ht="22.9" customHeight="1">
      <c r="B841" s="136"/>
      <c r="D841" s="137" t="s">
        <v>77</v>
      </c>
      <c r="E841" s="147" t="s">
        <v>125</v>
      </c>
      <c r="F841" s="147" t="s">
        <v>126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123</v>
      </c>
      <c r="AT841" s="145" t="s">
        <v>77</v>
      </c>
      <c r="AU841" s="145" t="s">
        <v>86</v>
      </c>
      <c r="AY841" s="137" t="s">
        <v>124</v>
      </c>
      <c r="BK841" s="146">
        <f>SUM(BK842:BK883)</f>
        <v>0</v>
      </c>
    </row>
    <row r="842" spans="2:65" s="1" customFormat="1" ht="16.5" customHeight="1">
      <c r="B842" s="149"/>
      <c r="C842" s="150" t="s">
        <v>964</v>
      </c>
      <c r="D842" s="150" t="s">
        <v>127</v>
      </c>
      <c r="E842" s="151" t="s">
        <v>965</v>
      </c>
      <c r="F842" s="152" t="s">
        <v>966</v>
      </c>
      <c r="G842" s="153" t="s">
        <v>242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43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131</v>
      </c>
      <c r="AT842" s="161" t="s">
        <v>127</v>
      </c>
      <c r="AU842" s="161" t="s">
        <v>88</v>
      </c>
      <c r="AY842" s="16" t="s">
        <v>124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86</v>
      </c>
      <c r="BK842" s="162">
        <f>ROUND(I842*H842,2)</f>
        <v>0</v>
      </c>
      <c r="BL842" s="16" t="s">
        <v>131</v>
      </c>
      <c r="BM842" s="161" t="s">
        <v>967</v>
      </c>
    </row>
    <row r="843" spans="2:65" s="12" customFormat="1" ht="22.5">
      <c r="B843" s="163"/>
      <c r="D843" s="164" t="s">
        <v>133</v>
      </c>
      <c r="E843" s="165" t="s">
        <v>1</v>
      </c>
      <c r="F843" s="166" t="s">
        <v>968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133</v>
      </c>
      <c r="AU843" s="165" t="s">
        <v>88</v>
      </c>
      <c r="AV843" s="12" t="s">
        <v>86</v>
      </c>
      <c r="AW843" s="12" t="s">
        <v>32</v>
      </c>
      <c r="AX843" s="12" t="s">
        <v>78</v>
      </c>
      <c r="AY843" s="165" t="s">
        <v>124</v>
      </c>
    </row>
    <row r="844" spans="2:65" s="12" customFormat="1" ht="11.25">
      <c r="B844" s="163"/>
      <c r="D844" s="164" t="s">
        <v>133</v>
      </c>
      <c r="E844" s="165" t="s">
        <v>1</v>
      </c>
      <c r="F844" s="166" t="s">
        <v>325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133</v>
      </c>
      <c r="AU844" s="165" t="s">
        <v>88</v>
      </c>
      <c r="AV844" s="12" t="s">
        <v>86</v>
      </c>
      <c r="AW844" s="12" t="s">
        <v>32</v>
      </c>
      <c r="AX844" s="12" t="s">
        <v>78</v>
      </c>
      <c r="AY844" s="165" t="s">
        <v>124</v>
      </c>
    </row>
    <row r="845" spans="2:65" s="12" customFormat="1" ht="22.5">
      <c r="B845" s="163"/>
      <c r="D845" s="164" t="s">
        <v>133</v>
      </c>
      <c r="E845" s="165" t="s">
        <v>1</v>
      </c>
      <c r="F845" s="166" t="s">
        <v>482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133</v>
      </c>
      <c r="AU845" s="165" t="s">
        <v>88</v>
      </c>
      <c r="AV845" s="12" t="s">
        <v>86</v>
      </c>
      <c r="AW845" s="12" t="s">
        <v>32</v>
      </c>
      <c r="AX845" s="12" t="s">
        <v>78</v>
      </c>
      <c r="AY845" s="165" t="s">
        <v>124</v>
      </c>
    </row>
    <row r="846" spans="2:65" s="13" customFormat="1" ht="11.25">
      <c r="B846" s="171"/>
      <c r="D846" s="164" t="s">
        <v>133</v>
      </c>
      <c r="E846" s="172" t="s">
        <v>1</v>
      </c>
      <c r="F846" s="173" t="s">
        <v>969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133</v>
      </c>
      <c r="AU846" s="172" t="s">
        <v>88</v>
      </c>
      <c r="AV846" s="13" t="s">
        <v>88</v>
      </c>
      <c r="AW846" s="13" t="s">
        <v>32</v>
      </c>
      <c r="AX846" s="13" t="s">
        <v>78</v>
      </c>
      <c r="AY846" s="172" t="s">
        <v>124</v>
      </c>
    </row>
    <row r="847" spans="2:65" s="14" customFormat="1" ht="11.25">
      <c r="B847" s="179"/>
      <c r="D847" s="164" t="s">
        <v>133</v>
      </c>
      <c r="E847" s="180" t="s">
        <v>1</v>
      </c>
      <c r="F847" s="181" t="s">
        <v>136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133</v>
      </c>
      <c r="AU847" s="180" t="s">
        <v>88</v>
      </c>
      <c r="AV847" s="14" t="s">
        <v>123</v>
      </c>
      <c r="AW847" s="14" t="s">
        <v>32</v>
      </c>
      <c r="AX847" s="14" t="s">
        <v>86</v>
      </c>
      <c r="AY847" s="180" t="s">
        <v>124</v>
      </c>
    </row>
    <row r="848" spans="2:65" s="1" customFormat="1" ht="16.5" customHeight="1">
      <c r="B848" s="149"/>
      <c r="C848" s="150" t="s">
        <v>970</v>
      </c>
      <c r="D848" s="150" t="s">
        <v>127</v>
      </c>
      <c r="E848" s="151" t="s">
        <v>971</v>
      </c>
      <c r="F848" s="152" t="s">
        <v>972</v>
      </c>
      <c r="G848" s="153" t="s">
        <v>130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43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131</v>
      </c>
      <c r="AT848" s="161" t="s">
        <v>127</v>
      </c>
      <c r="AU848" s="161" t="s">
        <v>88</v>
      </c>
      <c r="AY848" s="16" t="s">
        <v>124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86</v>
      </c>
      <c r="BK848" s="162">
        <f>ROUND(I848*H848,2)</f>
        <v>0</v>
      </c>
      <c r="BL848" s="16" t="s">
        <v>131</v>
      </c>
      <c r="BM848" s="161" t="s">
        <v>973</v>
      </c>
    </row>
    <row r="849" spans="2:65" s="12" customFormat="1" ht="22.5">
      <c r="B849" s="163"/>
      <c r="D849" s="164" t="s">
        <v>133</v>
      </c>
      <c r="E849" s="165" t="s">
        <v>1</v>
      </c>
      <c r="F849" s="166" t="s">
        <v>974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133</v>
      </c>
      <c r="AU849" s="165" t="s">
        <v>88</v>
      </c>
      <c r="AV849" s="12" t="s">
        <v>86</v>
      </c>
      <c r="AW849" s="12" t="s">
        <v>32</v>
      </c>
      <c r="AX849" s="12" t="s">
        <v>78</v>
      </c>
      <c r="AY849" s="165" t="s">
        <v>124</v>
      </c>
    </row>
    <row r="850" spans="2:65" s="12" customFormat="1" ht="22.5">
      <c r="B850" s="163"/>
      <c r="D850" s="164" t="s">
        <v>133</v>
      </c>
      <c r="E850" s="165" t="s">
        <v>1</v>
      </c>
      <c r="F850" s="166" t="s">
        <v>401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133</v>
      </c>
      <c r="AU850" s="165" t="s">
        <v>88</v>
      </c>
      <c r="AV850" s="12" t="s">
        <v>86</v>
      </c>
      <c r="AW850" s="12" t="s">
        <v>32</v>
      </c>
      <c r="AX850" s="12" t="s">
        <v>78</v>
      </c>
      <c r="AY850" s="165" t="s">
        <v>124</v>
      </c>
    </row>
    <row r="851" spans="2:65" s="13" customFormat="1" ht="11.25">
      <c r="B851" s="171"/>
      <c r="D851" s="164" t="s">
        <v>133</v>
      </c>
      <c r="E851" s="172" t="s">
        <v>1</v>
      </c>
      <c r="F851" s="173">
        <v>1980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133</v>
      </c>
      <c r="AU851" s="172" t="s">
        <v>88</v>
      </c>
      <c r="AV851" s="13" t="s">
        <v>88</v>
      </c>
      <c r="AW851" s="13" t="s">
        <v>32</v>
      </c>
      <c r="AX851" s="13" t="s">
        <v>78</v>
      </c>
      <c r="AY851" s="172" t="s">
        <v>124</v>
      </c>
    </row>
    <row r="852" spans="2:65" s="14" customFormat="1" ht="11.25">
      <c r="B852" s="179"/>
      <c r="D852" s="164" t="s">
        <v>133</v>
      </c>
      <c r="E852" s="180" t="s">
        <v>1</v>
      </c>
      <c r="F852" s="181" t="s">
        <v>136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133</v>
      </c>
      <c r="AU852" s="180" t="s">
        <v>88</v>
      </c>
      <c r="AV852" s="14" t="s">
        <v>123</v>
      </c>
      <c r="AW852" s="14" t="s">
        <v>32</v>
      </c>
      <c r="AX852" s="14" t="s">
        <v>86</v>
      </c>
      <c r="AY852" s="180" t="s">
        <v>124</v>
      </c>
    </row>
    <row r="853" spans="2:65" s="1" customFormat="1" ht="16.5" customHeight="1">
      <c r="B853" s="149"/>
      <c r="C853" s="150" t="s">
        <v>975</v>
      </c>
      <c r="D853" s="150" t="s">
        <v>127</v>
      </c>
      <c r="E853" s="151" t="s">
        <v>976</v>
      </c>
      <c r="F853" s="152" t="s">
        <v>977</v>
      </c>
      <c r="G853" s="153" t="s">
        <v>220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43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131</v>
      </c>
      <c r="AT853" s="161" t="s">
        <v>127</v>
      </c>
      <c r="AU853" s="161" t="s">
        <v>88</v>
      </c>
      <c r="AY853" s="16" t="s">
        <v>124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86</v>
      </c>
      <c r="BK853" s="162">
        <f>ROUND(I853*H853,2)</f>
        <v>0</v>
      </c>
      <c r="BL853" s="16" t="s">
        <v>131</v>
      </c>
      <c r="BM853" s="161" t="s">
        <v>978</v>
      </c>
    </row>
    <row r="854" spans="2:65" s="12" customFormat="1" ht="33.75">
      <c r="B854" s="163"/>
      <c r="D854" s="164" t="s">
        <v>133</v>
      </c>
      <c r="E854" s="165" t="s">
        <v>1</v>
      </c>
      <c r="F854" s="166" t="s">
        <v>979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133</v>
      </c>
      <c r="AU854" s="165" t="s">
        <v>88</v>
      </c>
      <c r="AV854" s="12" t="s">
        <v>86</v>
      </c>
      <c r="AW854" s="12" t="s">
        <v>32</v>
      </c>
      <c r="AX854" s="12" t="s">
        <v>78</v>
      </c>
      <c r="AY854" s="165" t="s">
        <v>124</v>
      </c>
    </row>
    <row r="855" spans="2:65" s="12" customFormat="1" ht="22.5">
      <c r="B855" s="163"/>
      <c r="D855" s="164" t="s">
        <v>133</v>
      </c>
      <c r="E855" s="165" t="s">
        <v>1</v>
      </c>
      <c r="F855" s="166" t="s">
        <v>519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133</v>
      </c>
      <c r="AU855" s="165" t="s">
        <v>88</v>
      </c>
      <c r="AV855" s="12" t="s">
        <v>86</v>
      </c>
      <c r="AW855" s="12" t="s">
        <v>32</v>
      </c>
      <c r="AX855" s="12" t="s">
        <v>78</v>
      </c>
      <c r="AY855" s="165" t="s">
        <v>124</v>
      </c>
    </row>
    <row r="856" spans="2:65" s="13" customFormat="1" ht="11.25">
      <c r="B856" s="171"/>
      <c r="D856" s="164" t="s">
        <v>133</v>
      </c>
      <c r="E856" s="172" t="s">
        <v>1</v>
      </c>
      <c r="F856" s="173" t="s">
        <v>630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133</v>
      </c>
      <c r="AU856" s="172" t="s">
        <v>88</v>
      </c>
      <c r="AV856" s="13" t="s">
        <v>88</v>
      </c>
      <c r="AW856" s="13" t="s">
        <v>32</v>
      </c>
      <c r="AX856" s="13" t="s">
        <v>78</v>
      </c>
      <c r="AY856" s="172" t="s">
        <v>124</v>
      </c>
    </row>
    <row r="857" spans="2:65" s="14" customFormat="1" ht="11.25">
      <c r="B857" s="179"/>
      <c r="D857" s="164" t="s">
        <v>133</v>
      </c>
      <c r="E857" s="180" t="s">
        <v>1</v>
      </c>
      <c r="F857" s="181" t="s">
        <v>136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133</v>
      </c>
      <c r="AU857" s="180" t="s">
        <v>88</v>
      </c>
      <c r="AV857" s="14" t="s">
        <v>123</v>
      </c>
      <c r="AW857" s="14" t="s">
        <v>32</v>
      </c>
      <c r="AX857" s="14" t="s">
        <v>86</v>
      </c>
      <c r="AY857" s="180" t="s">
        <v>124</v>
      </c>
    </row>
    <row r="858" spans="2:65" s="1" customFormat="1" ht="16.5" customHeight="1">
      <c r="B858" s="149"/>
      <c r="C858" s="150" t="s">
        <v>980</v>
      </c>
      <c r="D858" s="150" t="s">
        <v>127</v>
      </c>
      <c r="E858" s="151" t="s">
        <v>981</v>
      </c>
      <c r="F858" s="152" t="s">
        <v>982</v>
      </c>
      <c r="G858" s="153" t="s">
        <v>220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43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131</v>
      </c>
      <c r="AT858" s="161" t="s">
        <v>127</v>
      </c>
      <c r="AU858" s="161" t="s">
        <v>88</v>
      </c>
      <c r="AY858" s="16" t="s">
        <v>124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86</v>
      </c>
      <c r="BK858" s="162">
        <f>ROUND(I858*H858,2)</f>
        <v>0</v>
      </c>
      <c r="BL858" s="16" t="s">
        <v>131</v>
      </c>
      <c r="BM858" s="161" t="s">
        <v>983</v>
      </c>
    </row>
    <row r="859" spans="2:65" s="12" customFormat="1" ht="33.75">
      <c r="B859" s="163"/>
      <c r="D859" s="164" t="s">
        <v>133</v>
      </c>
      <c r="E859" s="165" t="s">
        <v>1</v>
      </c>
      <c r="F859" s="166" t="s">
        <v>984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133</v>
      </c>
      <c r="AU859" s="165" t="s">
        <v>88</v>
      </c>
      <c r="AV859" s="12" t="s">
        <v>86</v>
      </c>
      <c r="AW859" s="12" t="s">
        <v>32</v>
      </c>
      <c r="AX859" s="12" t="s">
        <v>78</v>
      </c>
      <c r="AY859" s="165" t="s">
        <v>124</v>
      </c>
    </row>
    <row r="860" spans="2:65" s="12" customFormat="1" ht="22.5">
      <c r="B860" s="163"/>
      <c r="D860" s="164" t="s">
        <v>133</v>
      </c>
      <c r="E860" s="165" t="s">
        <v>1</v>
      </c>
      <c r="F860" s="166" t="s">
        <v>519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133</v>
      </c>
      <c r="AU860" s="165" t="s">
        <v>88</v>
      </c>
      <c r="AV860" s="12" t="s">
        <v>86</v>
      </c>
      <c r="AW860" s="12" t="s">
        <v>32</v>
      </c>
      <c r="AX860" s="12" t="s">
        <v>78</v>
      </c>
      <c r="AY860" s="165" t="s">
        <v>124</v>
      </c>
    </row>
    <row r="861" spans="2:65" s="13" customFormat="1" ht="11.25">
      <c r="B861" s="171"/>
      <c r="D861" s="164" t="s">
        <v>133</v>
      </c>
      <c r="E861" s="172" t="s">
        <v>1</v>
      </c>
      <c r="F861" s="173" t="s">
        <v>630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133</v>
      </c>
      <c r="AU861" s="172" t="s">
        <v>88</v>
      </c>
      <c r="AV861" s="13" t="s">
        <v>88</v>
      </c>
      <c r="AW861" s="13" t="s">
        <v>32</v>
      </c>
      <c r="AX861" s="13" t="s">
        <v>78</v>
      </c>
      <c r="AY861" s="172" t="s">
        <v>124</v>
      </c>
    </row>
    <row r="862" spans="2:65" s="14" customFormat="1" ht="11.25">
      <c r="B862" s="179"/>
      <c r="D862" s="164" t="s">
        <v>133</v>
      </c>
      <c r="E862" s="180" t="s">
        <v>1</v>
      </c>
      <c r="F862" s="181" t="s">
        <v>136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133</v>
      </c>
      <c r="AU862" s="180" t="s">
        <v>88</v>
      </c>
      <c r="AV862" s="14" t="s">
        <v>123</v>
      </c>
      <c r="AW862" s="14" t="s">
        <v>32</v>
      </c>
      <c r="AX862" s="14" t="s">
        <v>86</v>
      </c>
      <c r="AY862" s="180" t="s">
        <v>124</v>
      </c>
    </row>
    <row r="863" spans="2:65" s="1" customFormat="1" ht="24" customHeight="1">
      <c r="B863" s="149"/>
      <c r="C863" s="150" t="s">
        <v>985</v>
      </c>
      <c r="D863" s="150" t="s">
        <v>127</v>
      </c>
      <c r="E863" s="151" t="s">
        <v>986</v>
      </c>
      <c r="F863" s="152" t="s">
        <v>987</v>
      </c>
      <c r="G863" s="153" t="s">
        <v>130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43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131</v>
      </c>
      <c r="AT863" s="161" t="s">
        <v>127</v>
      </c>
      <c r="AU863" s="161" t="s">
        <v>88</v>
      </c>
      <c r="AY863" s="16" t="s">
        <v>124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86</v>
      </c>
      <c r="BK863" s="162">
        <f>ROUND(I863*H863,2)</f>
        <v>0</v>
      </c>
      <c r="BL863" s="16" t="s">
        <v>131</v>
      </c>
      <c r="BM863" s="161" t="s">
        <v>988</v>
      </c>
    </row>
    <row r="864" spans="2:65" s="12" customFormat="1" ht="22.5">
      <c r="B864" s="163"/>
      <c r="D864" s="164" t="s">
        <v>133</v>
      </c>
      <c r="E864" s="165" t="s">
        <v>1</v>
      </c>
      <c r="F864" s="166" t="s">
        <v>989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133</v>
      </c>
      <c r="AU864" s="165" t="s">
        <v>88</v>
      </c>
      <c r="AV864" s="12" t="s">
        <v>86</v>
      </c>
      <c r="AW864" s="12" t="s">
        <v>32</v>
      </c>
      <c r="AX864" s="12" t="s">
        <v>78</v>
      </c>
      <c r="AY864" s="165" t="s">
        <v>124</v>
      </c>
    </row>
    <row r="865" spans="2:65" s="12" customFormat="1" ht="22.5">
      <c r="B865" s="163"/>
      <c r="D865" s="164" t="s">
        <v>133</v>
      </c>
      <c r="E865" s="165" t="s">
        <v>1</v>
      </c>
      <c r="F865" s="166" t="s">
        <v>990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133</v>
      </c>
      <c r="AU865" s="165" t="s">
        <v>88</v>
      </c>
      <c r="AV865" s="12" t="s">
        <v>86</v>
      </c>
      <c r="AW865" s="12" t="s">
        <v>32</v>
      </c>
      <c r="AX865" s="12" t="s">
        <v>78</v>
      </c>
      <c r="AY865" s="165" t="s">
        <v>124</v>
      </c>
    </row>
    <row r="866" spans="2:65" s="12" customFormat="1" ht="33.75">
      <c r="B866" s="163"/>
      <c r="D866" s="164" t="s">
        <v>133</v>
      </c>
      <c r="E866" s="165" t="s">
        <v>1</v>
      </c>
      <c r="F866" s="166" t="s">
        <v>991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133</v>
      </c>
      <c r="AU866" s="165" t="s">
        <v>88</v>
      </c>
      <c r="AV866" s="12" t="s">
        <v>86</v>
      </c>
      <c r="AW866" s="12" t="s">
        <v>32</v>
      </c>
      <c r="AX866" s="12" t="s">
        <v>78</v>
      </c>
      <c r="AY866" s="165" t="s">
        <v>124</v>
      </c>
    </row>
    <row r="867" spans="2:65" s="12" customFormat="1" ht="11.25">
      <c r="B867" s="163"/>
      <c r="D867" s="164" t="s">
        <v>133</v>
      </c>
      <c r="E867" s="165" t="s">
        <v>1</v>
      </c>
      <c r="F867" s="166" t="s">
        <v>992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133</v>
      </c>
      <c r="AU867" s="165" t="s">
        <v>88</v>
      </c>
      <c r="AV867" s="12" t="s">
        <v>86</v>
      </c>
      <c r="AW867" s="12" t="s">
        <v>32</v>
      </c>
      <c r="AX867" s="12" t="s">
        <v>78</v>
      </c>
      <c r="AY867" s="165" t="s">
        <v>124</v>
      </c>
    </row>
    <row r="868" spans="2:65" s="12" customFormat="1" ht="22.5">
      <c r="B868" s="163"/>
      <c r="D868" s="164" t="s">
        <v>133</v>
      </c>
      <c r="E868" s="165" t="s">
        <v>1</v>
      </c>
      <c r="F868" s="166" t="s">
        <v>519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133</v>
      </c>
      <c r="AU868" s="165" t="s">
        <v>88</v>
      </c>
      <c r="AV868" s="12" t="s">
        <v>86</v>
      </c>
      <c r="AW868" s="12" t="s">
        <v>32</v>
      </c>
      <c r="AX868" s="12" t="s">
        <v>78</v>
      </c>
      <c r="AY868" s="165" t="s">
        <v>124</v>
      </c>
    </row>
    <row r="869" spans="2:65" s="13" customFormat="1" ht="11.25">
      <c r="B869" s="171"/>
      <c r="D869" s="164" t="s">
        <v>133</v>
      </c>
      <c r="E869" s="172" t="s">
        <v>1</v>
      </c>
      <c r="F869" s="173">
        <v>990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133</v>
      </c>
      <c r="AU869" s="172" t="s">
        <v>88</v>
      </c>
      <c r="AV869" s="13" t="s">
        <v>88</v>
      </c>
      <c r="AW869" s="13" t="s">
        <v>32</v>
      </c>
      <c r="AX869" s="13" t="s">
        <v>78</v>
      </c>
      <c r="AY869" s="172" t="s">
        <v>124</v>
      </c>
    </row>
    <row r="870" spans="2:65" s="14" customFormat="1" ht="11.25">
      <c r="B870" s="179"/>
      <c r="D870" s="164" t="s">
        <v>133</v>
      </c>
      <c r="E870" s="180" t="s">
        <v>1</v>
      </c>
      <c r="F870" s="181" t="s">
        <v>136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133</v>
      </c>
      <c r="AU870" s="180" t="s">
        <v>88</v>
      </c>
      <c r="AV870" s="14" t="s">
        <v>123</v>
      </c>
      <c r="AW870" s="14" t="s">
        <v>32</v>
      </c>
      <c r="AX870" s="14" t="s">
        <v>86</v>
      </c>
      <c r="AY870" s="180" t="s">
        <v>124</v>
      </c>
    </row>
    <row r="871" spans="2:65" s="1" customFormat="1" ht="16.5" customHeight="1">
      <c r="B871" s="149"/>
      <c r="C871" s="150" t="s">
        <v>993</v>
      </c>
      <c r="D871" s="150" t="s">
        <v>127</v>
      </c>
      <c r="E871" s="151" t="s">
        <v>994</v>
      </c>
      <c r="F871" s="152" t="s">
        <v>995</v>
      </c>
      <c r="G871" s="153" t="s">
        <v>130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43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131</v>
      </c>
      <c r="AT871" s="161" t="s">
        <v>127</v>
      </c>
      <c r="AU871" s="161" t="s">
        <v>88</v>
      </c>
      <c r="AY871" s="16" t="s">
        <v>124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86</v>
      </c>
      <c r="BK871" s="162">
        <f>ROUND(I871*H871,2)</f>
        <v>0</v>
      </c>
      <c r="BL871" s="16" t="s">
        <v>131</v>
      </c>
      <c r="BM871" s="161" t="s">
        <v>996</v>
      </c>
    </row>
    <row r="872" spans="2:65" s="12" customFormat="1" ht="22.5">
      <c r="B872" s="163"/>
      <c r="D872" s="164" t="s">
        <v>133</v>
      </c>
      <c r="E872" s="165" t="s">
        <v>1</v>
      </c>
      <c r="F872" s="166" t="s">
        <v>997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133</v>
      </c>
      <c r="AU872" s="165" t="s">
        <v>88</v>
      </c>
      <c r="AV872" s="12" t="s">
        <v>86</v>
      </c>
      <c r="AW872" s="12" t="s">
        <v>32</v>
      </c>
      <c r="AX872" s="12" t="s">
        <v>78</v>
      </c>
      <c r="AY872" s="165" t="s">
        <v>124</v>
      </c>
    </row>
    <row r="873" spans="2:65" s="12" customFormat="1" ht="11.25">
      <c r="B873" s="163"/>
      <c r="D873" s="164" t="s">
        <v>133</v>
      </c>
      <c r="E873" s="165" t="s">
        <v>1</v>
      </c>
      <c r="F873" s="166" t="s">
        <v>998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133</v>
      </c>
      <c r="AU873" s="165" t="s">
        <v>88</v>
      </c>
      <c r="AV873" s="12" t="s">
        <v>86</v>
      </c>
      <c r="AW873" s="12" t="s">
        <v>32</v>
      </c>
      <c r="AX873" s="12" t="s">
        <v>78</v>
      </c>
      <c r="AY873" s="165" t="s">
        <v>124</v>
      </c>
    </row>
    <row r="874" spans="2:65" s="12" customFormat="1" ht="22.5">
      <c r="B874" s="163"/>
      <c r="D874" s="164" t="s">
        <v>133</v>
      </c>
      <c r="E874" s="165" t="s">
        <v>1</v>
      </c>
      <c r="F874" s="166" t="s">
        <v>401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133</v>
      </c>
      <c r="AU874" s="165" t="s">
        <v>88</v>
      </c>
      <c r="AV874" s="12" t="s">
        <v>86</v>
      </c>
      <c r="AW874" s="12" t="s">
        <v>32</v>
      </c>
      <c r="AX874" s="12" t="s">
        <v>78</v>
      </c>
      <c r="AY874" s="165" t="s">
        <v>124</v>
      </c>
    </row>
    <row r="875" spans="2:65" s="13" customFormat="1" ht="11.25">
      <c r="B875" s="171"/>
      <c r="D875" s="164" t="s">
        <v>133</v>
      </c>
      <c r="E875" s="172" t="s">
        <v>1</v>
      </c>
      <c r="F875" s="173" t="s">
        <v>123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133</v>
      </c>
      <c r="AU875" s="172" t="s">
        <v>88</v>
      </c>
      <c r="AV875" s="13" t="s">
        <v>88</v>
      </c>
      <c r="AW875" s="13" t="s">
        <v>32</v>
      </c>
      <c r="AX875" s="13" t="s">
        <v>78</v>
      </c>
      <c r="AY875" s="172" t="s">
        <v>124</v>
      </c>
    </row>
    <row r="876" spans="2:65" s="14" customFormat="1" ht="11.25">
      <c r="B876" s="179"/>
      <c r="D876" s="164" t="s">
        <v>133</v>
      </c>
      <c r="E876" s="180" t="s">
        <v>1</v>
      </c>
      <c r="F876" s="181" t="s">
        <v>136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133</v>
      </c>
      <c r="AU876" s="180" t="s">
        <v>88</v>
      </c>
      <c r="AV876" s="14" t="s">
        <v>123</v>
      </c>
      <c r="AW876" s="14" t="s">
        <v>32</v>
      </c>
      <c r="AX876" s="14" t="s">
        <v>86</v>
      </c>
      <c r="AY876" s="180" t="s">
        <v>124</v>
      </c>
    </row>
    <row r="877" spans="2:65" s="1" customFormat="1" ht="16.5" customHeight="1">
      <c r="B877" s="149"/>
      <c r="C877" s="150" t="s">
        <v>999</v>
      </c>
      <c r="D877" s="150" t="s">
        <v>127</v>
      </c>
      <c r="E877" s="151" t="s">
        <v>1000</v>
      </c>
      <c r="F877" s="152" t="s">
        <v>1001</v>
      </c>
      <c r="G877" s="153" t="s">
        <v>220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43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131</v>
      </c>
      <c r="AT877" s="161" t="s">
        <v>127</v>
      </c>
      <c r="AU877" s="161" t="s">
        <v>88</v>
      </c>
      <c r="AY877" s="16" t="s">
        <v>124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86</v>
      </c>
      <c r="BK877" s="162">
        <f>ROUND(I877*H877,2)</f>
        <v>0</v>
      </c>
      <c r="BL877" s="16" t="s">
        <v>131</v>
      </c>
      <c r="BM877" s="161" t="s">
        <v>1002</v>
      </c>
    </row>
    <row r="878" spans="2:65" s="12" customFormat="1" ht="33.75">
      <c r="B878" s="163"/>
      <c r="D878" s="164" t="s">
        <v>133</v>
      </c>
      <c r="E878" s="165" t="s">
        <v>1</v>
      </c>
      <c r="F878" s="166" t="s">
        <v>1003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133</v>
      </c>
      <c r="AU878" s="165" t="s">
        <v>88</v>
      </c>
      <c r="AV878" s="12" t="s">
        <v>86</v>
      </c>
      <c r="AW878" s="12" t="s">
        <v>32</v>
      </c>
      <c r="AX878" s="12" t="s">
        <v>78</v>
      </c>
      <c r="AY878" s="165" t="s">
        <v>124</v>
      </c>
    </row>
    <row r="879" spans="2:65" s="12" customFormat="1" ht="11.25">
      <c r="B879" s="163"/>
      <c r="D879" s="164" t="s">
        <v>133</v>
      </c>
      <c r="E879" s="165" t="s">
        <v>1</v>
      </c>
      <c r="F879" s="166" t="s">
        <v>1004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133</v>
      </c>
      <c r="AU879" s="165" t="s">
        <v>88</v>
      </c>
      <c r="AV879" s="12" t="s">
        <v>86</v>
      </c>
      <c r="AW879" s="12" t="s">
        <v>32</v>
      </c>
      <c r="AX879" s="12" t="s">
        <v>78</v>
      </c>
      <c r="AY879" s="165" t="s">
        <v>124</v>
      </c>
    </row>
    <row r="880" spans="2:65" s="12" customFormat="1" ht="22.5">
      <c r="B880" s="163"/>
      <c r="D880" s="164" t="s">
        <v>133</v>
      </c>
      <c r="E880" s="165" t="s">
        <v>1</v>
      </c>
      <c r="F880" s="166" t="s">
        <v>1005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133</v>
      </c>
      <c r="AU880" s="165" t="s">
        <v>88</v>
      </c>
      <c r="AV880" s="12" t="s">
        <v>86</v>
      </c>
      <c r="AW880" s="12" t="s">
        <v>32</v>
      </c>
      <c r="AX880" s="12" t="s">
        <v>78</v>
      </c>
      <c r="AY880" s="165" t="s">
        <v>124</v>
      </c>
    </row>
    <row r="881" spans="2:65" s="12" customFormat="1" ht="22.5">
      <c r="B881" s="163"/>
      <c r="D881" s="164" t="s">
        <v>133</v>
      </c>
      <c r="E881" s="165" t="s">
        <v>1</v>
      </c>
      <c r="F881" s="166" t="s">
        <v>1006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133</v>
      </c>
      <c r="AU881" s="165" t="s">
        <v>88</v>
      </c>
      <c r="AV881" s="12" t="s">
        <v>86</v>
      </c>
      <c r="AW881" s="12" t="s">
        <v>32</v>
      </c>
      <c r="AX881" s="12" t="s">
        <v>78</v>
      </c>
      <c r="AY881" s="165" t="s">
        <v>124</v>
      </c>
    </row>
    <row r="882" spans="2:65" s="13" customFormat="1" ht="11.25">
      <c r="B882" s="171"/>
      <c r="D882" s="164" t="s">
        <v>133</v>
      </c>
      <c r="E882" s="172" t="s">
        <v>1</v>
      </c>
      <c r="F882" s="173" t="s">
        <v>452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133</v>
      </c>
      <c r="AU882" s="172" t="s">
        <v>88</v>
      </c>
      <c r="AV882" s="13" t="s">
        <v>88</v>
      </c>
      <c r="AW882" s="13" t="s">
        <v>32</v>
      </c>
      <c r="AX882" s="13" t="s">
        <v>78</v>
      </c>
      <c r="AY882" s="172" t="s">
        <v>124</v>
      </c>
    </row>
    <row r="883" spans="2:65" s="14" customFormat="1" ht="11.25">
      <c r="B883" s="179"/>
      <c r="D883" s="164" t="s">
        <v>133</v>
      </c>
      <c r="E883" s="180" t="s">
        <v>1</v>
      </c>
      <c r="F883" s="181" t="s">
        <v>136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133</v>
      </c>
      <c r="AU883" s="180" t="s">
        <v>88</v>
      </c>
      <c r="AV883" s="14" t="s">
        <v>123</v>
      </c>
      <c r="AW883" s="14" t="s">
        <v>32</v>
      </c>
      <c r="AX883" s="14" t="s">
        <v>86</v>
      </c>
      <c r="AY883" s="180" t="s">
        <v>124</v>
      </c>
    </row>
    <row r="884" spans="2:65" s="11" customFormat="1" ht="25.9" customHeight="1">
      <c r="B884" s="136"/>
      <c r="D884" s="137" t="s">
        <v>77</v>
      </c>
      <c r="E884" s="138" t="s">
        <v>95</v>
      </c>
      <c r="F884" s="138" t="s">
        <v>96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152</v>
      </c>
      <c r="AT884" s="145" t="s">
        <v>77</v>
      </c>
      <c r="AU884" s="145" t="s">
        <v>78</v>
      </c>
      <c r="AY884" s="137" t="s">
        <v>124</v>
      </c>
      <c r="BK884" s="146">
        <f>SUM(BK885:BK936)</f>
        <v>0</v>
      </c>
    </row>
    <row r="885" spans="2:65" s="1" customFormat="1" ht="16.5" customHeight="1">
      <c r="B885" s="149"/>
      <c r="C885" s="150" t="s">
        <v>1007</v>
      </c>
      <c r="D885" s="150" t="s">
        <v>127</v>
      </c>
      <c r="E885" s="151" t="s">
        <v>1008</v>
      </c>
      <c r="F885" s="152" t="s">
        <v>1009</v>
      </c>
      <c r="G885" s="153" t="s">
        <v>739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43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123</v>
      </c>
      <c r="AT885" s="161" t="s">
        <v>127</v>
      </c>
      <c r="AU885" s="161" t="s">
        <v>86</v>
      </c>
      <c r="AY885" s="16" t="s">
        <v>124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86</v>
      </c>
      <c r="BK885" s="162">
        <f>ROUND(I885*H885,2)</f>
        <v>0</v>
      </c>
      <c r="BL885" s="16" t="s">
        <v>123</v>
      </c>
      <c r="BM885" s="161" t="s">
        <v>1010</v>
      </c>
    </row>
    <row r="886" spans="2:65" s="1" customFormat="1" ht="19.5">
      <c r="B886" s="31"/>
      <c r="D886" s="164" t="s">
        <v>337</v>
      </c>
      <c r="F886" s="200" t="s">
        <v>1011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337</v>
      </c>
      <c r="AU886" s="16" t="s">
        <v>86</v>
      </c>
    </row>
    <row r="887" spans="2:65" s="12" customFormat="1" ht="11.25">
      <c r="B887" s="163"/>
      <c r="D887" s="164" t="s">
        <v>133</v>
      </c>
      <c r="E887" s="165" t="s">
        <v>1</v>
      </c>
      <c r="F887" s="166" t="s">
        <v>1012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133</v>
      </c>
      <c r="AU887" s="165" t="s">
        <v>86</v>
      </c>
      <c r="AV887" s="12" t="s">
        <v>86</v>
      </c>
      <c r="AW887" s="12" t="s">
        <v>32</v>
      </c>
      <c r="AX887" s="12" t="s">
        <v>78</v>
      </c>
      <c r="AY887" s="165" t="s">
        <v>124</v>
      </c>
    </row>
    <row r="888" spans="2:65" s="13" customFormat="1" ht="11.25">
      <c r="B888" s="171"/>
      <c r="D888" s="164" t="s">
        <v>133</v>
      </c>
      <c r="E888" s="172" t="s">
        <v>1</v>
      </c>
      <c r="F888" s="173" t="s">
        <v>833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133</v>
      </c>
      <c r="AU888" s="172" t="s">
        <v>86</v>
      </c>
      <c r="AV888" s="13" t="s">
        <v>88</v>
      </c>
      <c r="AW888" s="13" t="s">
        <v>32</v>
      </c>
      <c r="AX888" s="13" t="s">
        <v>78</v>
      </c>
      <c r="AY888" s="172" t="s">
        <v>124</v>
      </c>
    </row>
    <row r="889" spans="2:65" s="14" customFormat="1" ht="11.25">
      <c r="B889" s="179"/>
      <c r="D889" s="164" t="s">
        <v>133</v>
      </c>
      <c r="E889" s="180" t="s">
        <v>1</v>
      </c>
      <c r="F889" s="181" t="s">
        <v>136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133</v>
      </c>
      <c r="AU889" s="180" t="s">
        <v>86</v>
      </c>
      <c r="AV889" s="14" t="s">
        <v>123</v>
      </c>
      <c r="AW889" s="14" t="s">
        <v>32</v>
      </c>
      <c r="AX889" s="14" t="s">
        <v>86</v>
      </c>
      <c r="AY889" s="180" t="s">
        <v>124</v>
      </c>
    </row>
    <row r="890" spans="2:65" s="1" customFormat="1" ht="24" customHeight="1">
      <c r="B890" s="149"/>
      <c r="C890" s="150" t="s">
        <v>1013</v>
      </c>
      <c r="D890" s="150" t="s">
        <v>127</v>
      </c>
      <c r="E890" s="151" t="s">
        <v>1014</v>
      </c>
      <c r="F890" s="152" t="s">
        <v>1015</v>
      </c>
      <c r="G890" s="153" t="s">
        <v>739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43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123</v>
      </c>
      <c r="AT890" s="161" t="s">
        <v>127</v>
      </c>
      <c r="AU890" s="161" t="s">
        <v>86</v>
      </c>
      <c r="AY890" s="16" t="s">
        <v>124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86</v>
      </c>
      <c r="BK890" s="162">
        <f>ROUND(I890*H890,2)</f>
        <v>0</v>
      </c>
      <c r="BL890" s="16" t="s">
        <v>123</v>
      </c>
      <c r="BM890" s="161" t="s">
        <v>1016</v>
      </c>
    </row>
    <row r="891" spans="2:65" s="1" customFormat="1" ht="29.25">
      <c r="B891" s="31"/>
      <c r="D891" s="164" t="s">
        <v>337</v>
      </c>
      <c r="F891" s="200" t="s">
        <v>1017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337</v>
      </c>
      <c r="AU891" s="16" t="s">
        <v>86</v>
      </c>
    </row>
    <row r="892" spans="2:65" s="12" customFormat="1" ht="22.5">
      <c r="B892" s="163"/>
      <c r="D892" s="164" t="s">
        <v>133</v>
      </c>
      <c r="E892" s="165" t="s">
        <v>1</v>
      </c>
      <c r="F892" s="166" t="s">
        <v>1018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133</v>
      </c>
      <c r="AU892" s="165" t="s">
        <v>86</v>
      </c>
      <c r="AV892" s="12" t="s">
        <v>86</v>
      </c>
      <c r="AW892" s="12" t="s">
        <v>32</v>
      </c>
      <c r="AX892" s="12" t="s">
        <v>78</v>
      </c>
      <c r="AY892" s="165" t="s">
        <v>124</v>
      </c>
    </row>
    <row r="893" spans="2:65" s="13" customFormat="1" ht="11.25">
      <c r="B893" s="171"/>
      <c r="D893" s="164" t="s">
        <v>133</v>
      </c>
      <c r="E893" s="172" t="s">
        <v>1</v>
      </c>
      <c r="F893" s="173" t="s">
        <v>86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133</v>
      </c>
      <c r="AU893" s="172" t="s">
        <v>86</v>
      </c>
      <c r="AV893" s="13" t="s">
        <v>88</v>
      </c>
      <c r="AW893" s="13" t="s">
        <v>32</v>
      </c>
      <c r="AX893" s="13" t="s">
        <v>78</v>
      </c>
      <c r="AY893" s="172" t="s">
        <v>124</v>
      </c>
    </row>
    <row r="894" spans="2:65" s="14" customFormat="1" ht="11.25">
      <c r="B894" s="179"/>
      <c r="D894" s="164" t="s">
        <v>133</v>
      </c>
      <c r="E894" s="180" t="s">
        <v>1</v>
      </c>
      <c r="F894" s="181" t="s">
        <v>136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133</v>
      </c>
      <c r="AU894" s="180" t="s">
        <v>86</v>
      </c>
      <c r="AV894" s="14" t="s">
        <v>123</v>
      </c>
      <c r="AW894" s="14" t="s">
        <v>32</v>
      </c>
      <c r="AX894" s="14" t="s">
        <v>86</v>
      </c>
      <c r="AY894" s="180" t="s">
        <v>124</v>
      </c>
    </row>
    <row r="895" spans="2:65" s="1" customFormat="1" ht="24" customHeight="1">
      <c r="B895" s="149"/>
      <c r="C895" s="150" t="s">
        <v>1019</v>
      </c>
      <c r="D895" s="150" t="s">
        <v>127</v>
      </c>
      <c r="E895" s="151" t="s">
        <v>1020</v>
      </c>
      <c r="F895" s="152" t="s">
        <v>1021</v>
      </c>
      <c r="G895" s="153" t="s">
        <v>739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43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123</v>
      </c>
      <c r="AT895" s="161" t="s">
        <v>127</v>
      </c>
      <c r="AU895" s="161" t="s">
        <v>86</v>
      </c>
      <c r="AY895" s="16" t="s">
        <v>124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86</v>
      </c>
      <c r="BK895" s="162">
        <f>ROUND(I895*H895,2)</f>
        <v>0</v>
      </c>
      <c r="BL895" s="16" t="s">
        <v>123</v>
      </c>
      <c r="BM895" s="161" t="s">
        <v>1022</v>
      </c>
    </row>
    <row r="896" spans="2:65" s="1" customFormat="1" ht="48.75">
      <c r="B896" s="31"/>
      <c r="D896" s="164" t="s">
        <v>337</v>
      </c>
      <c r="F896" s="200" t="s">
        <v>1023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337</v>
      </c>
      <c r="AU896" s="16" t="s">
        <v>86</v>
      </c>
    </row>
    <row r="897" spans="2:65" s="12" customFormat="1" ht="22.5">
      <c r="B897" s="163"/>
      <c r="D897" s="164" t="s">
        <v>133</v>
      </c>
      <c r="E897" s="165" t="s">
        <v>1</v>
      </c>
      <c r="F897" s="166" t="s">
        <v>1021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133</v>
      </c>
      <c r="AU897" s="165" t="s">
        <v>86</v>
      </c>
      <c r="AV897" s="12" t="s">
        <v>86</v>
      </c>
      <c r="AW897" s="12" t="s">
        <v>32</v>
      </c>
      <c r="AX897" s="12" t="s">
        <v>78</v>
      </c>
      <c r="AY897" s="165" t="s">
        <v>124</v>
      </c>
    </row>
    <row r="898" spans="2:65" s="12" customFormat="1" ht="22.5">
      <c r="B898" s="163"/>
      <c r="D898" s="164" t="s">
        <v>133</v>
      </c>
      <c r="E898" s="165" t="s">
        <v>1</v>
      </c>
      <c r="F898" s="166" t="s">
        <v>1024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133</v>
      </c>
      <c r="AU898" s="165" t="s">
        <v>86</v>
      </c>
      <c r="AV898" s="12" t="s">
        <v>86</v>
      </c>
      <c r="AW898" s="12" t="s">
        <v>32</v>
      </c>
      <c r="AX898" s="12" t="s">
        <v>78</v>
      </c>
      <c r="AY898" s="165" t="s">
        <v>124</v>
      </c>
    </row>
    <row r="899" spans="2:65" s="12" customFormat="1" ht="22.5">
      <c r="B899" s="163"/>
      <c r="D899" s="164" t="s">
        <v>133</v>
      </c>
      <c r="E899" s="165" t="s">
        <v>1</v>
      </c>
      <c r="F899" s="166" t="s">
        <v>1025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133</v>
      </c>
      <c r="AU899" s="165" t="s">
        <v>86</v>
      </c>
      <c r="AV899" s="12" t="s">
        <v>86</v>
      </c>
      <c r="AW899" s="12" t="s">
        <v>32</v>
      </c>
      <c r="AX899" s="12" t="s">
        <v>78</v>
      </c>
      <c r="AY899" s="165" t="s">
        <v>124</v>
      </c>
    </row>
    <row r="900" spans="2:65" s="13" customFormat="1" ht="11.25">
      <c r="B900" s="171"/>
      <c r="D900" s="164" t="s">
        <v>133</v>
      </c>
      <c r="E900" s="172" t="s">
        <v>1</v>
      </c>
      <c r="F900" s="173" t="s">
        <v>833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133</v>
      </c>
      <c r="AU900" s="172" t="s">
        <v>86</v>
      </c>
      <c r="AV900" s="13" t="s">
        <v>88</v>
      </c>
      <c r="AW900" s="13" t="s">
        <v>32</v>
      </c>
      <c r="AX900" s="13" t="s">
        <v>78</v>
      </c>
      <c r="AY900" s="172" t="s">
        <v>124</v>
      </c>
    </row>
    <row r="901" spans="2:65" s="14" customFormat="1" ht="11.25">
      <c r="B901" s="179"/>
      <c r="D901" s="164" t="s">
        <v>133</v>
      </c>
      <c r="E901" s="180" t="s">
        <v>1</v>
      </c>
      <c r="F901" s="181" t="s">
        <v>136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133</v>
      </c>
      <c r="AU901" s="180" t="s">
        <v>86</v>
      </c>
      <c r="AV901" s="14" t="s">
        <v>123</v>
      </c>
      <c r="AW901" s="14" t="s">
        <v>32</v>
      </c>
      <c r="AX901" s="14" t="s">
        <v>86</v>
      </c>
      <c r="AY901" s="180" t="s">
        <v>124</v>
      </c>
    </row>
    <row r="902" spans="2:65" s="1" customFormat="1" ht="24" customHeight="1">
      <c r="B902" s="149"/>
      <c r="C902" s="150" t="s">
        <v>1026</v>
      </c>
      <c r="D902" s="150" t="s">
        <v>127</v>
      </c>
      <c r="E902" s="151" t="s">
        <v>1027</v>
      </c>
      <c r="F902" s="152" t="s">
        <v>1028</v>
      </c>
      <c r="G902" s="153" t="s">
        <v>739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43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123</v>
      </c>
      <c r="AT902" s="161" t="s">
        <v>127</v>
      </c>
      <c r="AU902" s="161" t="s">
        <v>86</v>
      </c>
      <c r="AY902" s="16" t="s">
        <v>124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86</v>
      </c>
      <c r="BK902" s="162">
        <f>ROUND(I902*H902,2)</f>
        <v>0</v>
      </c>
      <c r="BL902" s="16" t="s">
        <v>123</v>
      </c>
      <c r="BM902" s="161" t="s">
        <v>1029</v>
      </c>
    </row>
    <row r="903" spans="2:65" s="1" customFormat="1" ht="58.5">
      <c r="B903" s="31"/>
      <c r="D903" s="164" t="s">
        <v>337</v>
      </c>
      <c r="F903" s="200" t="s">
        <v>1030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337</v>
      </c>
      <c r="AU903" s="16" t="s">
        <v>86</v>
      </c>
    </row>
    <row r="904" spans="2:65" s="12" customFormat="1" ht="22.5">
      <c r="B904" s="163"/>
      <c r="D904" s="164" t="s">
        <v>133</v>
      </c>
      <c r="E904" s="165" t="s">
        <v>1</v>
      </c>
      <c r="F904" s="166" t="s">
        <v>1031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133</v>
      </c>
      <c r="AU904" s="165" t="s">
        <v>86</v>
      </c>
      <c r="AV904" s="12" t="s">
        <v>86</v>
      </c>
      <c r="AW904" s="12" t="s">
        <v>32</v>
      </c>
      <c r="AX904" s="12" t="s">
        <v>78</v>
      </c>
      <c r="AY904" s="165" t="s">
        <v>124</v>
      </c>
    </row>
    <row r="905" spans="2:65" s="12" customFormat="1" ht="22.5">
      <c r="B905" s="163"/>
      <c r="D905" s="164" t="s">
        <v>133</v>
      </c>
      <c r="E905" s="165" t="s">
        <v>1</v>
      </c>
      <c r="F905" s="166" t="s">
        <v>1024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133</v>
      </c>
      <c r="AU905" s="165" t="s">
        <v>86</v>
      </c>
      <c r="AV905" s="12" t="s">
        <v>86</v>
      </c>
      <c r="AW905" s="12" t="s">
        <v>32</v>
      </c>
      <c r="AX905" s="12" t="s">
        <v>78</v>
      </c>
      <c r="AY905" s="165" t="s">
        <v>124</v>
      </c>
    </row>
    <row r="906" spans="2:65" s="12" customFormat="1" ht="22.5">
      <c r="B906" s="163"/>
      <c r="D906" s="164" t="s">
        <v>133</v>
      </c>
      <c r="E906" s="165" t="s">
        <v>1</v>
      </c>
      <c r="F906" s="166" t="s">
        <v>1025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133</v>
      </c>
      <c r="AU906" s="165" t="s">
        <v>86</v>
      </c>
      <c r="AV906" s="12" t="s">
        <v>86</v>
      </c>
      <c r="AW906" s="12" t="s">
        <v>32</v>
      </c>
      <c r="AX906" s="12" t="s">
        <v>78</v>
      </c>
      <c r="AY906" s="165" t="s">
        <v>124</v>
      </c>
    </row>
    <row r="907" spans="2:65" s="13" customFormat="1" ht="11.25">
      <c r="B907" s="171"/>
      <c r="D907" s="164" t="s">
        <v>133</v>
      </c>
      <c r="E907" s="172" t="s">
        <v>1</v>
      </c>
      <c r="F907" s="173" t="s">
        <v>833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133</v>
      </c>
      <c r="AU907" s="172" t="s">
        <v>86</v>
      </c>
      <c r="AV907" s="13" t="s">
        <v>88</v>
      </c>
      <c r="AW907" s="13" t="s">
        <v>32</v>
      </c>
      <c r="AX907" s="13" t="s">
        <v>86</v>
      </c>
      <c r="AY907" s="172" t="s">
        <v>124</v>
      </c>
    </row>
    <row r="908" spans="2:65" s="14" customFormat="1" ht="11.25">
      <c r="B908" s="179"/>
      <c r="D908" s="164" t="s">
        <v>133</v>
      </c>
      <c r="E908" s="180" t="s">
        <v>1</v>
      </c>
      <c r="F908" s="181" t="s">
        <v>136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133</v>
      </c>
      <c r="AU908" s="180" t="s">
        <v>86</v>
      </c>
      <c r="AV908" s="14" t="s">
        <v>123</v>
      </c>
      <c r="AW908" s="14" t="s">
        <v>32</v>
      </c>
      <c r="AX908" s="14" t="s">
        <v>78</v>
      </c>
      <c r="AY908" s="180" t="s">
        <v>124</v>
      </c>
    </row>
    <row r="909" spans="2:65" s="1" customFormat="1" ht="24" customHeight="1">
      <c r="B909" s="149"/>
      <c r="C909" s="150" t="s">
        <v>494</v>
      </c>
      <c r="D909" s="150" t="s">
        <v>127</v>
      </c>
      <c r="E909" s="151" t="s">
        <v>1032</v>
      </c>
      <c r="F909" s="152" t="s">
        <v>1033</v>
      </c>
      <c r="G909" s="153" t="s">
        <v>220</v>
      </c>
      <c r="H909" s="154">
        <v>130</v>
      </c>
      <c r="I909" s="155"/>
      <c r="J909" s="156">
        <f>ROUND(I909*H909,2)</f>
        <v>0</v>
      </c>
      <c r="K909" s="152" t="s">
        <v>243</v>
      </c>
      <c r="L909" s="31"/>
      <c r="M909" s="157" t="s">
        <v>1</v>
      </c>
      <c r="N909" s="158" t="s">
        <v>43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123</v>
      </c>
      <c r="AT909" s="161" t="s">
        <v>127</v>
      </c>
      <c r="AU909" s="161" t="s">
        <v>86</v>
      </c>
      <c r="AY909" s="16" t="s">
        <v>124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86</v>
      </c>
      <c r="BK909" s="162">
        <f>ROUND(I909*H909,2)</f>
        <v>0</v>
      </c>
      <c r="BL909" s="16" t="s">
        <v>123</v>
      </c>
      <c r="BM909" s="161" t="s">
        <v>1034</v>
      </c>
    </row>
    <row r="910" spans="2:65" s="12" customFormat="1" ht="22.5">
      <c r="B910" s="163"/>
      <c r="D910" s="164" t="s">
        <v>133</v>
      </c>
      <c r="E910" s="165" t="s">
        <v>1</v>
      </c>
      <c r="F910" s="166" t="s">
        <v>1035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133</v>
      </c>
      <c r="AU910" s="165" t="s">
        <v>86</v>
      </c>
      <c r="AV910" s="12" t="s">
        <v>86</v>
      </c>
      <c r="AW910" s="12" t="s">
        <v>32</v>
      </c>
      <c r="AX910" s="12" t="s">
        <v>78</v>
      </c>
      <c r="AY910" s="165" t="s">
        <v>124</v>
      </c>
    </row>
    <row r="911" spans="2:65" s="12" customFormat="1" ht="22.5">
      <c r="B911" s="163"/>
      <c r="D911" s="164" t="s">
        <v>133</v>
      </c>
      <c r="E911" s="165" t="s">
        <v>1</v>
      </c>
      <c r="F911" s="166" t="s">
        <v>1036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133</v>
      </c>
      <c r="AU911" s="165" t="s">
        <v>86</v>
      </c>
      <c r="AV911" s="12" t="s">
        <v>86</v>
      </c>
      <c r="AW911" s="12" t="s">
        <v>32</v>
      </c>
      <c r="AX911" s="12" t="s">
        <v>78</v>
      </c>
      <c r="AY911" s="165" t="s">
        <v>124</v>
      </c>
    </row>
    <row r="912" spans="2:65" s="12" customFormat="1" ht="11.25">
      <c r="B912" s="163"/>
      <c r="D912" s="164" t="s">
        <v>133</v>
      </c>
      <c r="E912" s="165" t="s">
        <v>1</v>
      </c>
      <c r="F912" s="166" t="s">
        <v>1037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133</v>
      </c>
      <c r="AU912" s="165" t="s">
        <v>86</v>
      </c>
      <c r="AV912" s="12" t="s">
        <v>86</v>
      </c>
      <c r="AW912" s="12" t="s">
        <v>32</v>
      </c>
      <c r="AX912" s="12" t="s">
        <v>78</v>
      </c>
      <c r="AY912" s="165" t="s">
        <v>124</v>
      </c>
    </row>
    <row r="913" spans="2:65" s="13" customFormat="1" ht="11.25">
      <c r="B913" s="171"/>
      <c r="D913" s="164" t="s">
        <v>133</v>
      </c>
      <c r="E913" s="172" t="s">
        <v>1</v>
      </c>
      <c r="F913" s="173" t="s">
        <v>1038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133</v>
      </c>
      <c r="AU913" s="172" t="s">
        <v>86</v>
      </c>
      <c r="AV913" s="13" t="s">
        <v>88</v>
      </c>
      <c r="AW913" s="13" t="s">
        <v>32</v>
      </c>
      <c r="AX913" s="13" t="s">
        <v>78</v>
      </c>
      <c r="AY913" s="172" t="s">
        <v>124</v>
      </c>
    </row>
    <row r="914" spans="2:65" s="14" customFormat="1" ht="11.25">
      <c r="B914" s="179"/>
      <c r="D914" s="164" t="s">
        <v>133</v>
      </c>
      <c r="E914" s="180" t="s">
        <v>1</v>
      </c>
      <c r="F914" s="181" t="s">
        <v>136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133</v>
      </c>
      <c r="AU914" s="180" t="s">
        <v>86</v>
      </c>
      <c r="AV914" s="14" t="s">
        <v>123</v>
      </c>
      <c r="AW914" s="14" t="s">
        <v>32</v>
      </c>
      <c r="AX914" s="14" t="s">
        <v>86</v>
      </c>
      <c r="AY914" s="180" t="s">
        <v>124</v>
      </c>
    </row>
    <row r="915" spans="2:65" s="1" customFormat="1" ht="24" customHeight="1">
      <c r="B915" s="149"/>
      <c r="C915" s="150" t="s">
        <v>1039</v>
      </c>
      <c r="D915" s="150" t="s">
        <v>127</v>
      </c>
      <c r="E915" s="151" t="s">
        <v>1040</v>
      </c>
      <c r="F915" s="152" t="s">
        <v>1041</v>
      </c>
      <c r="G915" s="153" t="s">
        <v>175</v>
      </c>
      <c r="H915" s="154">
        <v>19.8</v>
      </c>
      <c r="I915" s="155"/>
      <c r="J915" s="156">
        <f>ROUND(I915*H915,2)</f>
        <v>0</v>
      </c>
      <c r="K915" s="152" t="s">
        <v>243</v>
      </c>
      <c r="L915" s="31"/>
      <c r="M915" s="157" t="s">
        <v>1</v>
      </c>
      <c r="N915" s="158" t="s">
        <v>43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123</v>
      </c>
      <c r="AT915" s="161" t="s">
        <v>127</v>
      </c>
      <c r="AU915" s="161" t="s">
        <v>86</v>
      </c>
      <c r="AY915" s="16" t="s">
        <v>124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86</v>
      </c>
      <c r="BK915" s="162">
        <f>ROUND(I915*H915,2)</f>
        <v>0</v>
      </c>
      <c r="BL915" s="16" t="s">
        <v>123</v>
      </c>
      <c r="BM915" s="161" t="s">
        <v>1042</v>
      </c>
    </row>
    <row r="916" spans="2:65" s="12" customFormat="1" ht="22.5">
      <c r="B916" s="163"/>
      <c r="D916" s="164" t="s">
        <v>133</v>
      </c>
      <c r="E916" s="165" t="s">
        <v>1</v>
      </c>
      <c r="F916" s="166" t="s">
        <v>1035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133</v>
      </c>
      <c r="AU916" s="165" t="s">
        <v>86</v>
      </c>
      <c r="AV916" s="12" t="s">
        <v>86</v>
      </c>
      <c r="AW916" s="12" t="s">
        <v>32</v>
      </c>
      <c r="AX916" s="12" t="s">
        <v>78</v>
      </c>
      <c r="AY916" s="165" t="s">
        <v>124</v>
      </c>
    </row>
    <row r="917" spans="2:65" s="12" customFormat="1" ht="22.5">
      <c r="B917" s="163"/>
      <c r="D917" s="164" t="s">
        <v>133</v>
      </c>
      <c r="E917" s="165" t="s">
        <v>1</v>
      </c>
      <c r="F917" s="166" t="s">
        <v>664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133</v>
      </c>
      <c r="AU917" s="165" t="s">
        <v>86</v>
      </c>
      <c r="AV917" s="12" t="s">
        <v>86</v>
      </c>
      <c r="AW917" s="12" t="s">
        <v>32</v>
      </c>
      <c r="AX917" s="12" t="s">
        <v>78</v>
      </c>
      <c r="AY917" s="165" t="s">
        <v>124</v>
      </c>
    </row>
    <row r="918" spans="2:65" s="12" customFormat="1" ht="11.25">
      <c r="B918" s="163"/>
      <c r="D918" s="164" t="s">
        <v>133</v>
      </c>
      <c r="E918" s="165" t="s">
        <v>1</v>
      </c>
      <c r="F918" s="166" t="s">
        <v>1043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133</v>
      </c>
      <c r="AU918" s="165" t="s">
        <v>86</v>
      </c>
      <c r="AV918" s="12" t="s">
        <v>86</v>
      </c>
      <c r="AW918" s="12" t="s">
        <v>32</v>
      </c>
      <c r="AX918" s="12" t="s">
        <v>78</v>
      </c>
      <c r="AY918" s="165" t="s">
        <v>124</v>
      </c>
    </row>
    <row r="919" spans="2:65" s="13" customFormat="1" ht="11.25">
      <c r="B919" s="171"/>
      <c r="D919" s="164" t="s">
        <v>133</v>
      </c>
      <c r="E919" s="172" t="s">
        <v>1</v>
      </c>
      <c r="F919" s="173" t="s">
        <v>1044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133</v>
      </c>
      <c r="AU919" s="172" t="s">
        <v>86</v>
      </c>
      <c r="AV919" s="13" t="s">
        <v>88</v>
      </c>
      <c r="AW919" s="13" t="s">
        <v>32</v>
      </c>
      <c r="AX919" s="13" t="s">
        <v>78</v>
      </c>
      <c r="AY919" s="172" t="s">
        <v>124</v>
      </c>
    </row>
    <row r="920" spans="2:65" s="12" customFormat="1" ht="11.25">
      <c r="B920" s="163"/>
      <c r="D920" s="164" t="s">
        <v>133</v>
      </c>
      <c r="E920" s="165" t="s">
        <v>1</v>
      </c>
      <c r="F920" s="166" t="s">
        <v>1045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133</v>
      </c>
      <c r="AU920" s="165" t="s">
        <v>86</v>
      </c>
      <c r="AV920" s="12" t="s">
        <v>86</v>
      </c>
      <c r="AW920" s="12" t="s">
        <v>32</v>
      </c>
      <c r="AX920" s="12" t="s">
        <v>78</v>
      </c>
      <c r="AY920" s="165" t="s">
        <v>124</v>
      </c>
    </row>
    <row r="921" spans="2:65" s="13" customFormat="1" ht="11.25">
      <c r="B921" s="171"/>
      <c r="D921" s="164" t="s">
        <v>133</v>
      </c>
      <c r="E921" s="172" t="s">
        <v>1</v>
      </c>
      <c r="F921" s="173" t="s">
        <v>1046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133</v>
      </c>
      <c r="AU921" s="172" t="s">
        <v>86</v>
      </c>
      <c r="AV921" s="13" t="s">
        <v>88</v>
      </c>
      <c r="AW921" s="13" t="s">
        <v>32</v>
      </c>
      <c r="AX921" s="13" t="s">
        <v>78</v>
      </c>
      <c r="AY921" s="172" t="s">
        <v>124</v>
      </c>
    </row>
    <row r="922" spans="2:65" s="14" customFormat="1" ht="11.25">
      <c r="B922" s="179"/>
      <c r="D922" s="164" t="s">
        <v>133</v>
      </c>
      <c r="E922" s="180" t="s">
        <v>1</v>
      </c>
      <c r="F922" s="181" t="s">
        <v>136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133</v>
      </c>
      <c r="AU922" s="180" t="s">
        <v>86</v>
      </c>
      <c r="AV922" s="14" t="s">
        <v>123</v>
      </c>
      <c r="AW922" s="14" t="s">
        <v>32</v>
      </c>
      <c r="AX922" s="14" t="s">
        <v>86</v>
      </c>
      <c r="AY922" s="180" t="s">
        <v>124</v>
      </c>
    </row>
    <row r="923" spans="2:65" s="1" customFormat="1" ht="24" customHeight="1">
      <c r="B923" s="149"/>
      <c r="C923" s="150" t="s">
        <v>1047</v>
      </c>
      <c r="D923" s="150" t="s">
        <v>127</v>
      </c>
      <c r="E923" s="151" t="s">
        <v>1048</v>
      </c>
      <c r="F923" s="152" t="s">
        <v>1049</v>
      </c>
      <c r="G923" s="153" t="s">
        <v>220</v>
      </c>
      <c r="H923" s="154">
        <v>130</v>
      </c>
      <c r="I923" s="155"/>
      <c r="J923" s="156">
        <f>ROUND(I923*H923,2)</f>
        <v>0</v>
      </c>
      <c r="K923" s="152" t="s">
        <v>243</v>
      </c>
      <c r="L923" s="31"/>
      <c r="M923" s="157" t="s">
        <v>1</v>
      </c>
      <c r="N923" s="158" t="s">
        <v>43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123</v>
      </c>
      <c r="AT923" s="161" t="s">
        <v>127</v>
      </c>
      <c r="AU923" s="161" t="s">
        <v>86</v>
      </c>
      <c r="AY923" s="16" t="s">
        <v>124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86</v>
      </c>
      <c r="BK923" s="162">
        <f>ROUND(I923*H923,2)</f>
        <v>0</v>
      </c>
      <c r="BL923" s="16" t="s">
        <v>123</v>
      </c>
      <c r="BM923" s="161" t="s">
        <v>1050</v>
      </c>
    </row>
    <row r="924" spans="2:65" s="12" customFormat="1" ht="11.25">
      <c r="B924" s="163"/>
      <c r="D924" s="164" t="s">
        <v>133</v>
      </c>
      <c r="E924" s="165" t="s">
        <v>1</v>
      </c>
      <c r="F924" s="166" t="s">
        <v>1051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133</v>
      </c>
      <c r="AU924" s="165" t="s">
        <v>86</v>
      </c>
      <c r="AV924" s="12" t="s">
        <v>86</v>
      </c>
      <c r="AW924" s="12" t="s">
        <v>32</v>
      </c>
      <c r="AX924" s="12" t="s">
        <v>78</v>
      </c>
      <c r="AY924" s="165" t="s">
        <v>124</v>
      </c>
    </row>
    <row r="925" spans="2:65" s="12" customFormat="1" ht="22.5">
      <c r="B925" s="163"/>
      <c r="D925" s="164" t="s">
        <v>133</v>
      </c>
      <c r="E925" s="165" t="s">
        <v>1</v>
      </c>
      <c r="F925" s="166" t="s">
        <v>664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133</v>
      </c>
      <c r="AU925" s="165" t="s">
        <v>86</v>
      </c>
      <c r="AV925" s="12" t="s">
        <v>86</v>
      </c>
      <c r="AW925" s="12" t="s">
        <v>32</v>
      </c>
      <c r="AX925" s="12" t="s">
        <v>78</v>
      </c>
      <c r="AY925" s="165" t="s">
        <v>124</v>
      </c>
    </row>
    <row r="926" spans="2:65" s="12" customFormat="1" ht="11.25">
      <c r="B926" s="163"/>
      <c r="D926" s="164" t="s">
        <v>133</v>
      </c>
      <c r="E926" s="165" t="s">
        <v>1</v>
      </c>
      <c r="F926" s="166" t="s">
        <v>1037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133</v>
      </c>
      <c r="AU926" s="165" t="s">
        <v>86</v>
      </c>
      <c r="AV926" s="12" t="s">
        <v>86</v>
      </c>
      <c r="AW926" s="12" t="s">
        <v>32</v>
      </c>
      <c r="AX926" s="12" t="s">
        <v>78</v>
      </c>
      <c r="AY926" s="165" t="s">
        <v>124</v>
      </c>
    </row>
    <row r="927" spans="2:65" s="13" customFormat="1" ht="11.25">
      <c r="B927" s="171"/>
      <c r="D927" s="164" t="s">
        <v>133</v>
      </c>
      <c r="E927" s="172" t="s">
        <v>1</v>
      </c>
      <c r="F927" s="173" t="s">
        <v>1052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133</v>
      </c>
      <c r="AU927" s="172" t="s">
        <v>86</v>
      </c>
      <c r="AV927" s="13" t="s">
        <v>88</v>
      </c>
      <c r="AW927" s="13" t="s">
        <v>32</v>
      </c>
      <c r="AX927" s="13" t="s">
        <v>78</v>
      </c>
      <c r="AY927" s="172" t="s">
        <v>124</v>
      </c>
    </row>
    <row r="928" spans="2:65" s="14" customFormat="1" ht="11.25">
      <c r="B928" s="179"/>
      <c r="D928" s="164" t="s">
        <v>133</v>
      </c>
      <c r="E928" s="180" t="s">
        <v>1</v>
      </c>
      <c r="F928" s="181" t="s">
        <v>136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133</v>
      </c>
      <c r="AU928" s="180" t="s">
        <v>86</v>
      </c>
      <c r="AV928" s="14" t="s">
        <v>123</v>
      </c>
      <c r="AW928" s="14" t="s">
        <v>32</v>
      </c>
      <c r="AX928" s="14" t="s">
        <v>86</v>
      </c>
      <c r="AY928" s="180" t="s">
        <v>124</v>
      </c>
    </row>
    <row r="929" spans="2:65" s="1" customFormat="1" ht="24" customHeight="1">
      <c r="B929" s="149"/>
      <c r="C929" s="150" t="s">
        <v>1053</v>
      </c>
      <c r="D929" s="150" t="s">
        <v>127</v>
      </c>
      <c r="E929" s="151" t="s">
        <v>1054</v>
      </c>
      <c r="F929" s="152" t="s">
        <v>1055</v>
      </c>
      <c r="G929" s="153" t="s">
        <v>175</v>
      </c>
      <c r="H929" s="154">
        <v>19.8</v>
      </c>
      <c r="I929" s="155"/>
      <c r="J929" s="156">
        <f>ROUND(I929*H929,2)</f>
        <v>0</v>
      </c>
      <c r="K929" s="152" t="s">
        <v>243</v>
      </c>
      <c r="L929" s="31"/>
      <c r="M929" s="157" t="s">
        <v>1</v>
      </c>
      <c r="N929" s="158" t="s">
        <v>43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123</v>
      </c>
      <c r="AT929" s="161" t="s">
        <v>127</v>
      </c>
      <c r="AU929" s="161" t="s">
        <v>86</v>
      </c>
      <c r="AY929" s="16" t="s">
        <v>124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86</v>
      </c>
      <c r="BK929" s="162">
        <f>ROUND(I929*H929,2)</f>
        <v>0</v>
      </c>
      <c r="BL929" s="16" t="s">
        <v>123</v>
      </c>
      <c r="BM929" s="161" t="s">
        <v>1056</v>
      </c>
    </row>
    <row r="930" spans="2:65" s="12" customFormat="1" ht="11.25">
      <c r="B930" s="163"/>
      <c r="D930" s="164" t="s">
        <v>133</v>
      </c>
      <c r="E930" s="165" t="s">
        <v>1</v>
      </c>
      <c r="F930" s="166" t="s">
        <v>1051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133</v>
      </c>
      <c r="AU930" s="165" t="s">
        <v>86</v>
      </c>
      <c r="AV930" s="12" t="s">
        <v>86</v>
      </c>
      <c r="AW930" s="12" t="s">
        <v>32</v>
      </c>
      <c r="AX930" s="12" t="s">
        <v>78</v>
      </c>
      <c r="AY930" s="165" t="s">
        <v>124</v>
      </c>
    </row>
    <row r="931" spans="2:65" s="12" customFormat="1" ht="22.5">
      <c r="B931" s="163"/>
      <c r="D931" s="164" t="s">
        <v>133</v>
      </c>
      <c r="E931" s="165" t="s">
        <v>1</v>
      </c>
      <c r="F931" s="166" t="s">
        <v>664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133</v>
      </c>
      <c r="AU931" s="165" t="s">
        <v>86</v>
      </c>
      <c r="AV931" s="12" t="s">
        <v>86</v>
      </c>
      <c r="AW931" s="12" t="s">
        <v>32</v>
      </c>
      <c r="AX931" s="12" t="s">
        <v>78</v>
      </c>
      <c r="AY931" s="165" t="s">
        <v>124</v>
      </c>
    </row>
    <row r="932" spans="2:65" s="12" customFormat="1" ht="11.25">
      <c r="B932" s="163"/>
      <c r="D932" s="164" t="s">
        <v>133</v>
      </c>
      <c r="E932" s="165" t="s">
        <v>1</v>
      </c>
      <c r="F932" s="166" t="s">
        <v>1043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133</v>
      </c>
      <c r="AU932" s="165" t="s">
        <v>86</v>
      </c>
      <c r="AV932" s="12" t="s">
        <v>86</v>
      </c>
      <c r="AW932" s="12" t="s">
        <v>32</v>
      </c>
      <c r="AX932" s="12" t="s">
        <v>78</v>
      </c>
      <c r="AY932" s="165" t="s">
        <v>124</v>
      </c>
    </row>
    <row r="933" spans="2:65" s="13" customFormat="1" ht="11.25">
      <c r="B933" s="171"/>
      <c r="D933" s="164" t="s">
        <v>133</v>
      </c>
      <c r="E933" s="172" t="s">
        <v>1</v>
      </c>
      <c r="F933" s="173" t="s">
        <v>1044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133</v>
      </c>
      <c r="AU933" s="172" t="s">
        <v>86</v>
      </c>
      <c r="AV933" s="13" t="s">
        <v>88</v>
      </c>
      <c r="AW933" s="13" t="s">
        <v>32</v>
      </c>
      <c r="AX933" s="13" t="s">
        <v>78</v>
      </c>
      <c r="AY933" s="172" t="s">
        <v>124</v>
      </c>
    </row>
    <row r="934" spans="2:65" s="12" customFormat="1" ht="11.25">
      <c r="B934" s="163"/>
      <c r="D934" s="164" t="s">
        <v>133</v>
      </c>
      <c r="E934" s="165" t="s">
        <v>1</v>
      </c>
      <c r="F934" s="166" t="s">
        <v>1045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133</v>
      </c>
      <c r="AU934" s="165" t="s">
        <v>86</v>
      </c>
      <c r="AV934" s="12" t="s">
        <v>86</v>
      </c>
      <c r="AW934" s="12" t="s">
        <v>32</v>
      </c>
      <c r="AX934" s="12" t="s">
        <v>78</v>
      </c>
      <c r="AY934" s="165" t="s">
        <v>124</v>
      </c>
    </row>
    <row r="935" spans="2:65" s="13" customFormat="1" ht="11.25">
      <c r="B935" s="171"/>
      <c r="D935" s="164" t="s">
        <v>133</v>
      </c>
      <c r="E935" s="172" t="s">
        <v>1</v>
      </c>
      <c r="F935" s="173" t="s">
        <v>1046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133</v>
      </c>
      <c r="AU935" s="172" t="s">
        <v>86</v>
      </c>
      <c r="AV935" s="13" t="s">
        <v>88</v>
      </c>
      <c r="AW935" s="13" t="s">
        <v>32</v>
      </c>
      <c r="AX935" s="13" t="s">
        <v>78</v>
      </c>
      <c r="AY935" s="172" t="s">
        <v>124</v>
      </c>
    </row>
    <row r="936" spans="2:65" s="14" customFormat="1" ht="11.25">
      <c r="B936" s="179"/>
      <c r="D936" s="164" t="s">
        <v>133</v>
      </c>
      <c r="E936" s="180" t="s">
        <v>1</v>
      </c>
      <c r="F936" s="181" t="s">
        <v>136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133</v>
      </c>
      <c r="AU936" s="180" t="s">
        <v>86</v>
      </c>
      <c r="AV936" s="14" t="s">
        <v>123</v>
      </c>
      <c r="AW936" s="14" t="s">
        <v>32</v>
      </c>
      <c r="AX936" s="14" t="s">
        <v>86</v>
      </c>
      <c r="AY936" s="180" t="s">
        <v>124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5" t="str">
        <f>'Rekapitulace stavby'!K6</f>
        <v>Rekonstrukce tramvajové tratě v sadu Boženy Němcové</v>
      </c>
      <c r="F7" s="246"/>
      <c r="G7" s="246"/>
      <c r="H7" s="246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5" t="s">
        <v>1057</v>
      </c>
      <c r="F9" s="247"/>
      <c r="G9" s="247"/>
      <c r="H9" s="247"/>
      <c r="I9" s="90"/>
      <c r="L9" s="31"/>
    </row>
    <row r="10" spans="2:46" s="1" customFormat="1" ht="11.25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28"/>
      <c r="G18" s="228"/>
      <c r="H18" s="22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2" t="s">
        <v>1</v>
      </c>
      <c r="F27" s="232"/>
      <c r="G27" s="232"/>
      <c r="H27" s="23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5" t="str">
        <f>E7</f>
        <v>Rekonstrukce tramvajové tratě v sadu Boženy Němcové</v>
      </c>
      <c r="F85" s="246"/>
      <c r="G85" s="246"/>
      <c r="H85" s="246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5" t="str">
        <f>E9</f>
        <v>SO 18.01 - Chodníky a cyklostezky</v>
      </c>
      <c r="F87" s="247"/>
      <c r="G87" s="247"/>
      <c r="H87" s="247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J124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159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160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161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162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163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164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165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108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5" t="str">
        <f>E7</f>
        <v>Rekonstrukce tramvajové tratě v sadu Boženy Němcové</v>
      </c>
      <c r="F114" s="246"/>
      <c r="G114" s="246"/>
      <c r="H114" s="246"/>
      <c r="I114" s="90"/>
      <c r="L114" s="31"/>
    </row>
    <row r="115" spans="2:65" s="1" customFormat="1" ht="12" customHeight="1">
      <c r="B115" s="31"/>
      <c r="C115" s="26" t="s">
        <v>99</v>
      </c>
      <c r="I115" s="90"/>
      <c r="L115" s="31"/>
    </row>
    <row r="116" spans="2:65" s="1" customFormat="1" ht="16.5" customHeight="1">
      <c r="B116" s="31"/>
      <c r="E116" s="225" t="str">
        <f>E9</f>
        <v>SO 18.01 - Chodníky a cyklostezky</v>
      </c>
      <c r="F116" s="247"/>
      <c r="G116" s="247"/>
      <c r="H116" s="247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IM-PROEJKT,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33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109</v>
      </c>
      <c r="D123" s="129" t="s">
        <v>63</v>
      </c>
      <c r="E123" s="129" t="s">
        <v>59</v>
      </c>
      <c r="F123" s="129" t="s">
        <v>60</v>
      </c>
      <c r="G123" s="129" t="s">
        <v>110</v>
      </c>
      <c r="H123" s="129" t="s">
        <v>111</v>
      </c>
      <c r="I123" s="130" t="s">
        <v>112</v>
      </c>
      <c r="J123" s="129" t="s">
        <v>103</v>
      </c>
      <c r="K123" s="131" t="s">
        <v>113</v>
      </c>
      <c r="L123" s="127"/>
      <c r="M123" s="58" t="s">
        <v>1</v>
      </c>
      <c r="N123" s="59" t="s">
        <v>42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31"/>
      <c r="C124" s="63" t="s">
        <v>120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77</v>
      </c>
      <c r="AU124" s="16" t="s">
        <v>105</v>
      </c>
      <c r="BK124" s="135">
        <f>BK125</f>
        <v>0</v>
      </c>
    </row>
    <row r="125" spans="2:65" s="11" customFormat="1" ht="25.9" customHeight="1">
      <c r="B125" s="136"/>
      <c r="D125" s="137" t="s">
        <v>77</v>
      </c>
      <c r="E125" s="138" t="s">
        <v>168</v>
      </c>
      <c r="F125" s="138" t="s">
        <v>169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86</v>
      </c>
      <c r="AT125" s="145" t="s">
        <v>77</v>
      </c>
      <c r="AU125" s="145" t="s">
        <v>78</v>
      </c>
      <c r="AY125" s="137" t="s">
        <v>124</v>
      </c>
      <c r="BK125" s="146">
        <f>BK126+BK207+BK251+BK257</f>
        <v>0</v>
      </c>
    </row>
    <row r="126" spans="2:65" s="11" customFormat="1" ht="22.9" customHeight="1">
      <c r="B126" s="136"/>
      <c r="D126" s="137" t="s">
        <v>77</v>
      </c>
      <c r="E126" s="147" t="s">
        <v>171</v>
      </c>
      <c r="F126" s="147" t="s">
        <v>172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86</v>
      </c>
      <c r="AT126" s="145" t="s">
        <v>77</v>
      </c>
      <c r="AU126" s="145" t="s">
        <v>86</v>
      </c>
      <c r="AY126" s="137" t="s">
        <v>124</v>
      </c>
      <c r="BK126" s="146">
        <f>SUM(BK127:BK206)</f>
        <v>0</v>
      </c>
    </row>
    <row r="127" spans="2:65" s="1" customFormat="1" ht="24" customHeight="1">
      <c r="B127" s="149"/>
      <c r="C127" s="150" t="s">
        <v>86</v>
      </c>
      <c r="D127" s="150" t="s">
        <v>127</v>
      </c>
      <c r="E127" s="151" t="s">
        <v>1058</v>
      </c>
      <c r="F127" s="152" t="s">
        <v>1059</v>
      </c>
      <c r="G127" s="153" t="s">
        <v>1060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43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123</v>
      </c>
      <c r="AT127" s="161" t="s">
        <v>127</v>
      </c>
      <c r="AU127" s="161" t="s">
        <v>88</v>
      </c>
      <c r="AY127" s="16" t="s">
        <v>124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86</v>
      </c>
      <c r="BK127" s="162">
        <f>ROUND(I127*H127,2)</f>
        <v>0</v>
      </c>
      <c r="BL127" s="16" t="s">
        <v>123</v>
      </c>
      <c r="BM127" s="161" t="s">
        <v>1061</v>
      </c>
    </row>
    <row r="128" spans="2:65" s="1" customFormat="1" ht="29.25">
      <c r="B128" s="31"/>
      <c r="D128" s="164" t="s">
        <v>337</v>
      </c>
      <c r="F128" s="200" t="s">
        <v>1062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337</v>
      </c>
      <c r="AU128" s="16" t="s">
        <v>88</v>
      </c>
    </row>
    <row r="129" spans="2:65" s="12" customFormat="1" ht="22.5">
      <c r="B129" s="163"/>
      <c r="D129" s="164" t="s">
        <v>133</v>
      </c>
      <c r="E129" s="165" t="s">
        <v>1</v>
      </c>
      <c r="F129" s="166" t="s">
        <v>1063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133</v>
      </c>
      <c r="AU129" s="165" t="s">
        <v>88</v>
      </c>
      <c r="AV129" s="12" t="s">
        <v>86</v>
      </c>
      <c r="AW129" s="12" t="s">
        <v>32</v>
      </c>
      <c r="AX129" s="12" t="s">
        <v>78</v>
      </c>
      <c r="AY129" s="165" t="s">
        <v>124</v>
      </c>
    </row>
    <row r="130" spans="2:65" s="13" customFormat="1" ht="11.25">
      <c r="B130" s="171"/>
      <c r="D130" s="164" t="s">
        <v>133</v>
      </c>
      <c r="E130" s="172" t="s">
        <v>1</v>
      </c>
      <c r="F130" s="173" t="s">
        <v>86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133</v>
      </c>
      <c r="AU130" s="172" t="s">
        <v>88</v>
      </c>
      <c r="AV130" s="13" t="s">
        <v>88</v>
      </c>
      <c r="AW130" s="13" t="s">
        <v>32</v>
      </c>
      <c r="AX130" s="13" t="s">
        <v>78</v>
      </c>
      <c r="AY130" s="172" t="s">
        <v>124</v>
      </c>
    </row>
    <row r="131" spans="2:65" s="14" customFormat="1" ht="11.25">
      <c r="B131" s="179"/>
      <c r="D131" s="164" t="s">
        <v>133</v>
      </c>
      <c r="E131" s="180" t="s">
        <v>1</v>
      </c>
      <c r="F131" s="181" t="s">
        <v>136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133</v>
      </c>
      <c r="AU131" s="180" t="s">
        <v>88</v>
      </c>
      <c r="AV131" s="14" t="s">
        <v>123</v>
      </c>
      <c r="AW131" s="14" t="s">
        <v>32</v>
      </c>
      <c r="AX131" s="14" t="s">
        <v>86</v>
      </c>
      <c r="AY131" s="180" t="s">
        <v>124</v>
      </c>
    </row>
    <row r="132" spans="2:65" s="1" customFormat="1" ht="16.5" customHeight="1">
      <c r="B132" s="149"/>
      <c r="C132" s="190" t="s">
        <v>88</v>
      </c>
      <c r="D132" s="190" t="s">
        <v>313</v>
      </c>
      <c r="E132" s="191" t="s">
        <v>1064</v>
      </c>
      <c r="F132" s="192" t="s">
        <v>1065</v>
      </c>
      <c r="G132" s="193" t="s">
        <v>295</v>
      </c>
      <c r="H132" s="194">
        <v>38.003</v>
      </c>
      <c r="I132" s="195"/>
      <c r="J132" s="196">
        <f>ROUND(I132*H132,2)</f>
        <v>0</v>
      </c>
      <c r="K132" s="192" t="s">
        <v>243</v>
      </c>
      <c r="L132" s="197"/>
      <c r="M132" s="198" t="s">
        <v>1</v>
      </c>
      <c r="N132" s="199" t="s">
        <v>43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228</v>
      </c>
      <c r="AT132" s="161" t="s">
        <v>313</v>
      </c>
      <c r="AU132" s="161" t="s">
        <v>88</v>
      </c>
      <c r="AY132" s="16" t="s">
        <v>124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86</v>
      </c>
      <c r="BK132" s="162">
        <f>ROUND(I132*H132,2)</f>
        <v>0</v>
      </c>
      <c r="BL132" s="16" t="s">
        <v>123</v>
      </c>
      <c r="BM132" s="161" t="s">
        <v>1066</v>
      </c>
    </row>
    <row r="133" spans="2:65" s="12" customFormat="1" ht="11.25">
      <c r="B133" s="163"/>
      <c r="D133" s="164" t="s">
        <v>133</v>
      </c>
      <c r="E133" s="165" t="s">
        <v>1</v>
      </c>
      <c r="F133" s="166" t="s">
        <v>1067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2" customFormat="1" ht="22.5">
      <c r="B134" s="163"/>
      <c r="D134" s="164" t="s">
        <v>133</v>
      </c>
      <c r="E134" s="165" t="s">
        <v>1</v>
      </c>
      <c r="F134" s="166" t="s">
        <v>1068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3" customFormat="1" ht="11.25">
      <c r="B135" s="171"/>
      <c r="D135" s="164" t="s">
        <v>133</v>
      </c>
      <c r="E135" s="172" t="s">
        <v>1</v>
      </c>
      <c r="F135" s="173" t="s">
        <v>1069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133</v>
      </c>
      <c r="AU135" s="172" t="s">
        <v>88</v>
      </c>
      <c r="AV135" s="13" t="s">
        <v>88</v>
      </c>
      <c r="AW135" s="13" t="s">
        <v>32</v>
      </c>
      <c r="AX135" s="13" t="s">
        <v>78</v>
      </c>
      <c r="AY135" s="172" t="s">
        <v>124</v>
      </c>
    </row>
    <row r="136" spans="2:65" s="14" customFormat="1" ht="11.25">
      <c r="B136" s="179"/>
      <c r="D136" s="164" t="s">
        <v>133</v>
      </c>
      <c r="E136" s="180" t="s">
        <v>1</v>
      </c>
      <c r="F136" s="181" t="s">
        <v>136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133</v>
      </c>
      <c r="AU136" s="180" t="s">
        <v>88</v>
      </c>
      <c r="AV136" s="14" t="s">
        <v>123</v>
      </c>
      <c r="AW136" s="14" t="s">
        <v>32</v>
      </c>
      <c r="AX136" s="14" t="s">
        <v>86</v>
      </c>
      <c r="AY136" s="180" t="s">
        <v>124</v>
      </c>
    </row>
    <row r="137" spans="2:65" s="1" customFormat="1" ht="24" customHeight="1">
      <c r="B137" s="149"/>
      <c r="C137" s="150" t="s">
        <v>141</v>
      </c>
      <c r="D137" s="150" t="s">
        <v>127</v>
      </c>
      <c r="E137" s="151" t="s">
        <v>1070</v>
      </c>
      <c r="F137" s="152" t="s">
        <v>174</v>
      </c>
      <c r="G137" s="153" t="s">
        <v>175</v>
      </c>
      <c r="H137" s="154">
        <v>93.48</v>
      </c>
      <c r="I137" s="155"/>
      <c r="J137" s="156">
        <f>ROUND(I137*H137,2)</f>
        <v>0</v>
      </c>
      <c r="K137" s="152" t="s">
        <v>243</v>
      </c>
      <c r="L137" s="31"/>
      <c r="M137" s="157" t="s">
        <v>1</v>
      </c>
      <c r="N137" s="158" t="s">
        <v>43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123</v>
      </c>
      <c r="AT137" s="161" t="s">
        <v>127</v>
      </c>
      <c r="AU137" s="161" t="s">
        <v>88</v>
      </c>
      <c r="AY137" s="16" t="s">
        <v>124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86</v>
      </c>
      <c r="BK137" s="162">
        <f>ROUND(I137*H137,2)</f>
        <v>0</v>
      </c>
      <c r="BL137" s="16" t="s">
        <v>123</v>
      </c>
      <c r="BM137" s="161" t="s">
        <v>1071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1072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1073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2" customFormat="1" ht="22.5">
      <c r="B140" s="163"/>
      <c r="D140" s="164" t="s">
        <v>133</v>
      </c>
      <c r="E140" s="165" t="s">
        <v>1</v>
      </c>
      <c r="F140" s="166" t="s">
        <v>1074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133</v>
      </c>
      <c r="AU140" s="165" t="s">
        <v>88</v>
      </c>
      <c r="AV140" s="12" t="s">
        <v>86</v>
      </c>
      <c r="AW140" s="12" t="s">
        <v>32</v>
      </c>
      <c r="AX140" s="12" t="s">
        <v>78</v>
      </c>
      <c r="AY140" s="165" t="s">
        <v>124</v>
      </c>
    </row>
    <row r="141" spans="2:65" s="12" customFormat="1" ht="22.5">
      <c r="B141" s="163"/>
      <c r="D141" s="164" t="s">
        <v>133</v>
      </c>
      <c r="E141" s="165" t="s">
        <v>1</v>
      </c>
      <c r="F141" s="166" t="s">
        <v>1068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133</v>
      </c>
      <c r="AU141" s="165" t="s">
        <v>88</v>
      </c>
      <c r="AV141" s="12" t="s">
        <v>86</v>
      </c>
      <c r="AW141" s="12" t="s">
        <v>32</v>
      </c>
      <c r="AX141" s="12" t="s">
        <v>78</v>
      </c>
      <c r="AY141" s="165" t="s">
        <v>124</v>
      </c>
    </row>
    <row r="142" spans="2:65" s="13" customFormat="1" ht="11.25">
      <c r="B142" s="171"/>
      <c r="D142" s="164" t="s">
        <v>133</v>
      </c>
      <c r="E142" s="172" t="s">
        <v>1</v>
      </c>
      <c r="F142" s="173" t="s">
        <v>1075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133</v>
      </c>
      <c r="AU142" s="172" t="s">
        <v>88</v>
      </c>
      <c r="AV142" s="13" t="s">
        <v>88</v>
      </c>
      <c r="AW142" s="13" t="s">
        <v>32</v>
      </c>
      <c r="AX142" s="13" t="s">
        <v>78</v>
      </c>
      <c r="AY142" s="172" t="s">
        <v>124</v>
      </c>
    </row>
    <row r="143" spans="2:65" s="14" customFormat="1" ht="11.25">
      <c r="B143" s="179"/>
      <c r="D143" s="164" t="s">
        <v>133</v>
      </c>
      <c r="E143" s="180" t="s">
        <v>1</v>
      </c>
      <c r="F143" s="181" t="s">
        <v>136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133</v>
      </c>
      <c r="AU143" s="180" t="s">
        <v>88</v>
      </c>
      <c r="AV143" s="14" t="s">
        <v>123</v>
      </c>
      <c r="AW143" s="14" t="s">
        <v>32</v>
      </c>
      <c r="AX143" s="14" t="s">
        <v>86</v>
      </c>
      <c r="AY143" s="180" t="s">
        <v>124</v>
      </c>
    </row>
    <row r="144" spans="2:65" s="1" customFormat="1" ht="16.5" customHeight="1">
      <c r="B144" s="149"/>
      <c r="C144" s="150" t="s">
        <v>123</v>
      </c>
      <c r="D144" s="150" t="s">
        <v>127</v>
      </c>
      <c r="E144" s="151" t="s">
        <v>1076</v>
      </c>
      <c r="F144" s="152" t="s">
        <v>219</v>
      </c>
      <c r="G144" s="153" t="s">
        <v>220</v>
      </c>
      <c r="H144" s="154">
        <v>18.899999999999999</v>
      </c>
      <c r="I144" s="155"/>
      <c r="J144" s="156">
        <f>ROUND(I144*H144,2)</f>
        <v>0</v>
      </c>
      <c r="K144" s="152" t="s">
        <v>243</v>
      </c>
      <c r="L144" s="31"/>
      <c r="M144" s="157" t="s">
        <v>1</v>
      </c>
      <c r="N144" s="158" t="s">
        <v>43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123</v>
      </c>
      <c r="AT144" s="161" t="s">
        <v>127</v>
      </c>
      <c r="AU144" s="161" t="s">
        <v>88</v>
      </c>
      <c r="AY144" s="16" t="s">
        <v>124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86</v>
      </c>
      <c r="BK144" s="162">
        <f>ROUND(I144*H144,2)</f>
        <v>0</v>
      </c>
      <c r="BL144" s="16" t="s">
        <v>123</v>
      </c>
      <c r="BM144" s="161" t="s">
        <v>1077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1078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214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2" customFormat="1" ht="22.5">
      <c r="B147" s="163"/>
      <c r="D147" s="164" t="s">
        <v>133</v>
      </c>
      <c r="E147" s="165" t="s">
        <v>1</v>
      </c>
      <c r="F147" s="166" t="s">
        <v>1079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133</v>
      </c>
      <c r="AU147" s="165" t="s">
        <v>88</v>
      </c>
      <c r="AV147" s="12" t="s">
        <v>86</v>
      </c>
      <c r="AW147" s="12" t="s">
        <v>32</v>
      </c>
      <c r="AX147" s="12" t="s">
        <v>78</v>
      </c>
      <c r="AY147" s="165" t="s">
        <v>124</v>
      </c>
    </row>
    <row r="148" spans="2:65" s="13" customFormat="1" ht="11.25">
      <c r="B148" s="171"/>
      <c r="D148" s="164" t="s">
        <v>133</v>
      </c>
      <c r="E148" s="172" t="s">
        <v>1</v>
      </c>
      <c r="F148" s="173" t="s">
        <v>1080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133</v>
      </c>
      <c r="AU148" s="172" t="s">
        <v>88</v>
      </c>
      <c r="AV148" s="13" t="s">
        <v>88</v>
      </c>
      <c r="AW148" s="13" t="s">
        <v>32</v>
      </c>
      <c r="AX148" s="13" t="s">
        <v>78</v>
      </c>
      <c r="AY148" s="172" t="s">
        <v>124</v>
      </c>
    </row>
    <row r="149" spans="2:65" s="14" customFormat="1" ht="11.25">
      <c r="B149" s="179"/>
      <c r="D149" s="164" t="s">
        <v>133</v>
      </c>
      <c r="E149" s="180" t="s">
        <v>1</v>
      </c>
      <c r="F149" s="181" t="s">
        <v>136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133</v>
      </c>
      <c r="AU149" s="180" t="s">
        <v>88</v>
      </c>
      <c r="AV149" s="14" t="s">
        <v>123</v>
      </c>
      <c r="AW149" s="14" t="s">
        <v>32</v>
      </c>
      <c r="AX149" s="14" t="s">
        <v>86</v>
      </c>
      <c r="AY149" s="180" t="s">
        <v>124</v>
      </c>
    </row>
    <row r="150" spans="2:65" s="1" customFormat="1" ht="24" customHeight="1">
      <c r="B150" s="149"/>
      <c r="C150" s="150" t="s">
        <v>152</v>
      </c>
      <c r="D150" s="150" t="s">
        <v>127</v>
      </c>
      <c r="E150" s="151" t="s">
        <v>240</v>
      </c>
      <c r="F150" s="152" t="s">
        <v>241</v>
      </c>
      <c r="G150" s="153" t="s">
        <v>242</v>
      </c>
      <c r="H150" s="154">
        <v>3.9260000000000002</v>
      </c>
      <c r="I150" s="155"/>
      <c r="J150" s="156">
        <f>ROUND(I150*H150,2)</f>
        <v>0</v>
      </c>
      <c r="K150" s="152" t="s">
        <v>243</v>
      </c>
      <c r="L150" s="31"/>
      <c r="M150" s="157" t="s">
        <v>1</v>
      </c>
      <c r="N150" s="158" t="s">
        <v>43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123</v>
      </c>
      <c r="AT150" s="161" t="s">
        <v>127</v>
      </c>
      <c r="AU150" s="161" t="s">
        <v>88</v>
      </c>
      <c r="AY150" s="16" t="s">
        <v>124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86</v>
      </c>
      <c r="BK150" s="162">
        <f>ROUND(I150*H150,2)</f>
        <v>0</v>
      </c>
      <c r="BL150" s="16" t="s">
        <v>123</v>
      </c>
      <c r="BM150" s="161" t="s">
        <v>1081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1082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2" customFormat="1" ht="22.5">
      <c r="B152" s="163"/>
      <c r="D152" s="164" t="s">
        <v>133</v>
      </c>
      <c r="E152" s="165" t="s">
        <v>1</v>
      </c>
      <c r="F152" s="166" t="s">
        <v>1083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133</v>
      </c>
      <c r="AU152" s="165" t="s">
        <v>88</v>
      </c>
      <c r="AV152" s="12" t="s">
        <v>86</v>
      </c>
      <c r="AW152" s="12" t="s">
        <v>32</v>
      </c>
      <c r="AX152" s="12" t="s">
        <v>78</v>
      </c>
      <c r="AY152" s="165" t="s">
        <v>124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1074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2" customFormat="1" ht="22.5">
      <c r="B154" s="163"/>
      <c r="D154" s="164" t="s">
        <v>133</v>
      </c>
      <c r="E154" s="165" t="s">
        <v>1</v>
      </c>
      <c r="F154" s="166" t="s">
        <v>1068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133</v>
      </c>
      <c r="AU154" s="165" t="s">
        <v>88</v>
      </c>
      <c r="AV154" s="12" t="s">
        <v>86</v>
      </c>
      <c r="AW154" s="12" t="s">
        <v>32</v>
      </c>
      <c r="AX154" s="12" t="s">
        <v>78</v>
      </c>
      <c r="AY154" s="165" t="s">
        <v>124</v>
      </c>
    </row>
    <row r="155" spans="2:65" s="13" customFormat="1" ht="11.25">
      <c r="B155" s="171"/>
      <c r="D155" s="164" t="s">
        <v>133</v>
      </c>
      <c r="E155" s="172" t="s">
        <v>1</v>
      </c>
      <c r="F155" s="173" t="s">
        <v>1084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133</v>
      </c>
      <c r="AU155" s="172" t="s">
        <v>88</v>
      </c>
      <c r="AV155" s="13" t="s">
        <v>88</v>
      </c>
      <c r="AW155" s="13" t="s">
        <v>32</v>
      </c>
      <c r="AX155" s="13" t="s">
        <v>78</v>
      </c>
      <c r="AY155" s="172" t="s">
        <v>124</v>
      </c>
    </row>
    <row r="156" spans="2:65" s="14" customFormat="1" ht="11.25">
      <c r="B156" s="179"/>
      <c r="D156" s="164" t="s">
        <v>133</v>
      </c>
      <c r="E156" s="180" t="s">
        <v>1</v>
      </c>
      <c r="F156" s="181" t="s">
        <v>136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133</v>
      </c>
      <c r="AU156" s="180" t="s">
        <v>88</v>
      </c>
      <c r="AV156" s="14" t="s">
        <v>123</v>
      </c>
      <c r="AW156" s="14" t="s">
        <v>32</v>
      </c>
      <c r="AX156" s="14" t="s">
        <v>86</v>
      </c>
      <c r="AY156" s="180" t="s">
        <v>124</v>
      </c>
    </row>
    <row r="157" spans="2:65" s="1" customFormat="1" ht="24" customHeight="1">
      <c r="B157" s="149"/>
      <c r="C157" s="150" t="s">
        <v>209</v>
      </c>
      <c r="D157" s="150" t="s">
        <v>127</v>
      </c>
      <c r="E157" s="151" t="s">
        <v>1085</v>
      </c>
      <c r="F157" s="152" t="s">
        <v>1086</v>
      </c>
      <c r="G157" s="153" t="s">
        <v>242</v>
      </c>
      <c r="H157" s="154">
        <v>21.113</v>
      </c>
      <c r="I157" s="155"/>
      <c r="J157" s="156">
        <f>ROUND(I157*H157,2)</f>
        <v>0</v>
      </c>
      <c r="K157" s="152" t="s">
        <v>243</v>
      </c>
      <c r="L157" s="31"/>
      <c r="M157" s="157" t="s">
        <v>1</v>
      </c>
      <c r="N157" s="158" t="s">
        <v>43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123</v>
      </c>
      <c r="AT157" s="161" t="s">
        <v>127</v>
      </c>
      <c r="AU157" s="161" t="s">
        <v>88</v>
      </c>
      <c r="AY157" s="16" t="s">
        <v>124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86</v>
      </c>
      <c r="BK157" s="162">
        <f>ROUND(I157*H157,2)</f>
        <v>0</v>
      </c>
      <c r="BL157" s="16" t="s">
        <v>123</v>
      </c>
      <c r="BM157" s="161" t="s">
        <v>1087</v>
      </c>
    </row>
    <row r="158" spans="2:65" s="12" customFormat="1" ht="22.5">
      <c r="B158" s="163"/>
      <c r="D158" s="164" t="s">
        <v>133</v>
      </c>
      <c r="E158" s="165" t="s">
        <v>1</v>
      </c>
      <c r="F158" s="166" t="s">
        <v>1088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2" customFormat="1" ht="22.5">
      <c r="B159" s="163"/>
      <c r="D159" s="164" t="s">
        <v>133</v>
      </c>
      <c r="E159" s="165" t="s">
        <v>1</v>
      </c>
      <c r="F159" s="166" t="s">
        <v>1089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133</v>
      </c>
      <c r="AU159" s="165" t="s">
        <v>88</v>
      </c>
      <c r="AV159" s="12" t="s">
        <v>86</v>
      </c>
      <c r="AW159" s="12" t="s">
        <v>32</v>
      </c>
      <c r="AX159" s="12" t="s">
        <v>78</v>
      </c>
      <c r="AY159" s="165" t="s">
        <v>124</v>
      </c>
    </row>
    <row r="160" spans="2:65" s="12" customFormat="1" ht="22.5">
      <c r="B160" s="163"/>
      <c r="D160" s="164" t="s">
        <v>133</v>
      </c>
      <c r="E160" s="165" t="s">
        <v>1</v>
      </c>
      <c r="F160" s="166" t="s">
        <v>1068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133</v>
      </c>
      <c r="AU160" s="165" t="s">
        <v>88</v>
      </c>
      <c r="AV160" s="12" t="s">
        <v>86</v>
      </c>
      <c r="AW160" s="12" t="s">
        <v>32</v>
      </c>
      <c r="AX160" s="12" t="s">
        <v>78</v>
      </c>
      <c r="AY160" s="165" t="s">
        <v>124</v>
      </c>
    </row>
    <row r="161" spans="2:65" s="13" customFormat="1" ht="11.25">
      <c r="B161" s="171"/>
      <c r="D161" s="164" t="s">
        <v>133</v>
      </c>
      <c r="E161" s="172" t="s">
        <v>1</v>
      </c>
      <c r="F161" s="173" t="s">
        <v>1090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133</v>
      </c>
      <c r="AU161" s="172" t="s">
        <v>88</v>
      </c>
      <c r="AV161" s="13" t="s">
        <v>88</v>
      </c>
      <c r="AW161" s="13" t="s">
        <v>32</v>
      </c>
      <c r="AX161" s="13" t="s">
        <v>78</v>
      </c>
      <c r="AY161" s="172" t="s">
        <v>124</v>
      </c>
    </row>
    <row r="162" spans="2:65" s="14" customFormat="1" ht="11.25">
      <c r="B162" s="179"/>
      <c r="D162" s="164" t="s">
        <v>133</v>
      </c>
      <c r="E162" s="180" t="s">
        <v>1</v>
      </c>
      <c r="F162" s="181" t="s">
        <v>136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133</v>
      </c>
      <c r="AU162" s="180" t="s">
        <v>88</v>
      </c>
      <c r="AV162" s="14" t="s">
        <v>123</v>
      </c>
      <c r="AW162" s="14" t="s">
        <v>32</v>
      </c>
      <c r="AX162" s="14" t="s">
        <v>86</v>
      </c>
      <c r="AY162" s="180" t="s">
        <v>124</v>
      </c>
    </row>
    <row r="163" spans="2:65" s="1" customFormat="1" ht="24" customHeight="1">
      <c r="B163" s="149"/>
      <c r="C163" s="150" t="s">
        <v>217</v>
      </c>
      <c r="D163" s="150" t="s">
        <v>127</v>
      </c>
      <c r="E163" s="151" t="s">
        <v>293</v>
      </c>
      <c r="F163" s="152" t="s">
        <v>294</v>
      </c>
      <c r="G163" s="153" t="s">
        <v>295</v>
      </c>
      <c r="H163" s="154">
        <v>80.94</v>
      </c>
      <c r="I163" s="155"/>
      <c r="J163" s="156">
        <f>ROUND(I163*H163,2)</f>
        <v>0</v>
      </c>
      <c r="K163" s="152" t="s">
        <v>243</v>
      </c>
      <c r="L163" s="31"/>
      <c r="M163" s="157" t="s">
        <v>1</v>
      </c>
      <c r="N163" s="158" t="s">
        <v>43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123</v>
      </c>
      <c r="AT163" s="161" t="s">
        <v>127</v>
      </c>
      <c r="AU163" s="161" t="s">
        <v>88</v>
      </c>
      <c r="AY163" s="16" t="s">
        <v>124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86</v>
      </c>
      <c r="BK163" s="162">
        <f>ROUND(I163*H163,2)</f>
        <v>0</v>
      </c>
      <c r="BL163" s="16" t="s">
        <v>123</v>
      </c>
      <c r="BM163" s="161" t="s">
        <v>1091</v>
      </c>
    </row>
    <row r="164" spans="2:65" s="12" customFormat="1" ht="22.5">
      <c r="B164" s="163"/>
      <c r="D164" s="164" t="s">
        <v>133</v>
      </c>
      <c r="E164" s="165" t="s">
        <v>1</v>
      </c>
      <c r="F164" s="166" t="s">
        <v>1092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133</v>
      </c>
      <c r="AU164" s="165" t="s">
        <v>88</v>
      </c>
      <c r="AV164" s="12" t="s">
        <v>86</v>
      </c>
      <c r="AW164" s="12" t="s">
        <v>32</v>
      </c>
      <c r="AX164" s="12" t="s">
        <v>78</v>
      </c>
      <c r="AY164" s="165" t="s">
        <v>124</v>
      </c>
    </row>
    <row r="165" spans="2:65" s="12" customFormat="1" ht="11.25">
      <c r="B165" s="163"/>
      <c r="D165" s="164" t="s">
        <v>133</v>
      </c>
      <c r="E165" s="165" t="s">
        <v>1</v>
      </c>
      <c r="F165" s="166" t="s">
        <v>1093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133</v>
      </c>
      <c r="AU165" s="165" t="s">
        <v>88</v>
      </c>
      <c r="AV165" s="12" t="s">
        <v>86</v>
      </c>
      <c r="AW165" s="12" t="s">
        <v>32</v>
      </c>
      <c r="AX165" s="12" t="s">
        <v>78</v>
      </c>
      <c r="AY165" s="165" t="s">
        <v>124</v>
      </c>
    </row>
    <row r="166" spans="2:65" s="13" customFormat="1" ht="11.25">
      <c r="B166" s="171"/>
      <c r="D166" s="164" t="s">
        <v>133</v>
      </c>
      <c r="E166" s="172" t="s">
        <v>1</v>
      </c>
      <c r="F166" s="173" t="s">
        <v>1094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133</v>
      </c>
      <c r="AU166" s="172" t="s">
        <v>88</v>
      </c>
      <c r="AV166" s="13" t="s">
        <v>88</v>
      </c>
      <c r="AW166" s="13" t="s">
        <v>32</v>
      </c>
      <c r="AX166" s="13" t="s">
        <v>78</v>
      </c>
      <c r="AY166" s="172" t="s">
        <v>124</v>
      </c>
    </row>
    <row r="167" spans="2:65" s="12" customFormat="1" ht="11.25">
      <c r="B167" s="163"/>
      <c r="D167" s="164" t="s">
        <v>133</v>
      </c>
      <c r="E167" s="165" t="s">
        <v>1</v>
      </c>
      <c r="F167" s="166" t="s">
        <v>1095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11.25">
      <c r="B168" s="163"/>
      <c r="D168" s="164" t="s">
        <v>133</v>
      </c>
      <c r="E168" s="165" t="s">
        <v>1</v>
      </c>
      <c r="F168" s="166" t="s">
        <v>1096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 ht="11.25">
      <c r="B169" s="171"/>
      <c r="D169" s="164" t="s">
        <v>133</v>
      </c>
      <c r="E169" s="172" t="s">
        <v>1</v>
      </c>
      <c r="F169" s="173" t="s">
        <v>1097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 ht="11.25">
      <c r="B170" s="179"/>
      <c r="D170" s="164" t="s">
        <v>133</v>
      </c>
      <c r="E170" s="180" t="s">
        <v>1</v>
      </c>
      <c r="F170" s="181" t="s">
        <v>136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228</v>
      </c>
      <c r="D171" s="150" t="s">
        <v>127</v>
      </c>
      <c r="E171" s="151" t="s">
        <v>304</v>
      </c>
      <c r="F171" s="152" t="s">
        <v>305</v>
      </c>
      <c r="G171" s="153" t="s">
        <v>175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1098</v>
      </c>
    </row>
    <row r="172" spans="2:65" s="12" customFormat="1" ht="22.5">
      <c r="B172" s="163"/>
      <c r="D172" s="164" t="s">
        <v>133</v>
      </c>
      <c r="E172" s="165" t="s">
        <v>1</v>
      </c>
      <c r="F172" s="166" t="s">
        <v>1099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1068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 ht="11.25">
      <c r="B174" s="171"/>
      <c r="D174" s="164" t="s">
        <v>133</v>
      </c>
      <c r="E174" s="172" t="s">
        <v>1</v>
      </c>
      <c r="F174" s="173" t="s">
        <v>1075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 ht="11.25">
      <c r="B175" s="179"/>
      <c r="D175" s="164" t="s">
        <v>133</v>
      </c>
      <c r="E175" s="180" t="s">
        <v>1</v>
      </c>
      <c r="F175" s="181" t="s">
        <v>136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24" customHeight="1">
      <c r="B176" s="149"/>
      <c r="C176" s="150" t="s">
        <v>239</v>
      </c>
      <c r="D176" s="150" t="s">
        <v>127</v>
      </c>
      <c r="E176" s="151" t="s">
        <v>1100</v>
      </c>
      <c r="F176" s="152" t="s">
        <v>1101</v>
      </c>
      <c r="G176" s="153" t="s">
        <v>175</v>
      </c>
      <c r="H176" s="154">
        <v>140.75</v>
      </c>
      <c r="I176" s="155"/>
      <c r="J176" s="156">
        <f>ROUND(I176*H176,2)</f>
        <v>0</v>
      </c>
      <c r="K176" s="152" t="s">
        <v>243</v>
      </c>
      <c r="L176" s="31"/>
      <c r="M176" s="157" t="s">
        <v>1</v>
      </c>
      <c r="N176" s="158" t="s">
        <v>43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123</v>
      </c>
      <c r="AT176" s="161" t="s">
        <v>127</v>
      </c>
      <c r="AU176" s="161" t="s">
        <v>88</v>
      </c>
      <c r="AY176" s="16" t="s">
        <v>124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86</v>
      </c>
      <c r="BK176" s="162">
        <f>ROUND(I176*H176,2)</f>
        <v>0</v>
      </c>
      <c r="BL176" s="16" t="s">
        <v>123</v>
      </c>
      <c r="BM176" s="161" t="s">
        <v>1102</v>
      </c>
    </row>
    <row r="177" spans="2:65" s="12" customFormat="1" ht="22.5">
      <c r="B177" s="163"/>
      <c r="D177" s="164" t="s">
        <v>133</v>
      </c>
      <c r="E177" s="165" t="s">
        <v>1</v>
      </c>
      <c r="F177" s="166" t="s">
        <v>1103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133</v>
      </c>
      <c r="AU177" s="165" t="s">
        <v>88</v>
      </c>
      <c r="AV177" s="12" t="s">
        <v>86</v>
      </c>
      <c r="AW177" s="12" t="s">
        <v>32</v>
      </c>
      <c r="AX177" s="12" t="s">
        <v>78</v>
      </c>
      <c r="AY177" s="165" t="s">
        <v>124</v>
      </c>
    </row>
    <row r="178" spans="2:65" s="12" customFormat="1" ht="22.5">
      <c r="B178" s="163"/>
      <c r="D178" s="164" t="s">
        <v>133</v>
      </c>
      <c r="E178" s="165" t="s">
        <v>1</v>
      </c>
      <c r="F178" s="166" t="s">
        <v>1068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133</v>
      </c>
      <c r="AU178" s="165" t="s">
        <v>88</v>
      </c>
      <c r="AV178" s="12" t="s">
        <v>86</v>
      </c>
      <c r="AW178" s="12" t="s">
        <v>32</v>
      </c>
      <c r="AX178" s="12" t="s">
        <v>78</v>
      </c>
      <c r="AY178" s="165" t="s">
        <v>124</v>
      </c>
    </row>
    <row r="179" spans="2:65" s="13" customFormat="1" ht="11.25">
      <c r="B179" s="171"/>
      <c r="D179" s="164" t="s">
        <v>133</v>
      </c>
      <c r="E179" s="172" t="s">
        <v>1</v>
      </c>
      <c r="F179" s="173" t="s">
        <v>1104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88</v>
      </c>
      <c r="AV179" s="13" t="s">
        <v>88</v>
      </c>
      <c r="AW179" s="13" t="s">
        <v>32</v>
      </c>
      <c r="AX179" s="13" t="s">
        <v>78</v>
      </c>
      <c r="AY179" s="172" t="s">
        <v>124</v>
      </c>
    </row>
    <row r="180" spans="2:65" s="14" customFormat="1" ht="11.25">
      <c r="B180" s="179"/>
      <c r="D180" s="164" t="s">
        <v>133</v>
      </c>
      <c r="E180" s="180" t="s">
        <v>1</v>
      </c>
      <c r="F180" s="181" t="s">
        <v>136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133</v>
      </c>
      <c r="AU180" s="180" t="s">
        <v>88</v>
      </c>
      <c r="AV180" s="14" t="s">
        <v>123</v>
      </c>
      <c r="AW180" s="14" t="s">
        <v>32</v>
      </c>
      <c r="AX180" s="14" t="s">
        <v>86</v>
      </c>
      <c r="AY180" s="180" t="s">
        <v>124</v>
      </c>
    </row>
    <row r="181" spans="2:65" s="1" customFormat="1" ht="24" customHeight="1">
      <c r="B181" s="149"/>
      <c r="C181" s="150" t="s">
        <v>247</v>
      </c>
      <c r="D181" s="150" t="s">
        <v>127</v>
      </c>
      <c r="E181" s="151" t="s">
        <v>1105</v>
      </c>
      <c r="F181" s="152" t="s">
        <v>1106</v>
      </c>
      <c r="G181" s="153" t="s">
        <v>175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43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123</v>
      </c>
      <c r="AT181" s="161" t="s">
        <v>127</v>
      </c>
      <c r="AU181" s="161" t="s">
        <v>88</v>
      </c>
      <c r="AY181" s="16" t="s">
        <v>124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86</v>
      </c>
      <c r="BK181" s="162">
        <f>ROUND(I181*H181,2)</f>
        <v>0</v>
      </c>
      <c r="BL181" s="16" t="s">
        <v>123</v>
      </c>
      <c r="BM181" s="161" t="s">
        <v>1107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1108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2" customFormat="1" ht="22.5">
      <c r="B183" s="163"/>
      <c r="D183" s="164" t="s">
        <v>133</v>
      </c>
      <c r="E183" s="165" t="s">
        <v>1</v>
      </c>
      <c r="F183" s="166" t="s">
        <v>1068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133</v>
      </c>
      <c r="AU183" s="165" t="s">
        <v>88</v>
      </c>
      <c r="AV183" s="12" t="s">
        <v>86</v>
      </c>
      <c r="AW183" s="12" t="s">
        <v>32</v>
      </c>
      <c r="AX183" s="12" t="s">
        <v>78</v>
      </c>
      <c r="AY183" s="165" t="s">
        <v>124</v>
      </c>
    </row>
    <row r="184" spans="2:65" s="13" customFormat="1" ht="11.25">
      <c r="B184" s="171"/>
      <c r="D184" s="164" t="s">
        <v>133</v>
      </c>
      <c r="E184" s="172" t="s">
        <v>1</v>
      </c>
      <c r="F184" s="173" t="s">
        <v>1104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133</v>
      </c>
      <c r="AU184" s="172" t="s">
        <v>88</v>
      </c>
      <c r="AV184" s="13" t="s">
        <v>88</v>
      </c>
      <c r="AW184" s="13" t="s">
        <v>32</v>
      </c>
      <c r="AX184" s="13" t="s">
        <v>78</v>
      </c>
      <c r="AY184" s="172" t="s">
        <v>124</v>
      </c>
    </row>
    <row r="185" spans="2:65" s="14" customFormat="1" ht="11.25">
      <c r="B185" s="179"/>
      <c r="D185" s="164" t="s">
        <v>133</v>
      </c>
      <c r="E185" s="180" t="s">
        <v>1</v>
      </c>
      <c r="F185" s="181" t="s">
        <v>136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133</v>
      </c>
      <c r="AU185" s="180" t="s">
        <v>88</v>
      </c>
      <c r="AV185" s="14" t="s">
        <v>123</v>
      </c>
      <c r="AW185" s="14" t="s">
        <v>32</v>
      </c>
      <c r="AX185" s="14" t="s">
        <v>86</v>
      </c>
      <c r="AY185" s="180" t="s">
        <v>124</v>
      </c>
    </row>
    <row r="186" spans="2:65" s="1" customFormat="1" ht="16.5" customHeight="1">
      <c r="B186" s="149"/>
      <c r="C186" s="150" t="s">
        <v>171</v>
      </c>
      <c r="D186" s="150" t="s">
        <v>127</v>
      </c>
      <c r="E186" s="151" t="s">
        <v>1109</v>
      </c>
      <c r="F186" s="152" t="s">
        <v>1110</v>
      </c>
      <c r="G186" s="153" t="s">
        <v>175</v>
      </c>
      <c r="H186" s="154">
        <v>140.75</v>
      </c>
      <c r="I186" s="155"/>
      <c r="J186" s="156">
        <f>ROUND(I186*H186,2)</f>
        <v>0</v>
      </c>
      <c r="K186" s="152" t="s">
        <v>243</v>
      </c>
      <c r="L186" s="31"/>
      <c r="M186" s="157" t="s">
        <v>1</v>
      </c>
      <c r="N186" s="158" t="s">
        <v>43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123</v>
      </c>
      <c r="AT186" s="161" t="s">
        <v>127</v>
      </c>
      <c r="AU186" s="161" t="s">
        <v>88</v>
      </c>
      <c r="AY186" s="16" t="s">
        <v>124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86</v>
      </c>
      <c r="BK186" s="162">
        <f>ROUND(I186*H186,2)</f>
        <v>0</v>
      </c>
      <c r="BL186" s="16" t="s">
        <v>123</v>
      </c>
      <c r="BM186" s="161" t="s">
        <v>1111</v>
      </c>
    </row>
    <row r="187" spans="2:65" s="12" customFormat="1" ht="22.5">
      <c r="B187" s="163"/>
      <c r="D187" s="164" t="s">
        <v>133</v>
      </c>
      <c r="E187" s="165" t="s">
        <v>1</v>
      </c>
      <c r="F187" s="166" t="s">
        <v>1112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133</v>
      </c>
      <c r="AU187" s="165" t="s">
        <v>88</v>
      </c>
      <c r="AV187" s="12" t="s">
        <v>86</v>
      </c>
      <c r="AW187" s="12" t="s">
        <v>32</v>
      </c>
      <c r="AX187" s="12" t="s">
        <v>78</v>
      </c>
      <c r="AY187" s="165" t="s">
        <v>124</v>
      </c>
    </row>
    <row r="188" spans="2:65" s="12" customFormat="1" ht="22.5">
      <c r="B188" s="163"/>
      <c r="D188" s="164" t="s">
        <v>133</v>
      </c>
      <c r="E188" s="165" t="s">
        <v>1</v>
      </c>
      <c r="F188" s="166" t="s">
        <v>1068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133</v>
      </c>
      <c r="AU188" s="165" t="s">
        <v>88</v>
      </c>
      <c r="AV188" s="12" t="s">
        <v>86</v>
      </c>
      <c r="AW188" s="12" t="s">
        <v>32</v>
      </c>
      <c r="AX188" s="12" t="s">
        <v>78</v>
      </c>
      <c r="AY188" s="165" t="s">
        <v>124</v>
      </c>
    </row>
    <row r="189" spans="2:65" s="13" customFormat="1" ht="11.25">
      <c r="B189" s="171"/>
      <c r="D189" s="164" t="s">
        <v>133</v>
      </c>
      <c r="E189" s="172" t="s">
        <v>1</v>
      </c>
      <c r="F189" s="173" t="s">
        <v>1104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133</v>
      </c>
      <c r="AU189" s="172" t="s">
        <v>88</v>
      </c>
      <c r="AV189" s="13" t="s">
        <v>88</v>
      </c>
      <c r="AW189" s="13" t="s">
        <v>32</v>
      </c>
      <c r="AX189" s="13" t="s">
        <v>78</v>
      </c>
      <c r="AY189" s="172" t="s">
        <v>124</v>
      </c>
    </row>
    <row r="190" spans="2:65" s="14" customFormat="1" ht="11.25">
      <c r="B190" s="179"/>
      <c r="D190" s="164" t="s">
        <v>133</v>
      </c>
      <c r="E190" s="180" t="s">
        <v>1</v>
      </c>
      <c r="F190" s="181" t="s">
        <v>136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133</v>
      </c>
      <c r="AU190" s="180" t="s">
        <v>88</v>
      </c>
      <c r="AV190" s="14" t="s">
        <v>123</v>
      </c>
      <c r="AW190" s="14" t="s">
        <v>32</v>
      </c>
      <c r="AX190" s="14" t="s">
        <v>86</v>
      </c>
      <c r="AY190" s="180" t="s">
        <v>124</v>
      </c>
    </row>
    <row r="191" spans="2:65" s="1" customFormat="1" ht="16.5" customHeight="1">
      <c r="B191" s="149"/>
      <c r="C191" s="190" t="s">
        <v>286</v>
      </c>
      <c r="D191" s="190" t="s">
        <v>313</v>
      </c>
      <c r="E191" s="191" t="s">
        <v>1113</v>
      </c>
      <c r="F191" s="192" t="s">
        <v>1114</v>
      </c>
      <c r="G191" s="193" t="s">
        <v>1115</v>
      </c>
      <c r="H191" s="194">
        <v>4.2229999999999999</v>
      </c>
      <c r="I191" s="195"/>
      <c r="J191" s="196">
        <f>ROUND(I191*H191,2)</f>
        <v>0</v>
      </c>
      <c r="K191" s="192" t="s">
        <v>243</v>
      </c>
      <c r="L191" s="197"/>
      <c r="M191" s="198" t="s">
        <v>1</v>
      </c>
      <c r="N191" s="199" t="s">
        <v>43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228</v>
      </c>
      <c r="AT191" s="161" t="s">
        <v>313</v>
      </c>
      <c r="AU191" s="161" t="s">
        <v>88</v>
      </c>
      <c r="AY191" s="16" t="s">
        <v>124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86</v>
      </c>
      <c r="BK191" s="162">
        <f>ROUND(I191*H191,2)</f>
        <v>0</v>
      </c>
      <c r="BL191" s="16" t="s">
        <v>123</v>
      </c>
      <c r="BM191" s="161" t="s">
        <v>1116</v>
      </c>
    </row>
    <row r="192" spans="2:65" s="12" customFormat="1" ht="11.25">
      <c r="B192" s="163"/>
      <c r="D192" s="164" t="s">
        <v>133</v>
      </c>
      <c r="E192" s="165" t="s">
        <v>1</v>
      </c>
      <c r="F192" s="166" t="s">
        <v>1117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2" customFormat="1" ht="22.5">
      <c r="B193" s="163"/>
      <c r="D193" s="164" t="s">
        <v>133</v>
      </c>
      <c r="E193" s="165" t="s">
        <v>1</v>
      </c>
      <c r="F193" s="166" t="s">
        <v>1068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133</v>
      </c>
      <c r="AU193" s="165" t="s">
        <v>88</v>
      </c>
      <c r="AV193" s="12" t="s">
        <v>86</v>
      </c>
      <c r="AW193" s="12" t="s">
        <v>32</v>
      </c>
      <c r="AX193" s="12" t="s">
        <v>78</v>
      </c>
      <c r="AY193" s="165" t="s">
        <v>124</v>
      </c>
    </row>
    <row r="194" spans="2:65" s="13" customFormat="1" ht="11.25">
      <c r="B194" s="171"/>
      <c r="D194" s="164" t="s">
        <v>133</v>
      </c>
      <c r="E194" s="172" t="s">
        <v>1</v>
      </c>
      <c r="F194" s="173" t="s">
        <v>1118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133</v>
      </c>
      <c r="AU194" s="172" t="s">
        <v>88</v>
      </c>
      <c r="AV194" s="13" t="s">
        <v>88</v>
      </c>
      <c r="AW194" s="13" t="s">
        <v>32</v>
      </c>
      <c r="AX194" s="13" t="s">
        <v>78</v>
      </c>
      <c r="AY194" s="172" t="s">
        <v>124</v>
      </c>
    </row>
    <row r="195" spans="2:65" s="14" customFormat="1" ht="11.25">
      <c r="B195" s="179"/>
      <c r="D195" s="164" t="s">
        <v>133</v>
      </c>
      <c r="E195" s="180" t="s">
        <v>1</v>
      </c>
      <c r="F195" s="181" t="s">
        <v>136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133</v>
      </c>
      <c r="AU195" s="180" t="s">
        <v>88</v>
      </c>
      <c r="AV195" s="14" t="s">
        <v>123</v>
      </c>
      <c r="AW195" s="14" t="s">
        <v>32</v>
      </c>
      <c r="AX195" s="14" t="s">
        <v>86</v>
      </c>
      <c r="AY195" s="180" t="s">
        <v>124</v>
      </c>
    </row>
    <row r="196" spans="2:65" s="1" customFormat="1" ht="24" customHeight="1">
      <c r="B196" s="149"/>
      <c r="C196" s="150" t="s">
        <v>292</v>
      </c>
      <c r="D196" s="150" t="s">
        <v>127</v>
      </c>
      <c r="E196" s="151" t="s">
        <v>844</v>
      </c>
      <c r="F196" s="152" t="s">
        <v>845</v>
      </c>
      <c r="G196" s="153" t="s">
        <v>295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43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123</v>
      </c>
      <c r="AT196" s="161" t="s">
        <v>127</v>
      </c>
      <c r="AU196" s="161" t="s">
        <v>88</v>
      </c>
      <c r="AY196" s="16" t="s">
        <v>124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86</v>
      </c>
      <c r="BK196" s="162">
        <f>ROUND(I196*H196,2)</f>
        <v>0</v>
      </c>
      <c r="BL196" s="16" t="s">
        <v>123</v>
      </c>
      <c r="BM196" s="161" t="s">
        <v>1119</v>
      </c>
    </row>
    <row r="197" spans="2:65" s="12" customFormat="1" ht="33.75">
      <c r="B197" s="163"/>
      <c r="D197" s="164" t="s">
        <v>133</v>
      </c>
      <c r="E197" s="165" t="s">
        <v>1</v>
      </c>
      <c r="F197" s="166" t="s">
        <v>1120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11.25">
      <c r="B198" s="163"/>
      <c r="D198" s="164" t="s">
        <v>133</v>
      </c>
      <c r="E198" s="165" t="s">
        <v>1</v>
      </c>
      <c r="F198" s="166" t="s">
        <v>1121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3" customFormat="1" ht="11.25">
      <c r="B199" s="171"/>
      <c r="D199" s="164" t="s">
        <v>133</v>
      </c>
      <c r="E199" s="172" t="s">
        <v>1</v>
      </c>
      <c r="F199" s="173" t="s">
        <v>1122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133</v>
      </c>
      <c r="AU199" s="172" t="s">
        <v>88</v>
      </c>
      <c r="AV199" s="13" t="s">
        <v>88</v>
      </c>
      <c r="AW199" s="13" t="s">
        <v>32</v>
      </c>
      <c r="AX199" s="13" t="s">
        <v>78</v>
      </c>
      <c r="AY199" s="172" t="s">
        <v>124</v>
      </c>
    </row>
    <row r="200" spans="2:65" s="12" customFormat="1" ht="33.75">
      <c r="B200" s="163"/>
      <c r="D200" s="164" t="s">
        <v>133</v>
      </c>
      <c r="E200" s="165" t="s">
        <v>1</v>
      </c>
      <c r="F200" s="166" t="s">
        <v>856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2" customFormat="1" ht="11.25">
      <c r="B201" s="163"/>
      <c r="D201" s="164" t="s">
        <v>133</v>
      </c>
      <c r="E201" s="165" t="s">
        <v>1</v>
      </c>
      <c r="F201" s="166" t="s">
        <v>1123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133</v>
      </c>
      <c r="AU201" s="165" t="s">
        <v>88</v>
      </c>
      <c r="AV201" s="12" t="s">
        <v>86</v>
      </c>
      <c r="AW201" s="12" t="s">
        <v>32</v>
      </c>
      <c r="AX201" s="12" t="s">
        <v>78</v>
      </c>
      <c r="AY201" s="165" t="s">
        <v>124</v>
      </c>
    </row>
    <row r="202" spans="2:65" s="13" customFormat="1" ht="11.25">
      <c r="B202" s="171"/>
      <c r="D202" s="164" t="s">
        <v>133</v>
      </c>
      <c r="E202" s="172" t="s">
        <v>1</v>
      </c>
      <c r="F202" s="173" t="s">
        <v>1124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133</v>
      </c>
      <c r="AU202" s="172" t="s">
        <v>88</v>
      </c>
      <c r="AV202" s="13" t="s">
        <v>88</v>
      </c>
      <c r="AW202" s="13" t="s">
        <v>32</v>
      </c>
      <c r="AX202" s="13" t="s">
        <v>78</v>
      </c>
      <c r="AY202" s="172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853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 ht="11.25">
      <c r="B204" s="163"/>
      <c r="D204" s="164" t="s">
        <v>133</v>
      </c>
      <c r="E204" s="165" t="s">
        <v>1</v>
      </c>
      <c r="F204" s="166" t="s">
        <v>1125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3" customFormat="1" ht="11.25">
      <c r="B205" s="171"/>
      <c r="D205" s="164" t="s">
        <v>133</v>
      </c>
      <c r="E205" s="172" t="s">
        <v>1</v>
      </c>
      <c r="F205" s="173" t="s">
        <v>1126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133</v>
      </c>
      <c r="AU205" s="172" t="s">
        <v>88</v>
      </c>
      <c r="AV205" s="13" t="s">
        <v>88</v>
      </c>
      <c r="AW205" s="13" t="s">
        <v>32</v>
      </c>
      <c r="AX205" s="13" t="s">
        <v>78</v>
      </c>
      <c r="AY205" s="172" t="s">
        <v>124</v>
      </c>
    </row>
    <row r="206" spans="2:65" s="14" customFormat="1" ht="11.25">
      <c r="B206" s="179"/>
      <c r="D206" s="164" t="s">
        <v>133</v>
      </c>
      <c r="E206" s="180" t="s">
        <v>1</v>
      </c>
      <c r="F206" s="181" t="s">
        <v>136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133</v>
      </c>
      <c r="AU206" s="180" t="s">
        <v>88</v>
      </c>
      <c r="AV206" s="14" t="s">
        <v>123</v>
      </c>
      <c r="AW206" s="14" t="s">
        <v>32</v>
      </c>
      <c r="AX206" s="14" t="s">
        <v>86</v>
      </c>
      <c r="AY206" s="180" t="s">
        <v>124</v>
      </c>
    </row>
    <row r="207" spans="2:65" s="11" customFormat="1" ht="22.9" customHeight="1">
      <c r="B207" s="136"/>
      <c r="D207" s="137" t="s">
        <v>77</v>
      </c>
      <c r="E207" s="147" t="s">
        <v>152</v>
      </c>
      <c r="F207" s="147" t="s">
        <v>386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86</v>
      </c>
      <c r="AT207" s="145" t="s">
        <v>77</v>
      </c>
      <c r="AU207" s="145" t="s">
        <v>86</v>
      </c>
      <c r="AY207" s="137" t="s">
        <v>124</v>
      </c>
      <c r="BK207" s="146">
        <f>BK208+BK216</f>
        <v>0</v>
      </c>
    </row>
    <row r="208" spans="2:65" s="11" customFormat="1" ht="20.85" customHeight="1">
      <c r="B208" s="136"/>
      <c r="D208" s="137" t="s">
        <v>77</v>
      </c>
      <c r="E208" s="147" t="s">
        <v>432</v>
      </c>
      <c r="F208" s="147" t="s">
        <v>433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86</v>
      </c>
      <c r="AT208" s="145" t="s">
        <v>77</v>
      </c>
      <c r="AU208" s="145" t="s">
        <v>88</v>
      </c>
      <c r="AY208" s="137" t="s">
        <v>124</v>
      </c>
      <c r="BK208" s="146">
        <f>SUM(BK209:BK215)</f>
        <v>0</v>
      </c>
    </row>
    <row r="209" spans="2:65" s="1" customFormat="1" ht="16.5" customHeight="1">
      <c r="B209" s="149"/>
      <c r="C209" s="150" t="s">
        <v>303</v>
      </c>
      <c r="D209" s="150" t="s">
        <v>127</v>
      </c>
      <c r="E209" s="151" t="s">
        <v>1127</v>
      </c>
      <c r="F209" s="152" t="s">
        <v>1128</v>
      </c>
      <c r="G209" s="153" t="s">
        <v>175</v>
      </c>
      <c r="H209" s="154">
        <v>93.48</v>
      </c>
      <c r="I209" s="155"/>
      <c r="J209" s="156">
        <f>ROUND(I209*H209,2)</f>
        <v>0</v>
      </c>
      <c r="K209" s="152" t="s">
        <v>243</v>
      </c>
      <c r="L209" s="31"/>
      <c r="M209" s="157" t="s">
        <v>1</v>
      </c>
      <c r="N209" s="158" t="s">
        <v>43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123</v>
      </c>
      <c r="AT209" s="161" t="s">
        <v>127</v>
      </c>
      <c r="AU209" s="161" t="s">
        <v>141</v>
      </c>
      <c r="AY209" s="16" t="s">
        <v>124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86</v>
      </c>
      <c r="BK209" s="162">
        <f>ROUND(I209*H209,2)</f>
        <v>0</v>
      </c>
      <c r="BL209" s="16" t="s">
        <v>123</v>
      </c>
      <c r="BM209" s="161" t="s">
        <v>1129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1130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141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1131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141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22.5">
      <c r="B212" s="163"/>
      <c r="D212" s="164" t="s">
        <v>133</v>
      </c>
      <c r="E212" s="165" t="s">
        <v>1</v>
      </c>
      <c r="F212" s="166" t="s">
        <v>1132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141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22.5">
      <c r="B213" s="163"/>
      <c r="D213" s="164" t="s">
        <v>133</v>
      </c>
      <c r="E213" s="165" t="s">
        <v>1</v>
      </c>
      <c r="F213" s="166" t="s">
        <v>1133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141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 ht="11.25">
      <c r="B214" s="171"/>
      <c r="D214" s="164" t="s">
        <v>133</v>
      </c>
      <c r="E214" s="172" t="s">
        <v>1</v>
      </c>
      <c r="F214" s="173" t="s">
        <v>1075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141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4" customFormat="1" ht="11.25">
      <c r="B215" s="179"/>
      <c r="D215" s="164" t="s">
        <v>133</v>
      </c>
      <c r="E215" s="180" t="s">
        <v>1</v>
      </c>
      <c r="F215" s="181" t="s">
        <v>136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133</v>
      </c>
      <c r="AU215" s="180" t="s">
        <v>141</v>
      </c>
      <c r="AV215" s="14" t="s">
        <v>123</v>
      </c>
      <c r="AW215" s="14" t="s">
        <v>32</v>
      </c>
      <c r="AX215" s="14" t="s">
        <v>86</v>
      </c>
      <c r="AY215" s="180" t="s">
        <v>124</v>
      </c>
    </row>
    <row r="216" spans="2:65" s="11" customFormat="1" ht="20.85" customHeight="1">
      <c r="B216" s="136"/>
      <c r="D216" s="137" t="s">
        <v>77</v>
      </c>
      <c r="E216" s="147" t="s">
        <v>583</v>
      </c>
      <c r="F216" s="147" t="s">
        <v>584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86</v>
      </c>
      <c r="AT216" s="145" t="s">
        <v>77</v>
      </c>
      <c r="AU216" s="145" t="s">
        <v>88</v>
      </c>
      <c r="AY216" s="137" t="s">
        <v>124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313</v>
      </c>
      <c r="E217" s="191" t="s">
        <v>586</v>
      </c>
      <c r="F217" s="192" t="s">
        <v>587</v>
      </c>
      <c r="G217" s="193" t="s">
        <v>175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43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228</v>
      </c>
      <c r="AT217" s="161" t="s">
        <v>313</v>
      </c>
      <c r="AU217" s="161" t="s">
        <v>141</v>
      </c>
      <c r="AY217" s="16" t="s">
        <v>124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86</v>
      </c>
      <c r="BK217" s="162">
        <f>ROUND(I217*H217,2)</f>
        <v>0</v>
      </c>
      <c r="BL217" s="16" t="s">
        <v>123</v>
      </c>
      <c r="BM217" s="161" t="s">
        <v>1134</v>
      </c>
    </row>
    <row r="218" spans="2:65" s="1" customFormat="1" ht="19.5">
      <c r="B218" s="31"/>
      <c r="D218" s="164" t="s">
        <v>337</v>
      </c>
      <c r="F218" s="200" t="s">
        <v>589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337</v>
      </c>
      <c r="AU218" s="16" t="s">
        <v>141</v>
      </c>
    </row>
    <row r="219" spans="2:65" s="12" customFormat="1" ht="22.5">
      <c r="B219" s="163"/>
      <c r="D219" s="164" t="s">
        <v>133</v>
      </c>
      <c r="E219" s="165" t="s">
        <v>1</v>
      </c>
      <c r="F219" s="166" t="s">
        <v>1135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133</v>
      </c>
      <c r="AU219" s="165" t="s">
        <v>141</v>
      </c>
      <c r="AV219" s="12" t="s">
        <v>86</v>
      </c>
      <c r="AW219" s="12" t="s">
        <v>32</v>
      </c>
      <c r="AX219" s="12" t="s">
        <v>78</v>
      </c>
      <c r="AY219" s="165" t="s">
        <v>124</v>
      </c>
    </row>
    <row r="220" spans="2:65" s="12" customFormat="1" ht="11.25">
      <c r="B220" s="163"/>
      <c r="D220" s="164" t="s">
        <v>133</v>
      </c>
      <c r="E220" s="165" t="s">
        <v>1</v>
      </c>
      <c r="F220" s="166" t="s">
        <v>804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133</v>
      </c>
      <c r="AU220" s="165" t="s">
        <v>141</v>
      </c>
      <c r="AV220" s="12" t="s">
        <v>86</v>
      </c>
      <c r="AW220" s="12" t="s">
        <v>32</v>
      </c>
      <c r="AX220" s="12" t="s">
        <v>78</v>
      </c>
      <c r="AY220" s="165" t="s">
        <v>124</v>
      </c>
    </row>
    <row r="221" spans="2:65" s="12" customFormat="1" ht="22.5">
      <c r="B221" s="163"/>
      <c r="D221" s="164" t="s">
        <v>133</v>
      </c>
      <c r="E221" s="165" t="s">
        <v>1</v>
      </c>
      <c r="F221" s="166" t="s">
        <v>1136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133</v>
      </c>
      <c r="AU221" s="165" t="s">
        <v>141</v>
      </c>
      <c r="AV221" s="12" t="s">
        <v>86</v>
      </c>
      <c r="AW221" s="12" t="s">
        <v>32</v>
      </c>
      <c r="AX221" s="12" t="s">
        <v>78</v>
      </c>
      <c r="AY221" s="165" t="s">
        <v>124</v>
      </c>
    </row>
    <row r="222" spans="2:65" s="13" customFormat="1" ht="11.25">
      <c r="B222" s="171"/>
      <c r="D222" s="164" t="s">
        <v>133</v>
      </c>
      <c r="E222" s="172" t="s">
        <v>1</v>
      </c>
      <c r="F222" s="173" t="s">
        <v>1137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133</v>
      </c>
      <c r="AU222" s="172" t="s">
        <v>141</v>
      </c>
      <c r="AV222" s="13" t="s">
        <v>88</v>
      </c>
      <c r="AW222" s="13" t="s">
        <v>32</v>
      </c>
      <c r="AX222" s="13" t="s">
        <v>78</v>
      </c>
      <c r="AY222" s="172" t="s">
        <v>124</v>
      </c>
    </row>
    <row r="223" spans="2:65" s="14" customFormat="1" ht="11.25">
      <c r="B223" s="179"/>
      <c r="D223" s="164" t="s">
        <v>133</v>
      </c>
      <c r="E223" s="180" t="s">
        <v>1</v>
      </c>
      <c r="F223" s="181" t="s">
        <v>136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133</v>
      </c>
      <c r="AU223" s="180" t="s">
        <v>141</v>
      </c>
      <c r="AV223" s="14" t="s">
        <v>123</v>
      </c>
      <c r="AW223" s="14" t="s">
        <v>32</v>
      </c>
      <c r="AX223" s="14" t="s">
        <v>86</v>
      </c>
      <c r="AY223" s="180" t="s">
        <v>124</v>
      </c>
    </row>
    <row r="224" spans="2:65" s="1" customFormat="1" ht="16.5" customHeight="1">
      <c r="B224" s="149"/>
      <c r="C224" s="190" t="s">
        <v>319</v>
      </c>
      <c r="D224" s="190" t="s">
        <v>313</v>
      </c>
      <c r="E224" s="191" t="s">
        <v>595</v>
      </c>
      <c r="F224" s="192" t="s">
        <v>596</v>
      </c>
      <c r="G224" s="193" t="s">
        <v>175</v>
      </c>
      <c r="H224" s="194">
        <v>6.1879999999999997</v>
      </c>
      <c r="I224" s="195"/>
      <c r="J224" s="196">
        <f>ROUND(I224*H224,2)</f>
        <v>0</v>
      </c>
      <c r="K224" s="192" t="s">
        <v>243</v>
      </c>
      <c r="L224" s="197"/>
      <c r="M224" s="198" t="s">
        <v>1</v>
      </c>
      <c r="N224" s="199" t="s">
        <v>43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228</v>
      </c>
      <c r="AT224" s="161" t="s">
        <v>313</v>
      </c>
      <c r="AU224" s="161" t="s">
        <v>141</v>
      </c>
      <c r="AY224" s="16" t="s">
        <v>124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86</v>
      </c>
      <c r="BK224" s="162">
        <f>ROUND(I224*H224,2)</f>
        <v>0</v>
      </c>
      <c r="BL224" s="16" t="s">
        <v>123</v>
      </c>
      <c r="BM224" s="161" t="s">
        <v>1138</v>
      </c>
    </row>
    <row r="225" spans="2:65" s="12" customFormat="1" ht="22.5">
      <c r="B225" s="163"/>
      <c r="D225" s="164" t="s">
        <v>133</v>
      </c>
      <c r="E225" s="165" t="s">
        <v>1</v>
      </c>
      <c r="F225" s="166" t="s">
        <v>1139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141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 ht="11.25">
      <c r="B226" s="163"/>
      <c r="D226" s="164" t="s">
        <v>133</v>
      </c>
      <c r="E226" s="165" t="s">
        <v>1</v>
      </c>
      <c r="F226" s="166" t="s">
        <v>596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141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22.5">
      <c r="B227" s="163"/>
      <c r="D227" s="164" t="s">
        <v>133</v>
      </c>
      <c r="E227" s="165" t="s">
        <v>1</v>
      </c>
      <c r="F227" s="166" t="s">
        <v>1136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141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 ht="11.25">
      <c r="B228" s="171"/>
      <c r="D228" s="164" t="s">
        <v>133</v>
      </c>
      <c r="E228" s="172" t="s">
        <v>1</v>
      </c>
      <c r="F228" s="173" t="s">
        <v>1140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141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4" customFormat="1" ht="11.25">
      <c r="B229" s="179"/>
      <c r="D229" s="164" t="s">
        <v>133</v>
      </c>
      <c r="E229" s="180" t="s">
        <v>1</v>
      </c>
      <c r="F229" s="181" t="s">
        <v>136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133</v>
      </c>
      <c r="AU229" s="180" t="s">
        <v>141</v>
      </c>
      <c r="AV229" s="14" t="s">
        <v>123</v>
      </c>
      <c r="AW229" s="14" t="s">
        <v>32</v>
      </c>
      <c r="AX229" s="14" t="s">
        <v>86</v>
      </c>
      <c r="AY229" s="180" t="s">
        <v>124</v>
      </c>
    </row>
    <row r="230" spans="2:65" s="1" customFormat="1" ht="24" customHeight="1">
      <c r="B230" s="149"/>
      <c r="C230" s="190" t="s">
        <v>326</v>
      </c>
      <c r="D230" s="190" t="s">
        <v>313</v>
      </c>
      <c r="E230" s="191" t="s">
        <v>602</v>
      </c>
      <c r="F230" s="192" t="s">
        <v>603</v>
      </c>
      <c r="G230" s="193" t="s">
        <v>175</v>
      </c>
      <c r="H230" s="194">
        <v>13.882</v>
      </c>
      <c r="I230" s="195"/>
      <c r="J230" s="196">
        <f>ROUND(I230*H230,2)</f>
        <v>0</v>
      </c>
      <c r="K230" s="192" t="s">
        <v>243</v>
      </c>
      <c r="L230" s="197"/>
      <c r="M230" s="198" t="s">
        <v>1</v>
      </c>
      <c r="N230" s="199" t="s">
        <v>43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228</v>
      </c>
      <c r="AT230" s="161" t="s">
        <v>313</v>
      </c>
      <c r="AU230" s="161" t="s">
        <v>141</v>
      </c>
      <c r="AY230" s="16" t="s">
        <v>124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86</v>
      </c>
      <c r="BK230" s="162">
        <f>ROUND(I230*H230,2)</f>
        <v>0</v>
      </c>
      <c r="BL230" s="16" t="s">
        <v>123</v>
      </c>
      <c r="BM230" s="161" t="s">
        <v>1141</v>
      </c>
    </row>
    <row r="231" spans="2:65" s="12" customFormat="1" ht="22.5">
      <c r="B231" s="163"/>
      <c r="D231" s="164" t="s">
        <v>133</v>
      </c>
      <c r="E231" s="165" t="s">
        <v>1</v>
      </c>
      <c r="F231" s="166" t="s">
        <v>1142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141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22.5">
      <c r="B232" s="163"/>
      <c r="D232" s="164" t="s">
        <v>133</v>
      </c>
      <c r="E232" s="165" t="s">
        <v>1</v>
      </c>
      <c r="F232" s="166" t="s">
        <v>1143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141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22.5">
      <c r="B233" s="163"/>
      <c r="D233" s="164" t="s">
        <v>133</v>
      </c>
      <c r="E233" s="165" t="s">
        <v>1</v>
      </c>
      <c r="F233" s="166" t="s">
        <v>1136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141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 ht="11.25">
      <c r="B234" s="171"/>
      <c r="D234" s="164" t="s">
        <v>133</v>
      </c>
      <c r="E234" s="172" t="s">
        <v>1</v>
      </c>
      <c r="F234" s="173" t="s">
        <v>1144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141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 ht="11.25">
      <c r="B235" s="179"/>
      <c r="D235" s="164" t="s">
        <v>133</v>
      </c>
      <c r="E235" s="180" t="s">
        <v>1</v>
      </c>
      <c r="F235" s="181" t="s">
        <v>136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141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333</v>
      </c>
      <c r="D236" s="150" t="s">
        <v>127</v>
      </c>
      <c r="E236" s="151" t="s">
        <v>659</v>
      </c>
      <c r="F236" s="152" t="s">
        <v>660</v>
      </c>
      <c r="G236" s="153" t="s">
        <v>175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141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1145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1146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141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33.75">
      <c r="B238" s="163"/>
      <c r="D238" s="164" t="s">
        <v>133</v>
      </c>
      <c r="E238" s="165" t="s">
        <v>1</v>
      </c>
      <c r="F238" s="166" t="s">
        <v>1147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141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1068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141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3" customFormat="1" ht="11.25">
      <c r="B240" s="171"/>
      <c r="D240" s="164" t="s">
        <v>133</v>
      </c>
      <c r="E240" s="172" t="s">
        <v>1</v>
      </c>
      <c r="F240" s="173" t="s">
        <v>1075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133</v>
      </c>
      <c r="AU240" s="172" t="s">
        <v>141</v>
      </c>
      <c r="AV240" s="13" t="s">
        <v>88</v>
      </c>
      <c r="AW240" s="13" t="s">
        <v>32</v>
      </c>
      <c r="AX240" s="13" t="s">
        <v>78</v>
      </c>
      <c r="AY240" s="172" t="s">
        <v>124</v>
      </c>
    </row>
    <row r="241" spans="2:65" s="14" customFormat="1" ht="11.25">
      <c r="B241" s="179"/>
      <c r="D241" s="164" t="s">
        <v>133</v>
      </c>
      <c r="E241" s="180" t="s">
        <v>1</v>
      </c>
      <c r="F241" s="181" t="s">
        <v>136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133</v>
      </c>
      <c r="AU241" s="180" t="s">
        <v>141</v>
      </c>
      <c r="AV241" s="14" t="s">
        <v>123</v>
      </c>
      <c r="AW241" s="14" t="s">
        <v>32</v>
      </c>
      <c r="AX241" s="14" t="s">
        <v>86</v>
      </c>
      <c r="AY241" s="180" t="s">
        <v>124</v>
      </c>
    </row>
    <row r="242" spans="2:65" s="1" customFormat="1" ht="24" customHeight="1">
      <c r="B242" s="149"/>
      <c r="C242" s="150" t="s">
        <v>343</v>
      </c>
      <c r="D242" s="150" t="s">
        <v>127</v>
      </c>
      <c r="E242" s="151" t="s">
        <v>1148</v>
      </c>
      <c r="F242" s="152" t="s">
        <v>1149</v>
      </c>
      <c r="G242" s="153" t="s">
        <v>220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43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123</v>
      </c>
      <c r="AT242" s="161" t="s">
        <v>127</v>
      </c>
      <c r="AU242" s="161" t="s">
        <v>141</v>
      </c>
      <c r="AY242" s="16" t="s">
        <v>124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86</v>
      </c>
      <c r="BK242" s="162">
        <f>ROUND(I242*H242,2)</f>
        <v>0</v>
      </c>
      <c r="BL242" s="16" t="s">
        <v>123</v>
      </c>
      <c r="BM242" s="161" t="s">
        <v>1150</v>
      </c>
    </row>
    <row r="243" spans="2:65" s="12" customFormat="1" ht="33.75">
      <c r="B243" s="163"/>
      <c r="D243" s="164" t="s">
        <v>133</v>
      </c>
      <c r="E243" s="165" t="s">
        <v>1</v>
      </c>
      <c r="F243" s="166" t="s">
        <v>1151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133</v>
      </c>
      <c r="AU243" s="165" t="s">
        <v>141</v>
      </c>
      <c r="AV243" s="12" t="s">
        <v>86</v>
      </c>
      <c r="AW243" s="12" t="s">
        <v>32</v>
      </c>
      <c r="AX243" s="12" t="s">
        <v>78</v>
      </c>
      <c r="AY243" s="165" t="s">
        <v>124</v>
      </c>
    </row>
    <row r="244" spans="2:65" s="12" customFormat="1" ht="22.5">
      <c r="B244" s="163"/>
      <c r="D244" s="164" t="s">
        <v>133</v>
      </c>
      <c r="E244" s="165" t="s">
        <v>1</v>
      </c>
      <c r="F244" s="166" t="s">
        <v>1152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141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3" customFormat="1" ht="11.25">
      <c r="B245" s="171"/>
      <c r="D245" s="164" t="s">
        <v>133</v>
      </c>
      <c r="E245" s="172" t="s">
        <v>1</v>
      </c>
      <c r="F245" s="173" t="s">
        <v>1153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133</v>
      </c>
      <c r="AU245" s="172" t="s">
        <v>141</v>
      </c>
      <c r="AV245" s="13" t="s">
        <v>88</v>
      </c>
      <c r="AW245" s="13" t="s">
        <v>32</v>
      </c>
      <c r="AX245" s="13" t="s">
        <v>78</v>
      </c>
      <c r="AY245" s="172" t="s">
        <v>124</v>
      </c>
    </row>
    <row r="246" spans="2:65" s="14" customFormat="1" ht="11.25">
      <c r="B246" s="179"/>
      <c r="D246" s="164" t="s">
        <v>133</v>
      </c>
      <c r="E246" s="180" t="s">
        <v>1</v>
      </c>
      <c r="F246" s="181" t="s">
        <v>136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133</v>
      </c>
      <c r="AU246" s="180" t="s">
        <v>141</v>
      </c>
      <c r="AV246" s="14" t="s">
        <v>123</v>
      </c>
      <c r="AW246" s="14" t="s">
        <v>32</v>
      </c>
      <c r="AX246" s="14" t="s">
        <v>86</v>
      </c>
      <c r="AY246" s="180" t="s">
        <v>124</v>
      </c>
    </row>
    <row r="247" spans="2:65" s="1" customFormat="1" ht="16.5" customHeight="1">
      <c r="B247" s="149"/>
      <c r="C247" s="190" t="s">
        <v>352</v>
      </c>
      <c r="D247" s="190" t="s">
        <v>313</v>
      </c>
      <c r="E247" s="191" t="s">
        <v>1154</v>
      </c>
      <c r="F247" s="192" t="s">
        <v>1155</v>
      </c>
      <c r="G247" s="193" t="s">
        <v>220</v>
      </c>
      <c r="H247" s="194">
        <v>16.399999999999999</v>
      </c>
      <c r="I247" s="195"/>
      <c r="J247" s="196">
        <f>ROUND(I247*H247,2)</f>
        <v>0</v>
      </c>
      <c r="K247" s="192" t="s">
        <v>243</v>
      </c>
      <c r="L247" s="197"/>
      <c r="M247" s="198" t="s">
        <v>1</v>
      </c>
      <c r="N247" s="199" t="s">
        <v>43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228</v>
      </c>
      <c r="AT247" s="161" t="s">
        <v>313</v>
      </c>
      <c r="AU247" s="161" t="s">
        <v>141</v>
      </c>
      <c r="AY247" s="16" t="s">
        <v>124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86</v>
      </c>
      <c r="BK247" s="162">
        <f>ROUND(I247*H247,2)</f>
        <v>0</v>
      </c>
      <c r="BL247" s="16" t="s">
        <v>123</v>
      </c>
      <c r="BM247" s="161" t="s">
        <v>1156</v>
      </c>
    </row>
    <row r="248" spans="2:65" s="12" customFormat="1" ht="11.25">
      <c r="B248" s="163"/>
      <c r="D248" s="164" t="s">
        <v>133</v>
      </c>
      <c r="E248" s="165" t="s">
        <v>1</v>
      </c>
      <c r="F248" s="166" t="s">
        <v>1155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141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 ht="11.25">
      <c r="B249" s="171"/>
      <c r="D249" s="164" t="s">
        <v>133</v>
      </c>
      <c r="E249" s="172" t="s">
        <v>1</v>
      </c>
      <c r="F249" s="173" t="s">
        <v>1153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141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 ht="11.25">
      <c r="B250" s="179"/>
      <c r="D250" s="164" t="s">
        <v>133</v>
      </c>
      <c r="E250" s="180" t="s">
        <v>1</v>
      </c>
      <c r="F250" s="181" t="s">
        <v>136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141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1" customFormat="1" ht="22.9" customHeight="1">
      <c r="B251" s="136"/>
      <c r="D251" s="137" t="s">
        <v>77</v>
      </c>
      <c r="E251" s="147" t="s">
        <v>228</v>
      </c>
      <c r="F251" s="147" t="s">
        <v>693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86</v>
      </c>
      <c r="AT251" s="145" t="s">
        <v>77</v>
      </c>
      <c r="AU251" s="145" t="s">
        <v>86</v>
      </c>
      <c r="AY251" s="137" t="s">
        <v>124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127</v>
      </c>
      <c r="E252" s="151" t="s">
        <v>1157</v>
      </c>
      <c r="F252" s="152" t="s">
        <v>1158</v>
      </c>
      <c r="G252" s="153" t="s">
        <v>380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43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123</v>
      </c>
      <c r="AT252" s="161" t="s">
        <v>127</v>
      </c>
      <c r="AU252" s="161" t="s">
        <v>88</v>
      </c>
      <c r="AY252" s="16" t="s">
        <v>124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86</v>
      </c>
      <c r="BK252" s="162">
        <f>ROUND(I252*H252,2)</f>
        <v>0</v>
      </c>
      <c r="BL252" s="16" t="s">
        <v>123</v>
      </c>
      <c r="BM252" s="161" t="s">
        <v>1159</v>
      </c>
    </row>
    <row r="253" spans="2:65" s="12" customFormat="1" ht="22.5">
      <c r="B253" s="163"/>
      <c r="D253" s="164" t="s">
        <v>133</v>
      </c>
      <c r="E253" s="165" t="s">
        <v>1</v>
      </c>
      <c r="F253" s="166" t="s">
        <v>1160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133</v>
      </c>
      <c r="AU253" s="165" t="s">
        <v>88</v>
      </c>
      <c r="AV253" s="12" t="s">
        <v>86</v>
      </c>
      <c r="AW253" s="12" t="s">
        <v>32</v>
      </c>
      <c r="AX253" s="12" t="s">
        <v>78</v>
      </c>
      <c r="AY253" s="165" t="s">
        <v>124</v>
      </c>
    </row>
    <row r="254" spans="2:65" s="12" customFormat="1" ht="22.5">
      <c r="B254" s="163"/>
      <c r="D254" s="164" t="s">
        <v>133</v>
      </c>
      <c r="E254" s="165" t="s">
        <v>1</v>
      </c>
      <c r="F254" s="166" t="s">
        <v>1161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 ht="11.25">
      <c r="B255" s="171"/>
      <c r="D255" s="164" t="s">
        <v>133</v>
      </c>
      <c r="E255" s="172" t="s">
        <v>1</v>
      </c>
      <c r="F255" s="173" t="s">
        <v>86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4" customFormat="1" ht="11.25">
      <c r="B256" s="179"/>
      <c r="D256" s="164" t="s">
        <v>133</v>
      </c>
      <c r="E256" s="180" t="s">
        <v>1</v>
      </c>
      <c r="F256" s="181" t="s">
        <v>136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133</v>
      </c>
      <c r="AU256" s="180" t="s">
        <v>88</v>
      </c>
      <c r="AV256" s="14" t="s">
        <v>123</v>
      </c>
      <c r="AW256" s="14" t="s">
        <v>32</v>
      </c>
      <c r="AX256" s="14" t="s">
        <v>86</v>
      </c>
      <c r="AY256" s="180" t="s">
        <v>124</v>
      </c>
    </row>
    <row r="257" spans="2:63" s="11" customFormat="1" ht="22.9" customHeight="1">
      <c r="B257" s="136"/>
      <c r="D257" s="137" t="s">
        <v>77</v>
      </c>
      <c r="E257" s="147" t="s">
        <v>239</v>
      </c>
      <c r="F257" s="147" t="s">
        <v>735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86</v>
      </c>
      <c r="AT257" s="145" t="s">
        <v>77</v>
      </c>
      <c r="AU257" s="145" t="s">
        <v>86</v>
      </c>
      <c r="AY257" s="137" t="s">
        <v>124</v>
      </c>
      <c r="BK257" s="146">
        <f>BK258</f>
        <v>0</v>
      </c>
    </row>
    <row r="258" spans="2:63" s="11" customFormat="1" ht="20.85" customHeight="1">
      <c r="B258" s="136"/>
      <c r="D258" s="137" t="s">
        <v>77</v>
      </c>
      <c r="E258" s="147" t="s">
        <v>885</v>
      </c>
      <c r="F258" s="147" t="s">
        <v>886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86</v>
      </c>
      <c r="AT258" s="145" t="s">
        <v>77</v>
      </c>
      <c r="AU258" s="145" t="s">
        <v>88</v>
      </c>
      <c r="AY258" s="137" t="s">
        <v>124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5" t="str">
        <f>'Rekapitulace stavby'!K6</f>
        <v>Rekonstrukce tramvajové tratě v sadu Boženy Němcové</v>
      </c>
      <c r="F7" s="246"/>
      <c r="G7" s="246"/>
      <c r="H7" s="246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5" t="s">
        <v>167</v>
      </c>
      <c r="F9" s="247"/>
      <c r="G9" s="247"/>
      <c r="H9" s="247"/>
      <c r="I9" s="90"/>
      <c r="L9" s="31"/>
    </row>
    <row r="10" spans="2:46" s="1" customFormat="1" ht="11.25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28"/>
      <c r="G18" s="228"/>
      <c r="H18" s="22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2" t="s">
        <v>1</v>
      </c>
      <c r="F27" s="232"/>
      <c r="G27" s="232"/>
      <c r="H27" s="23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5" t="str">
        <f>E7</f>
        <v>Rekonstrukce tramvajové tratě v sadu Boženy Němcové</v>
      </c>
      <c r="F85" s="246"/>
      <c r="G85" s="246"/>
      <c r="H85" s="246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5" t="str">
        <f>E9</f>
        <v>VRN - Vedlejší rozpočtové náklady</v>
      </c>
      <c r="F87" s="247"/>
      <c r="G87" s="247"/>
      <c r="H87" s="247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167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1162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5" t="str">
        <f>E7</f>
        <v>Rekonstrukce tramvajové tratě v sadu Boženy Němcové</v>
      </c>
      <c r="F108" s="246"/>
      <c r="G108" s="246"/>
      <c r="H108" s="246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25" t="str">
        <f>E9</f>
        <v>VRN - Vedlejší rozpočtové náklady</v>
      </c>
      <c r="F110" s="247"/>
      <c r="G110" s="247"/>
      <c r="H110" s="247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95</v>
      </c>
      <c r="F119" s="138" t="s">
        <v>96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152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1163</v>
      </c>
      <c r="F120" s="147" t="s">
        <v>1164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152</v>
      </c>
      <c r="AT120" s="145" t="s">
        <v>77</v>
      </c>
      <c r="AU120" s="145" t="s">
        <v>86</v>
      </c>
      <c r="AY120" s="137" t="s">
        <v>124</v>
      </c>
      <c r="BK120" s="146">
        <f>SUM(BK121:BK175)</f>
        <v>0</v>
      </c>
    </row>
    <row r="121" spans="2:65" s="1" customFormat="1" ht="16.5" customHeight="1">
      <c r="B121" s="149"/>
      <c r="C121" s="150" t="s">
        <v>86</v>
      </c>
      <c r="D121" s="150" t="s">
        <v>127</v>
      </c>
      <c r="E121" s="151" t="s">
        <v>1165</v>
      </c>
      <c r="F121" s="152" t="s">
        <v>1166</v>
      </c>
      <c r="G121" s="153" t="s">
        <v>1060</v>
      </c>
      <c r="H121" s="154">
        <v>1</v>
      </c>
      <c r="I121" s="155"/>
      <c r="J121" s="156">
        <f>ROUND(I121*H121,2)</f>
        <v>0</v>
      </c>
      <c r="K121" s="152" t="s">
        <v>243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1167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1167</v>
      </c>
      <c r="BM121" s="161" t="s">
        <v>1168</v>
      </c>
    </row>
    <row r="122" spans="2:65" s="1" customFormat="1" ht="58.5">
      <c r="B122" s="31"/>
      <c r="D122" s="164" t="s">
        <v>337</v>
      </c>
      <c r="F122" s="200" t="s">
        <v>1169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337</v>
      </c>
      <c r="AU122" s="16" t="s">
        <v>88</v>
      </c>
    </row>
    <row r="123" spans="2:65" s="12" customFormat="1" ht="11.25">
      <c r="B123" s="163"/>
      <c r="D123" s="164" t="s">
        <v>133</v>
      </c>
      <c r="E123" s="165" t="s">
        <v>1</v>
      </c>
      <c r="F123" s="166" t="s">
        <v>1170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 ht="11.25">
      <c r="B124" s="171"/>
      <c r="D124" s="164" t="s">
        <v>133</v>
      </c>
      <c r="E124" s="172" t="s">
        <v>1</v>
      </c>
      <c r="F124" s="173" t="s">
        <v>86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 ht="11.25">
      <c r="B125" s="179"/>
      <c r="D125" s="164" t="s">
        <v>133</v>
      </c>
      <c r="E125" s="180" t="s">
        <v>1</v>
      </c>
      <c r="F125" s="181" t="s">
        <v>136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16.5" customHeight="1">
      <c r="B126" s="149"/>
      <c r="C126" s="150" t="s">
        <v>88</v>
      </c>
      <c r="D126" s="150" t="s">
        <v>127</v>
      </c>
      <c r="E126" s="151" t="s">
        <v>1171</v>
      </c>
      <c r="F126" s="152" t="s">
        <v>1172</v>
      </c>
      <c r="G126" s="153" t="s">
        <v>1060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1167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1167</v>
      </c>
      <c r="BM126" s="161" t="s">
        <v>1173</v>
      </c>
    </row>
    <row r="127" spans="2:65" s="1" customFormat="1" ht="48.75">
      <c r="B127" s="31"/>
      <c r="D127" s="164" t="s">
        <v>337</v>
      </c>
      <c r="F127" s="200" t="s">
        <v>1174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337</v>
      </c>
      <c r="AU127" s="16" t="s">
        <v>88</v>
      </c>
    </row>
    <row r="128" spans="2:65" s="12" customFormat="1" ht="22.5">
      <c r="B128" s="163"/>
      <c r="D128" s="164" t="s">
        <v>133</v>
      </c>
      <c r="E128" s="165" t="s">
        <v>1</v>
      </c>
      <c r="F128" s="166" t="s">
        <v>1175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 ht="11.25">
      <c r="B129" s="171"/>
      <c r="D129" s="164" t="s">
        <v>133</v>
      </c>
      <c r="E129" s="172" t="s">
        <v>1</v>
      </c>
      <c r="F129" s="173" t="s">
        <v>86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 ht="11.25">
      <c r="B130" s="179"/>
      <c r="D130" s="164" t="s">
        <v>133</v>
      </c>
      <c r="E130" s="180" t="s">
        <v>1</v>
      </c>
      <c r="F130" s="181" t="s">
        <v>136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16.5" customHeight="1">
      <c r="B131" s="149"/>
      <c r="C131" s="150" t="s">
        <v>141</v>
      </c>
      <c r="D131" s="150" t="s">
        <v>127</v>
      </c>
      <c r="E131" s="151" t="s">
        <v>1176</v>
      </c>
      <c r="F131" s="152" t="s">
        <v>1177</v>
      </c>
      <c r="G131" s="153" t="s">
        <v>1060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123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123</v>
      </c>
      <c r="BM131" s="161" t="s">
        <v>1178</v>
      </c>
    </row>
    <row r="132" spans="2:65" s="1" customFormat="1" ht="126.75">
      <c r="B132" s="31"/>
      <c r="D132" s="164" t="s">
        <v>337</v>
      </c>
      <c r="F132" s="200" t="s">
        <v>1179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337</v>
      </c>
      <c r="AU132" s="16" t="s">
        <v>88</v>
      </c>
    </row>
    <row r="133" spans="2:65" s="12" customFormat="1" ht="22.5">
      <c r="B133" s="163"/>
      <c r="D133" s="164" t="s">
        <v>133</v>
      </c>
      <c r="E133" s="165" t="s">
        <v>1</v>
      </c>
      <c r="F133" s="166" t="s">
        <v>1180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 ht="11.25">
      <c r="B134" s="171"/>
      <c r="D134" s="164" t="s">
        <v>133</v>
      </c>
      <c r="E134" s="172" t="s">
        <v>1</v>
      </c>
      <c r="F134" s="173" t="s">
        <v>86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 ht="11.25">
      <c r="B135" s="179"/>
      <c r="D135" s="164" t="s">
        <v>133</v>
      </c>
      <c r="E135" s="180" t="s">
        <v>1</v>
      </c>
      <c r="F135" s="181" t="s">
        <v>136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24" customHeight="1">
      <c r="B136" s="149"/>
      <c r="C136" s="150" t="s">
        <v>123</v>
      </c>
      <c r="D136" s="150" t="s">
        <v>127</v>
      </c>
      <c r="E136" s="151" t="s">
        <v>1181</v>
      </c>
      <c r="F136" s="152" t="s">
        <v>1182</v>
      </c>
      <c r="G136" s="153" t="s">
        <v>1060</v>
      </c>
      <c r="H136" s="154">
        <v>1</v>
      </c>
      <c r="I136" s="155"/>
      <c r="J136" s="156">
        <f>ROUND(I136*H136,2)</f>
        <v>0</v>
      </c>
      <c r="K136" s="152" t="s">
        <v>243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1167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1167</v>
      </c>
      <c r="BM136" s="161" t="s">
        <v>1183</v>
      </c>
    </row>
    <row r="137" spans="2:65" s="1" customFormat="1" ht="78">
      <c r="B137" s="31"/>
      <c r="D137" s="164" t="s">
        <v>337</v>
      </c>
      <c r="F137" s="200" t="s">
        <v>1184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337</v>
      </c>
      <c r="AU137" s="16" t="s">
        <v>88</v>
      </c>
    </row>
    <row r="138" spans="2:65" s="12" customFormat="1" ht="11.25">
      <c r="B138" s="163"/>
      <c r="D138" s="164" t="s">
        <v>133</v>
      </c>
      <c r="E138" s="165" t="s">
        <v>1</v>
      </c>
      <c r="F138" s="166" t="s">
        <v>1185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 ht="11.25">
      <c r="B139" s="171"/>
      <c r="D139" s="164" t="s">
        <v>133</v>
      </c>
      <c r="E139" s="172" t="s">
        <v>1</v>
      </c>
      <c r="F139" s="173" t="s">
        <v>86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 ht="11.25">
      <c r="B140" s="179"/>
      <c r="D140" s="164" t="s">
        <v>133</v>
      </c>
      <c r="E140" s="180" t="s">
        <v>1</v>
      </c>
      <c r="F140" s="181" t="s">
        <v>136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16.5" customHeight="1">
      <c r="B141" s="149"/>
      <c r="C141" s="150" t="s">
        <v>152</v>
      </c>
      <c r="D141" s="150" t="s">
        <v>127</v>
      </c>
      <c r="E141" s="151" t="s">
        <v>1186</v>
      </c>
      <c r="F141" s="152" t="s">
        <v>1187</v>
      </c>
      <c r="G141" s="153" t="s">
        <v>739</v>
      </c>
      <c r="H141" s="154">
        <v>1</v>
      </c>
      <c r="I141" s="155"/>
      <c r="J141" s="156">
        <f>ROUND(I141*H141,2)</f>
        <v>0</v>
      </c>
      <c r="K141" s="152" t="s">
        <v>243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1167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1167</v>
      </c>
      <c r="BM141" s="161" t="s">
        <v>1188</v>
      </c>
    </row>
    <row r="142" spans="2:65" s="1" customFormat="1" ht="263.25">
      <c r="B142" s="31"/>
      <c r="D142" s="164" t="s">
        <v>337</v>
      </c>
      <c r="F142" s="200" t="s">
        <v>1189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337</v>
      </c>
      <c r="AU142" s="16" t="s">
        <v>88</v>
      </c>
    </row>
    <row r="143" spans="2:65" s="12" customFormat="1" ht="33.75">
      <c r="B143" s="163"/>
      <c r="D143" s="164" t="s">
        <v>133</v>
      </c>
      <c r="E143" s="165" t="s">
        <v>1</v>
      </c>
      <c r="F143" s="166" t="s">
        <v>1190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3" customFormat="1" ht="11.25">
      <c r="B144" s="171"/>
      <c r="D144" s="164" t="s">
        <v>133</v>
      </c>
      <c r="E144" s="172" t="s">
        <v>1</v>
      </c>
      <c r="F144" s="173" t="s">
        <v>86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133</v>
      </c>
      <c r="AU144" s="172" t="s">
        <v>88</v>
      </c>
      <c r="AV144" s="13" t="s">
        <v>88</v>
      </c>
      <c r="AW144" s="13" t="s">
        <v>32</v>
      </c>
      <c r="AX144" s="13" t="s">
        <v>78</v>
      </c>
      <c r="AY144" s="172" t="s">
        <v>124</v>
      </c>
    </row>
    <row r="145" spans="2:65" s="14" customFormat="1" ht="11.25">
      <c r="B145" s="179"/>
      <c r="D145" s="164" t="s">
        <v>133</v>
      </c>
      <c r="E145" s="180" t="s">
        <v>1</v>
      </c>
      <c r="F145" s="181" t="s">
        <v>136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133</v>
      </c>
      <c r="AU145" s="180" t="s">
        <v>88</v>
      </c>
      <c r="AV145" s="14" t="s">
        <v>123</v>
      </c>
      <c r="AW145" s="14" t="s">
        <v>32</v>
      </c>
      <c r="AX145" s="14" t="s">
        <v>86</v>
      </c>
      <c r="AY145" s="180" t="s">
        <v>124</v>
      </c>
    </row>
    <row r="146" spans="2:65" s="1" customFormat="1" ht="16.5" customHeight="1">
      <c r="B146" s="149"/>
      <c r="C146" s="150" t="s">
        <v>209</v>
      </c>
      <c r="D146" s="150" t="s">
        <v>127</v>
      </c>
      <c r="E146" s="151" t="s">
        <v>1191</v>
      </c>
      <c r="F146" s="152" t="s">
        <v>1192</v>
      </c>
      <c r="G146" s="153" t="s">
        <v>1060</v>
      </c>
      <c r="H146" s="154">
        <v>1</v>
      </c>
      <c r="I146" s="155"/>
      <c r="J146" s="156">
        <f>ROUND(I146*H146,2)</f>
        <v>0</v>
      </c>
      <c r="K146" s="152" t="s">
        <v>243</v>
      </c>
      <c r="L146" s="31"/>
      <c r="M146" s="157" t="s">
        <v>1</v>
      </c>
      <c r="N146" s="158" t="s">
        <v>43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1167</v>
      </c>
      <c r="AT146" s="161" t="s">
        <v>127</v>
      </c>
      <c r="AU146" s="161" t="s">
        <v>88</v>
      </c>
      <c r="AY146" s="16" t="s">
        <v>124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86</v>
      </c>
      <c r="BK146" s="162">
        <f>ROUND(I146*H146,2)</f>
        <v>0</v>
      </c>
      <c r="BL146" s="16" t="s">
        <v>1167</v>
      </c>
      <c r="BM146" s="161" t="s">
        <v>1193</v>
      </c>
    </row>
    <row r="147" spans="2:65" s="1" customFormat="1" ht="39">
      <c r="B147" s="31"/>
      <c r="D147" s="164" t="s">
        <v>337</v>
      </c>
      <c r="F147" s="200" t="s">
        <v>1194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337</v>
      </c>
      <c r="AU147" s="16" t="s">
        <v>88</v>
      </c>
    </row>
    <row r="148" spans="2:65" s="12" customFormat="1" ht="33.75">
      <c r="B148" s="163"/>
      <c r="D148" s="164" t="s">
        <v>133</v>
      </c>
      <c r="E148" s="165" t="s">
        <v>1</v>
      </c>
      <c r="F148" s="166" t="s">
        <v>1195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133</v>
      </c>
      <c r="AU148" s="165" t="s">
        <v>88</v>
      </c>
      <c r="AV148" s="12" t="s">
        <v>86</v>
      </c>
      <c r="AW148" s="12" t="s">
        <v>32</v>
      </c>
      <c r="AX148" s="12" t="s">
        <v>78</v>
      </c>
      <c r="AY148" s="165" t="s">
        <v>124</v>
      </c>
    </row>
    <row r="149" spans="2:65" s="13" customFormat="1" ht="11.25">
      <c r="B149" s="171"/>
      <c r="D149" s="164" t="s">
        <v>133</v>
      </c>
      <c r="E149" s="172" t="s">
        <v>1</v>
      </c>
      <c r="F149" s="173" t="s">
        <v>86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133</v>
      </c>
      <c r="AU149" s="172" t="s">
        <v>88</v>
      </c>
      <c r="AV149" s="13" t="s">
        <v>88</v>
      </c>
      <c r="AW149" s="13" t="s">
        <v>32</v>
      </c>
      <c r="AX149" s="13" t="s">
        <v>78</v>
      </c>
      <c r="AY149" s="172" t="s">
        <v>124</v>
      </c>
    </row>
    <row r="150" spans="2:65" s="14" customFormat="1" ht="11.25">
      <c r="B150" s="179"/>
      <c r="D150" s="164" t="s">
        <v>133</v>
      </c>
      <c r="E150" s="180" t="s">
        <v>1</v>
      </c>
      <c r="F150" s="181" t="s">
        <v>136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133</v>
      </c>
      <c r="AU150" s="180" t="s">
        <v>88</v>
      </c>
      <c r="AV150" s="14" t="s">
        <v>123</v>
      </c>
      <c r="AW150" s="14" t="s">
        <v>32</v>
      </c>
      <c r="AX150" s="14" t="s">
        <v>86</v>
      </c>
      <c r="AY150" s="180" t="s">
        <v>124</v>
      </c>
    </row>
    <row r="151" spans="2:65" s="1" customFormat="1" ht="16.5" customHeight="1">
      <c r="B151" s="149"/>
      <c r="C151" s="150" t="s">
        <v>217</v>
      </c>
      <c r="D151" s="150" t="s">
        <v>127</v>
      </c>
      <c r="E151" s="151" t="s">
        <v>1196</v>
      </c>
      <c r="F151" s="152" t="s">
        <v>1197</v>
      </c>
      <c r="G151" s="153" t="s">
        <v>1060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43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123</v>
      </c>
      <c r="AT151" s="161" t="s">
        <v>127</v>
      </c>
      <c r="AU151" s="161" t="s">
        <v>88</v>
      </c>
      <c r="AY151" s="16" t="s">
        <v>124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86</v>
      </c>
      <c r="BK151" s="162">
        <f>ROUND(I151*H151,2)</f>
        <v>0</v>
      </c>
      <c r="BL151" s="16" t="s">
        <v>123</v>
      </c>
      <c r="BM151" s="161" t="s">
        <v>1198</v>
      </c>
    </row>
    <row r="152" spans="2:65" s="1" customFormat="1" ht="48.75">
      <c r="B152" s="31"/>
      <c r="D152" s="164" t="s">
        <v>337</v>
      </c>
      <c r="F152" s="200" t="s">
        <v>1199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337</v>
      </c>
      <c r="AU152" s="16" t="s">
        <v>88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1200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3" customFormat="1" ht="11.25">
      <c r="B154" s="171"/>
      <c r="D154" s="164" t="s">
        <v>133</v>
      </c>
      <c r="E154" s="172" t="s">
        <v>1</v>
      </c>
      <c r="F154" s="173" t="s">
        <v>86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133</v>
      </c>
      <c r="AU154" s="172" t="s">
        <v>88</v>
      </c>
      <c r="AV154" s="13" t="s">
        <v>88</v>
      </c>
      <c r="AW154" s="13" t="s">
        <v>32</v>
      </c>
      <c r="AX154" s="13" t="s">
        <v>78</v>
      </c>
      <c r="AY154" s="172" t="s">
        <v>124</v>
      </c>
    </row>
    <row r="155" spans="2:65" s="14" customFormat="1" ht="11.25">
      <c r="B155" s="179"/>
      <c r="D155" s="164" t="s">
        <v>133</v>
      </c>
      <c r="E155" s="180" t="s">
        <v>1</v>
      </c>
      <c r="F155" s="181" t="s">
        <v>136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133</v>
      </c>
      <c r="AU155" s="180" t="s">
        <v>88</v>
      </c>
      <c r="AV155" s="14" t="s">
        <v>123</v>
      </c>
      <c r="AW155" s="14" t="s">
        <v>32</v>
      </c>
      <c r="AX155" s="14" t="s">
        <v>86</v>
      </c>
      <c r="AY155" s="180" t="s">
        <v>124</v>
      </c>
    </row>
    <row r="156" spans="2:65" s="1" customFormat="1" ht="16.5" customHeight="1">
      <c r="B156" s="149"/>
      <c r="C156" s="150" t="s">
        <v>228</v>
      </c>
      <c r="D156" s="150" t="s">
        <v>127</v>
      </c>
      <c r="E156" s="151" t="s">
        <v>1201</v>
      </c>
      <c r="F156" s="152" t="s">
        <v>1202</v>
      </c>
      <c r="G156" s="153" t="s">
        <v>1060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43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123</v>
      </c>
      <c r="AT156" s="161" t="s">
        <v>127</v>
      </c>
      <c r="AU156" s="161" t="s">
        <v>88</v>
      </c>
      <c r="AY156" s="16" t="s">
        <v>124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86</v>
      </c>
      <c r="BK156" s="162">
        <f>ROUND(I156*H156,2)</f>
        <v>0</v>
      </c>
      <c r="BL156" s="16" t="s">
        <v>123</v>
      </c>
      <c r="BM156" s="161" t="s">
        <v>1203</v>
      </c>
    </row>
    <row r="157" spans="2:65" s="1" customFormat="1" ht="68.25">
      <c r="B157" s="31"/>
      <c r="D157" s="164" t="s">
        <v>337</v>
      </c>
      <c r="F157" s="200" t="s">
        <v>1204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337</v>
      </c>
      <c r="AU157" s="16" t="s">
        <v>88</v>
      </c>
    </row>
    <row r="158" spans="2:65" s="12" customFormat="1" ht="11.25">
      <c r="B158" s="163"/>
      <c r="D158" s="164" t="s">
        <v>133</v>
      </c>
      <c r="E158" s="165" t="s">
        <v>1</v>
      </c>
      <c r="F158" s="166" t="s">
        <v>1205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 ht="11.25">
      <c r="B159" s="171"/>
      <c r="D159" s="164" t="s">
        <v>133</v>
      </c>
      <c r="E159" s="172" t="s">
        <v>1</v>
      </c>
      <c r="F159" s="173" t="s">
        <v>86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78</v>
      </c>
      <c r="AY159" s="172" t="s">
        <v>124</v>
      </c>
    </row>
    <row r="160" spans="2:65" s="14" customFormat="1" ht="11.25">
      <c r="B160" s="179"/>
      <c r="D160" s="164" t="s">
        <v>133</v>
      </c>
      <c r="E160" s="180" t="s">
        <v>1</v>
      </c>
      <c r="F160" s="181" t="s">
        <v>136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133</v>
      </c>
      <c r="AU160" s="180" t="s">
        <v>88</v>
      </c>
      <c r="AV160" s="14" t="s">
        <v>123</v>
      </c>
      <c r="AW160" s="14" t="s">
        <v>32</v>
      </c>
      <c r="AX160" s="14" t="s">
        <v>86</v>
      </c>
      <c r="AY160" s="180" t="s">
        <v>124</v>
      </c>
    </row>
    <row r="161" spans="2:65" s="1" customFormat="1" ht="16.5" customHeight="1">
      <c r="B161" s="149"/>
      <c r="C161" s="150" t="s">
        <v>239</v>
      </c>
      <c r="D161" s="150" t="s">
        <v>127</v>
      </c>
      <c r="E161" s="151" t="s">
        <v>1206</v>
      </c>
      <c r="F161" s="152" t="s">
        <v>1207</v>
      </c>
      <c r="G161" s="153" t="s">
        <v>1060</v>
      </c>
      <c r="H161" s="154">
        <v>1</v>
      </c>
      <c r="I161" s="155"/>
      <c r="J161" s="156">
        <f>ROUND(I161*H161,2)</f>
        <v>0</v>
      </c>
      <c r="K161" s="152" t="s">
        <v>243</v>
      </c>
      <c r="L161" s="31"/>
      <c r="M161" s="157" t="s">
        <v>1</v>
      </c>
      <c r="N161" s="158" t="s">
        <v>43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1167</v>
      </c>
      <c r="AT161" s="161" t="s">
        <v>127</v>
      </c>
      <c r="AU161" s="161" t="s">
        <v>88</v>
      </c>
      <c r="AY161" s="16" t="s">
        <v>124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86</v>
      </c>
      <c r="BK161" s="162">
        <f>ROUND(I161*H161,2)</f>
        <v>0</v>
      </c>
      <c r="BL161" s="16" t="s">
        <v>1167</v>
      </c>
      <c r="BM161" s="161" t="s">
        <v>1208</v>
      </c>
    </row>
    <row r="162" spans="2:65" s="1" customFormat="1" ht="117">
      <c r="B162" s="31"/>
      <c r="D162" s="164" t="s">
        <v>337</v>
      </c>
      <c r="F162" s="200" t="s">
        <v>1209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337</v>
      </c>
      <c r="AU162" s="16" t="s">
        <v>88</v>
      </c>
    </row>
    <row r="163" spans="2:65" s="12" customFormat="1" ht="22.5">
      <c r="B163" s="163"/>
      <c r="D163" s="164" t="s">
        <v>133</v>
      </c>
      <c r="E163" s="165" t="s">
        <v>1</v>
      </c>
      <c r="F163" s="166" t="s">
        <v>1210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133</v>
      </c>
      <c r="AU163" s="165" t="s">
        <v>88</v>
      </c>
      <c r="AV163" s="12" t="s">
        <v>86</v>
      </c>
      <c r="AW163" s="12" t="s">
        <v>32</v>
      </c>
      <c r="AX163" s="12" t="s">
        <v>78</v>
      </c>
      <c r="AY163" s="165" t="s">
        <v>124</v>
      </c>
    </row>
    <row r="164" spans="2:65" s="13" customFormat="1" ht="11.25">
      <c r="B164" s="171"/>
      <c r="D164" s="164" t="s">
        <v>133</v>
      </c>
      <c r="E164" s="172" t="s">
        <v>1</v>
      </c>
      <c r="F164" s="173" t="s">
        <v>86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133</v>
      </c>
      <c r="AU164" s="172" t="s">
        <v>88</v>
      </c>
      <c r="AV164" s="13" t="s">
        <v>88</v>
      </c>
      <c r="AW164" s="13" t="s">
        <v>32</v>
      </c>
      <c r="AX164" s="13" t="s">
        <v>78</v>
      </c>
      <c r="AY164" s="172" t="s">
        <v>124</v>
      </c>
    </row>
    <row r="165" spans="2:65" s="14" customFormat="1" ht="11.25">
      <c r="B165" s="179"/>
      <c r="D165" s="164" t="s">
        <v>133</v>
      </c>
      <c r="E165" s="180" t="s">
        <v>1</v>
      </c>
      <c r="F165" s="181" t="s">
        <v>136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133</v>
      </c>
      <c r="AU165" s="180" t="s">
        <v>88</v>
      </c>
      <c r="AV165" s="14" t="s">
        <v>123</v>
      </c>
      <c r="AW165" s="14" t="s">
        <v>32</v>
      </c>
      <c r="AX165" s="14" t="s">
        <v>86</v>
      </c>
      <c r="AY165" s="180" t="s">
        <v>124</v>
      </c>
    </row>
    <row r="166" spans="2:65" s="1" customFormat="1" ht="24" customHeight="1">
      <c r="B166" s="149"/>
      <c r="C166" s="150" t="s">
        <v>247</v>
      </c>
      <c r="D166" s="150" t="s">
        <v>127</v>
      </c>
      <c r="E166" s="151" t="s">
        <v>1211</v>
      </c>
      <c r="F166" s="152" t="s">
        <v>1212</v>
      </c>
      <c r="G166" s="153" t="s">
        <v>1060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43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1167</v>
      </c>
      <c r="AT166" s="161" t="s">
        <v>127</v>
      </c>
      <c r="AU166" s="161" t="s">
        <v>88</v>
      </c>
      <c r="AY166" s="16" t="s">
        <v>124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86</v>
      </c>
      <c r="BK166" s="162">
        <f>ROUND(I166*H166,2)</f>
        <v>0</v>
      </c>
      <c r="BL166" s="16" t="s">
        <v>1167</v>
      </c>
      <c r="BM166" s="161" t="s">
        <v>1213</v>
      </c>
    </row>
    <row r="167" spans="2:65" s="1" customFormat="1" ht="39">
      <c r="B167" s="31"/>
      <c r="D167" s="164" t="s">
        <v>337</v>
      </c>
      <c r="F167" s="200" t="s">
        <v>1214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337</v>
      </c>
      <c r="AU167" s="16" t="s">
        <v>88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1215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 ht="11.25">
      <c r="B169" s="171"/>
      <c r="D169" s="164" t="s">
        <v>133</v>
      </c>
      <c r="E169" s="172" t="s">
        <v>1</v>
      </c>
      <c r="F169" s="173" t="s">
        <v>86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 ht="11.25">
      <c r="B170" s="179"/>
      <c r="D170" s="164" t="s">
        <v>133</v>
      </c>
      <c r="E170" s="180" t="s">
        <v>1</v>
      </c>
      <c r="F170" s="181" t="s">
        <v>136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171</v>
      </c>
      <c r="D171" s="150" t="s">
        <v>127</v>
      </c>
      <c r="E171" s="151" t="s">
        <v>1216</v>
      </c>
      <c r="F171" s="152" t="s">
        <v>1217</v>
      </c>
      <c r="G171" s="153" t="s">
        <v>1060</v>
      </c>
      <c r="H171" s="154">
        <v>1</v>
      </c>
      <c r="I171" s="155"/>
      <c r="J171" s="156">
        <f>ROUND(I171*H171,2)</f>
        <v>0</v>
      </c>
      <c r="K171" s="152" t="s">
        <v>243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1218</v>
      </c>
    </row>
    <row r="172" spans="2:65" s="1" customFormat="1" ht="68.25">
      <c r="B172" s="31"/>
      <c r="D172" s="164" t="s">
        <v>337</v>
      </c>
      <c r="F172" s="200" t="s">
        <v>1219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337</v>
      </c>
      <c r="AU172" s="16" t="s">
        <v>88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1220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 ht="11.25">
      <c r="B174" s="171"/>
      <c r="D174" s="164" t="s">
        <v>133</v>
      </c>
      <c r="E174" s="172" t="s">
        <v>1</v>
      </c>
      <c r="F174" s="173" t="s">
        <v>86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 ht="11.25">
      <c r="B175" s="179"/>
      <c r="D175" s="164" t="s">
        <v>133</v>
      </c>
      <c r="E175" s="180" t="s">
        <v>1</v>
      </c>
      <c r="F175" s="181" t="s">
        <v>136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Kolarčíková Eva, Ing.</cp:lastModifiedBy>
  <dcterms:created xsi:type="dcterms:W3CDTF">2019-03-14T11:17:24Z</dcterms:created>
  <dcterms:modified xsi:type="dcterms:W3CDTF">2019-03-21T09:16:23Z</dcterms:modified>
</cp:coreProperties>
</file>