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9\Rekonstrukce TT v Sadu B. Němcové\DI\DI_04_Strabag_190326\"/>
    </mc:Choice>
  </mc:AlternateContent>
  <bookViews>
    <workbookView xWindow="0" yWindow="0" windowWidth="28800" windowHeight="12480" activeTab="2"/>
  </bookViews>
  <sheets>
    <sheet name="Rekapitulace stavby" sheetId="1" r:id="rId1"/>
    <sheet name="DIO - Dopravně inženýrské..." sheetId="2" r:id="rId2"/>
    <sheet name="SO 11.01 - Tramvajový svr..." sheetId="3" r:id="rId3"/>
    <sheet name="SO 18.01 - Chodníky a cyk..." sheetId="4" r:id="rId4"/>
    <sheet name="VRN - Vedlejší rozpočtové..." sheetId="5" r:id="rId5"/>
  </sheets>
  <definedNames>
    <definedName name="_xlnm._FilterDatabase" localSheetId="1" hidden="1">'DIO - Dopravně inženýrské...'!$C$117:$K$144</definedName>
    <definedName name="_xlnm._FilterDatabase" localSheetId="2" hidden="1">'SO 11.01 - Tramvajový svr...'!$C$128:$K$936</definedName>
    <definedName name="_xlnm._FilterDatabase" localSheetId="3" hidden="1">'SO 18.01 - Chodníky a cyk...'!$C$123:$K$258</definedName>
    <definedName name="_xlnm._FilterDatabase" localSheetId="4" hidden="1">'VRN - Vedlejší rozpočtové...'!$C$117:$K$175</definedName>
    <definedName name="_xlnm.Print_Titles" localSheetId="1">'DIO - Dopravně inženýrské...'!$117:$117</definedName>
    <definedName name="_xlnm.Print_Titles" localSheetId="0">'Rekapitulace stavby'!$92:$92</definedName>
    <definedName name="_xlnm.Print_Titles" localSheetId="2">'SO 11.01 - Tramvajový svr...'!$128:$128</definedName>
    <definedName name="_xlnm.Print_Titles" localSheetId="3">'SO 18.01 - Chodníky a cyk...'!$123:$123</definedName>
    <definedName name="_xlnm.Print_Titles" localSheetId="4">'VRN - Vedlejší rozpočtové...'!$117:$117</definedName>
    <definedName name="_xlnm.Print_Area" localSheetId="1">'DIO - Dopravně inženýrské...'!$C$4:$J$76,'DIO - Dopravně inženýrské...'!$C$82:$J$99,'DIO - Dopravně inženýrské...'!$C$105:$K$144</definedName>
    <definedName name="_xlnm.Print_Area" localSheetId="0">'Rekapitulace stavby'!$D$4:$AO$76,'Rekapitulace stavby'!$C$82:$AQ$99</definedName>
    <definedName name="_xlnm.Print_Area" localSheetId="2">'SO 11.01 - Tramvajový svr...'!$C$4:$J$76,'SO 11.01 - Tramvajový svr...'!$C$82:$J$110,'SO 11.01 - Tramvajový svr...'!$C$116:$K$936</definedName>
    <definedName name="_xlnm.Print_Area" localSheetId="3">'SO 18.01 - Chodníky a cyk...'!$C$4:$J$76,'SO 18.01 - Chodníky a cyk...'!$C$82:$J$105,'SO 18.01 - Chodníky a cyk...'!$C$111:$K$258</definedName>
    <definedName name="_xlnm.Print_Area" localSheetId="4">'VRN - Vedlejší rozpočtové...'!$C$4:$J$76,'VRN - Vedlejší rozpočtové...'!$C$82:$J$99,'VRN - Vedlejší rozpočtové...'!$C$105:$K$175</definedName>
  </definedNames>
  <calcPr calcId="162913"/>
</workbook>
</file>

<file path=xl/calcChain.xml><?xml version="1.0" encoding="utf-8"?>
<calcChain xmlns="http://schemas.openxmlformats.org/spreadsheetml/2006/main">
  <c r="J37" i="5" l="1"/>
  <c r="J36" i="5"/>
  <c r="AY98" i="1" s="1"/>
  <c r="J35" i="5"/>
  <c r="AX98" i="1"/>
  <c r="BI171" i="5"/>
  <c r="BH171" i="5"/>
  <c r="BG171" i="5"/>
  <c r="BF171" i="5"/>
  <c r="T171" i="5"/>
  <c r="R171" i="5"/>
  <c r="P171" i="5"/>
  <c r="BK171" i="5"/>
  <c r="J171" i="5"/>
  <c r="BE171" i="5" s="1"/>
  <c r="BI166" i="5"/>
  <c r="BH166" i="5"/>
  <c r="BG166" i="5"/>
  <c r="BF166" i="5"/>
  <c r="T166" i="5"/>
  <c r="R166" i="5"/>
  <c r="P166" i="5"/>
  <c r="BK166" i="5"/>
  <c r="J166" i="5"/>
  <c r="BE166" i="5" s="1"/>
  <c r="BI161" i="5"/>
  <c r="BH161" i="5"/>
  <c r="BG161" i="5"/>
  <c r="BF161" i="5"/>
  <c r="T161" i="5"/>
  <c r="R161" i="5"/>
  <c r="P161" i="5"/>
  <c r="BK161" i="5"/>
  <c r="J161" i="5"/>
  <c r="BE161" i="5"/>
  <c r="BI156" i="5"/>
  <c r="BH156" i="5"/>
  <c r="BG156" i="5"/>
  <c r="BF156" i="5"/>
  <c r="T156" i="5"/>
  <c r="R156" i="5"/>
  <c r="P156" i="5"/>
  <c r="BK156" i="5"/>
  <c r="J156" i="5"/>
  <c r="BE156" i="5" s="1"/>
  <c r="BI151" i="5"/>
  <c r="BH151" i="5"/>
  <c r="BG151" i="5"/>
  <c r="BF151" i="5"/>
  <c r="T151" i="5"/>
  <c r="R151" i="5"/>
  <c r="P151" i="5"/>
  <c r="BK151" i="5"/>
  <c r="J151" i="5"/>
  <c r="BE151" i="5"/>
  <c r="BI146" i="5"/>
  <c r="BH146" i="5"/>
  <c r="BG146" i="5"/>
  <c r="BF146" i="5"/>
  <c r="T146" i="5"/>
  <c r="R146" i="5"/>
  <c r="P146" i="5"/>
  <c r="BK146" i="5"/>
  <c r="J146" i="5"/>
  <c r="BE146" i="5" s="1"/>
  <c r="BI141" i="5"/>
  <c r="BH141" i="5"/>
  <c r="BG141" i="5"/>
  <c r="BF141" i="5"/>
  <c r="T141" i="5"/>
  <c r="R141" i="5"/>
  <c r="P141" i="5"/>
  <c r="BK141" i="5"/>
  <c r="J141" i="5"/>
  <c r="BE141" i="5"/>
  <c r="BI136" i="5"/>
  <c r="BH136" i="5"/>
  <c r="BG136" i="5"/>
  <c r="BF136" i="5"/>
  <c r="T136" i="5"/>
  <c r="R136" i="5"/>
  <c r="P136" i="5"/>
  <c r="BK136" i="5"/>
  <c r="J136" i="5"/>
  <c r="BE136" i="5" s="1"/>
  <c r="BI131" i="5"/>
  <c r="BH131" i="5"/>
  <c r="F36" i="5" s="1"/>
  <c r="BC98" i="1" s="1"/>
  <c r="BG131" i="5"/>
  <c r="BF131" i="5"/>
  <c r="T131" i="5"/>
  <c r="R131" i="5"/>
  <c r="P131" i="5"/>
  <c r="BK131" i="5"/>
  <c r="J131" i="5"/>
  <c r="BE131" i="5"/>
  <c r="BI126" i="5"/>
  <c r="F37" i="5" s="1"/>
  <c r="BD98" i="1" s="1"/>
  <c r="BH126" i="5"/>
  <c r="BG126" i="5"/>
  <c r="BF126" i="5"/>
  <c r="T126" i="5"/>
  <c r="R126" i="5"/>
  <c r="P126" i="5"/>
  <c r="BK126" i="5"/>
  <c r="BK120" i="5" s="1"/>
  <c r="J126" i="5"/>
  <c r="BE126" i="5" s="1"/>
  <c r="BI121" i="5"/>
  <c r="BH121" i="5"/>
  <c r="BG121" i="5"/>
  <c r="F35" i="5" s="1"/>
  <c r="BB98" i="1" s="1"/>
  <c r="BF121" i="5"/>
  <c r="F34" i="5" s="1"/>
  <c r="BA98" i="1" s="1"/>
  <c r="J34" i="5"/>
  <c r="AW98" i="1" s="1"/>
  <c r="T121" i="5"/>
  <c r="T120" i="5" s="1"/>
  <c r="T119" i="5" s="1"/>
  <c r="T118" i="5" s="1"/>
  <c r="R121" i="5"/>
  <c r="R120" i="5" s="1"/>
  <c r="R119" i="5" s="1"/>
  <c r="R118" i="5" s="1"/>
  <c r="P121" i="5"/>
  <c r="P120" i="5" s="1"/>
  <c r="P119" i="5" s="1"/>
  <c r="P118" i="5" s="1"/>
  <c r="AU98" i="1" s="1"/>
  <c r="BK121" i="5"/>
  <c r="J121" i="5"/>
  <c r="BE121" i="5"/>
  <c r="J115" i="5"/>
  <c r="F112" i="5"/>
  <c r="E110" i="5"/>
  <c r="J92" i="5"/>
  <c r="F89" i="5"/>
  <c r="E87" i="5"/>
  <c r="J21" i="5"/>
  <c r="E21" i="5"/>
  <c r="J91" i="5" s="1"/>
  <c r="J20" i="5"/>
  <c r="J18" i="5"/>
  <c r="E18" i="5"/>
  <c r="F115" i="5" s="1"/>
  <c r="F92" i="5"/>
  <c r="J17" i="5"/>
  <c r="J15" i="5"/>
  <c r="E15" i="5"/>
  <c r="F114" i="5"/>
  <c r="F91" i="5"/>
  <c r="J14" i="5"/>
  <c r="J12" i="5"/>
  <c r="J112" i="5"/>
  <c r="J89" i="5"/>
  <c r="E7" i="5"/>
  <c r="E108" i="5" s="1"/>
  <c r="E85" i="5"/>
  <c r="J258" i="4"/>
  <c r="J104" i="4" s="1"/>
  <c r="T257" i="4"/>
  <c r="R257" i="4"/>
  <c r="P257" i="4"/>
  <c r="BK257" i="4"/>
  <c r="J257" i="4" s="1"/>
  <c r="J37" i="4"/>
  <c r="J36" i="4"/>
  <c r="AY97" i="1"/>
  <c r="J35" i="4"/>
  <c r="AX97" i="1" s="1"/>
  <c r="J103" i="4"/>
  <c r="BI252" i="4"/>
  <c r="BH252" i="4"/>
  <c r="BG252" i="4"/>
  <c r="BF252" i="4"/>
  <c r="T252" i="4"/>
  <c r="T251" i="4" s="1"/>
  <c r="R252" i="4"/>
  <c r="R251" i="4"/>
  <c r="P252" i="4"/>
  <c r="P251" i="4" s="1"/>
  <c r="BK252" i="4"/>
  <c r="BK251" i="4" s="1"/>
  <c r="J251" i="4" s="1"/>
  <c r="J102" i="4" s="1"/>
  <c r="J252" i="4"/>
  <c r="BE252" i="4"/>
  <c r="BI247" i="4"/>
  <c r="BH247" i="4"/>
  <c r="BG247" i="4"/>
  <c r="BF247" i="4"/>
  <c r="T247" i="4"/>
  <c r="R247" i="4"/>
  <c r="P247" i="4"/>
  <c r="BK247" i="4"/>
  <c r="J247" i="4"/>
  <c r="BE247" i="4" s="1"/>
  <c r="BI242" i="4"/>
  <c r="BH242" i="4"/>
  <c r="BG242" i="4"/>
  <c r="BF242" i="4"/>
  <c r="T242" i="4"/>
  <c r="R242" i="4"/>
  <c r="P242" i="4"/>
  <c r="BK242" i="4"/>
  <c r="J242" i="4"/>
  <c r="BE242" i="4"/>
  <c r="BI236" i="4"/>
  <c r="BH236" i="4"/>
  <c r="BG236" i="4"/>
  <c r="BF236" i="4"/>
  <c r="T236" i="4"/>
  <c r="R236" i="4"/>
  <c r="P236" i="4"/>
  <c r="BK236" i="4"/>
  <c r="J236" i="4"/>
  <c r="BE236" i="4" s="1"/>
  <c r="BI230" i="4"/>
  <c r="BH230" i="4"/>
  <c r="BG230" i="4"/>
  <c r="BF230" i="4"/>
  <c r="T230" i="4"/>
  <c r="R230" i="4"/>
  <c r="P230" i="4"/>
  <c r="BK230" i="4"/>
  <c r="J230" i="4"/>
  <c r="BE230" i="4"/>
  <c r="BI224" i="4"/>
  <c r="BH224" i="4"/>
  <c r="BG224" i="4"/>
  <c r="BF224" i="4"/>
  <c r="T224" i="4"/>
  <c r="R224" i="4"/>
  <c r="P224" i="4"/>
  <c r="BK224" i="4"/>
  <c r="J224" i="4"/>
  <c r="BE224" i="4" s="1"/>
  <c r="BI217" i="4"/>
  <c r="BH217" i="4"/>
  <c r="BG217" i="4"/>
  <c r="BF217" i="4"/>
  <c r="T217" i="4"/>
  <c r="T216" i="4" s="1"/>
  <c r="R217" i="4"/>
  <c r="P217" i="4"/>
  <c r="P216" i="4" s="1"/>
  <c r="P207" i="4" s="1"/>
  <c r="BK217" i="4"/>
  <c r="J217" i="4"/>
  <c r="BE217" i="4" s="1"/>
  <c r="BI209" i="4"/>
  <c r="BH209" i="4"/>
  <c r="BG209" i="4"/>
  <c r="BF209" i="4"/>
  <c r="T209" i="4"/>
  <c r="T208" i="4" s="1"/>
  <c r="T207" i="4" s="1"/>
  <c r="R209" i="4"/>
  <c r="R208" i="4"/>
  <c r="P209" i="4"/>
  <c r="P208" i="4" s="1"/>
  <c r="BK209" i="4"/>
  <c r="BK208" i="4" s="1"/>
  <c r="J208" i="4" s="1"/>
  <c r="J209" i="4"/>
  <c r="BE209" i="4" s="1"/>
  <c r="J100" i="4"/>
  <c r="BI196" i="4"/>
  <c r="BH196" i="4"/>
  <c r="BG196" i="4"/>
  <c r="BF196" i="4"/>
  <c r="T196" i="4"/>
  <c r="R196" i="4"/>
  <c r="P196" i="4"/>
  <c r="BK196" i="4"/>
  <c r="J196" i="4"/>
  <c r="BE196" i="4" s="1"/>
  <c r="BI191" i="4"/>
  <c r="BH191" i="4"/>
  <c r="BG191" i="4"/>
  <c r="BF191" i="4"/>
  <c r="T191" i="4"/>
  <c r="R191" i="4"/>
  <c r="P191" i="4"/>
  <c r="BK191" i="4"/>
  <c r="J191" i="4"/>
  <c r="BE191" i="4"/>
  <c r="BI186" i="4"/>
  <c r="BH186" i="4"/>
  <c r="BG186" i="4"/>
  <c r="BF186" i="4"/>
  <c r="T186" i="4"/>
  <c r="R186" i="4"/>
  <c r="P186" i="4"/>
  <c r="BK186" i="4"/>
  <c r="J186" i="4"/>
  <c r="BE186" i="4" s="1"/>
  <c r="BI181" i="4"/>
  <c r="BH181" i="4"/>
  <c r="BG181" i="4"/>
  <c r="BF181" i="4"/>
  <c r="T181" i="4"/>
  <c r="R181" i="4"/>
  <c r="P181" i="4"/>
  <c r="BK181" i="4"/>
  <c r="J181" i="4"/>
  <c r="BE181" i="4"/>
  <c r="BI176" i="4"/>
  <c r="BH176" i="4"/>
  <c r="BG176" i="4"/>
  <c r="BF176" i="4"/>
  <c r="T176" i="4"/>
  <c r="R176" i="4"/>
  <c r="P176" i="4"/>
  <c r="BK176" i="4"/>
  <c r="J176" i="4"/>
  <c r="BE176" i="4" s="1"/>
  <c r="BI171" i="4"/>
  <c r="BH171" i="4"/>
  <c r="BG171" i="4"/>
  <c r="BF171" i="4"/>
  <c r="T171" i="4"/>
  <c r="R171" i="4"/>
  <c r="P171" i="4"/>
  <c r="BK171" i="4"/>
  <c r="J171" i="4"/>
  <c r="BE171" i="4" s="1"/>
  <c r="BI163" i="4"/>
  <c r="BH163" i="4"/>
  <c r="BG163" i="4"/>
  <c r="F35" i="4" s="1"/>
  <c r="BB97" i="1" s="1"/>
  <c r="BF163" i="4"/>
  <c r="T163" i="4"/>
  <c r="R163" i="4"/>
  <c r="P163" i="4"/>
  <c r="BK163" i="4"/>
  <c r="J163" i="4"/>
  <c r="BE163" i="4" s="1"/>
  <c r="BI157" i="4"/>
  <c r="BH157" i="4"/>
  <c r="BG157" i="4"/>
  <c r="BF157" i="4"/>
  <c r="T157" i="4"/>
  <c r="T126" i="4" s="1"/>
  <c r="T125" i="4" s="1"/>
  <c r="T124" i="4" s="1"/>
  <c r="R157" i="4"/>
  <c r="P157" i="4"/>
  <c r="BK157" i="4"/>
  <c r="J157" i="4"/>
  <c r="BE157" i="4"/>
  <c r="BI150" i="4"/>
  <c r="BH150" i="4"/>
  <c r="BG150" i="4"/>
  <c r="BF150" i="4"/>
  <c r="T150" i="4"/>
  <c r="R150" i="4"/>
  <c r="P150" i="4"/>
  <c r="BK150" i="4"/>
  <c r="J150" i="4"/>
  <c r="BE150" i="4" s="1"/>
  <c r="BI144" i="4"/>
  <c r="BH144" i="4"/>
  <c r="BG144" i="4"/>
  <c r="BF144" i="4"/>
  <c r="T144" i="4"/>
  <c r="R144" i="4"/>
  <c r="P144" i="4"/>
  <c r="BK144" i="4"/>
  <c r="J144" i="4"/>
  <c r="BE144" i="4"/>
  <c r="BI137" i="4"/>
  <c r="BH137" i="4"/>
  <c r="BG137" i="4"/>
  <c r="BF137" i="4"/>
  <c r="T137" i="4"/>
  <c r="R137" i="4"/>
  <c r="P137" i="4"/>
  <c r="BK137" i="4"/>
  <c r="J137" i="4"/>
  <c r="BE137" i="4" s="1"/>
  <c r="BI132" i="4"/>
  <c r="BH132" i="4"/>
  <c r="BG132" i="4"/>
  <c r="BF132" i="4"/>
  <c r="T132" i="4"/>
  <c r="R132" i="4"/>
  <c r="P132" i="4"/>
  <c r="BK132" i="4"/>
  <c r="J132" i="4"/>
  <c r="BE132" i="4"/>
  <c r="BI127" i="4"/>
  <c r="BH127" i="4"/>
  <c r="BG127" i="4"/>
  <c r="BF127" i="4"/>
  <c r="T127" i="4"/>
  <c r="R127" i="4"/>
  <c r="P127" i="4"/>
  <c r="P126" i="4" s="1"/>
  <c r="P125" i="4" s="1"/>
  <c r="P124" i="4" s="1"/>
  <c r="AU97" i="1" s="1"/>
  <c r="BK127" i="4"/>
  <c r="J127" i="4"/>
  <c r="BE127" i="4"/>
  <c r="J121" i="4"/>
  <c r="F118" i="4"/>
  <c r="E116" i="4"/>
  <c r="J92" i="4"/>
  <c r="F89" i="4"/>
  <c r="E87" i="4"/>
  <c r="J21" i="4"/>
  <c r="E21" i="4"/>
  <c r="J120" i="4"/>
  <c r="J91" i="4"/>
  <c r="J20" i="4"/>
  <c r="J18" i="4"/>
  <c r="E18" i="4"/>
  <c r="F92" i="4" s="1"/>
  <c r="F121" i="4"/>
  <c r="J17" i="4"/>
  <c r="J15" i="4"/>
  <c r="E15" i="4"/>
  <c r="J14" i="4"/>
  <c r="J12" i="4"/>
  <c r="E7" i="4"/>
  <c r="J839" i="3"/>
  <c r="J131" i="3"/>
  <c r="J98" i="3" s="1"/>
  <c r="J37" i="3"/>
  <c r="J36" i="3"/>
  <c r="AY96" i="1"/>
  <c r="J35" i="3"/>
  <c r="AX96" i="1"/>
  <c r="BI929" i="3"/>
  <c r="BH929" i="3"/>
  <c r="BG929" i="3"/>
  <c r="BF929" i="3"/>
  <c r="T929" i="3"/>
  <c r="R929" i="3"/>
  <c r="P929" i="3"/>
  <c r="BK929" i="3"/>
  <c r="J929" i="3"/>
  <c r="BE929" i="3"/>
  <c r="BI923" i="3"/>
  <c r="BH923" i="3"/>
  <c r="BG923" i="3"/>
  <c r="BF923" i="3"/>
  <c r="T923" i="3"/>
  <c r="R923" i="3"/>
  <c r="P923" i="3"/>
  <c r="BK923" i="3"/>
  <c r="J923" i="3"/>
  <c r="BE923" i="3"/>
  <c r="BI915" i="3"/>
  <c r="BH915" i="3"/>
  <c r="BG915" i="3"/>
  <c r="BF915" i="3"/>
  <c r="T915" i="3"/>
  <c r="R915" i="3"/>
  <c r="P915" i="3"/>
  <c r="BK915" i="3"/>
  <c r="J915" i="3"/>
  <c r="BE915" i="3"/>
  <c r="BI909" i="3"/>
  <c r="BH909" i="3"/>
  <c r="BG909" i="3"/>
  <c r="BF909" i="3"/>
  <c r="T909" i="3"/>
  <c r="R909" i="3"/>
  <c r="P909" i="3"/>
  <c r="BK909" i="3"/>
  <c r="J909" i="3"/>
  <c r="BE909" i="3"/>
  <c r="BI902" i="3"/>
  <c r="BH902" i="3"/>
  <c r="BG902" i="3"/>
  <c r="BF902" i="3"/>
  <c r="T902" i="3"/>
  <c r="R902" i="3"/>
  <c r="P902" i="3"/>
  <c r="BK902" i="3"/>
  <c r="J902" i="3"/>
  <c r="BE902" i="3"/>
  <c r="BI895" i="3"/>
  <c r="BH895" i="3"/>
  <c r="BG895" i="3"/>
  <c r="BF895" i="3"/>
  <c r="T895" i="3"/>
  <c r="R895" i="3"/>
  <c r="R884" i="3" s="1"/>
  <c r="P895" i="3"/>
  <c r="BK895" i="3"/>
  <c r="J895" i="3"/>
  <c r="BE895" i="3"/>
  <c r="BI890" i="3"/>
  <c r="BH890" i="3"/>
  <c r="BG890" i="3"/>
  <c r="BF890" i="3"/>
  <c r="T890" i="3"/>
  <c r="R890" i="3"/>
  <c r="P890" i="3"/>
  <c r="BK890" i="3"/>
  <c r="BK884" i="3" s="1"/>
  <c r="J884" i="3" s="1"/>
  <c r="J109" i="3" s="1"/>
  <c r="J890" i="3"/>
  <c r="BE890" i="3"/>
  <c r="BI885" i="3"/>
  <c r="BH885" i="3"/>
  <c r="BG885" i="3"/>
  <c r="BF885" i="3"/>
  <c r="T885" i="3"/>
  <c r="T884" i="3"/>
  <c r="R885" i="3"/>
  <c r="P885" i="3"/>
  <c r="P884" i="3"/>
  <c r="BK885" i="3"/>
  <c r="J885" i="3"/>
  <c r="BE885" i="3" s="1"/>
  <c r="BI877" i="3"/>
  <c r="BH877" i="3"/>
  <c r="BG877" i="3"/>
  <c r="BF877" i="3"/>
  <c r="T877" i="3"/>
  <c r="R877" i="3"/>
  <c r="P877" i="3"/>
  <c r="BK877" i="3"/>
  <c r="J877" i="3"/>
  <c r="BE877" i="3" s="1"/>
  <c r="BI871" i="3"/>
  <c r="BH871" i="3"/>
  <c r="BG871" i="3"/>
  <c r="BF871" i="3"/>
  <c r="T871" i="3"/>
  <c r="R871" i="3"/>
  <c r="P871" i="3"/>
  <c r="BK871" i="3"/>
  <c r="J871" i="3"/>
  <c r="BE871" i="3"/>
  <c r="BI863" i="3"/>
  <c r="BH863" i="3"/>
  <c r="BG863" i="3"/>
  <c r="BF863" i="3"/>
  <c r="T863" i="3"/>
  <c r="R863" i="3"/>
  <c r="P863" i="3"/>
  <c r="BK863" i="3"/>
  <c r="J863" i="3"/>
  <c r="BE863" i="3" s="1"/>
  <c r="BI858" i="3"/>
  <c r="BH858" i="3"/>
  <c r="BG858" i="3"/>
  <c r="BF858" i="3"/>
  <c r="T858" i="3"/>
  <c r="R858" i="3"/>
  <c r="P858" i="3"/>
  <c r="BK858" i="3"/>
  <c r="J858" i="3"/>
  <c r="BE858" i="3"/>
  <c r="BI853" i="3"/>
  <c r="BH853" i="3"/>
  <c r="BG853" i="3"/>
  <c r="BF853" i="3"/>
  <c r="T853" i="3"/>
  <c r="R853" i="3"/>
  <c r="P853" i="3"/>
  <c r="BK853" i="3"/>
  <c r="J853" i="3"/>
  <c r="BE853" i="3" s="1"/>
  <c r="BI848" i="3"/>
  <c r="BH848" i="3"/>
  <c r="BG848" i="3"/>
  <c r="BF848" i="3"/>
  <c r="T848" i="3"/>
  <c r="R848" i="3"/>
  <c r="P848" i="3"/>
  <c r="P841" i="3" s="1"/>
  <c r="P840" i="3" s="1"/>
  <c r="BK848" i="3"/>
  <c r="J848" i="3"/>
  <c r="BE848" i="3"/>
  <c r="BI842" i="3"/>
  <c r="BH842" i="3"/>
  <c r="BG842" i="3"/>
  <c r="BF842" i="3"/>
  <c r="T842" i="3"/>
  <c r="T841" i="3" s="1"/>
  <c r="T840" i="3" s="1"/>
  <c r="R842" i="3"/>
  <c r="P842" i="3"/>
  <c r="BK842" i="3"/>
  <c r="J842" i="3"/>
  <c r="BE842" i="3"/>
  <c r="J106" i="3"/>
  <c r="BI833" i="3"/>
  <c r="BH833" i="3"/>
  <c r="BG833" i="3"/>
  <c r="BF833" i="3"/>
  <c r="T833" i="3"/>
  <c r="R833" i="3"/>
  <c r="P833" i="3"/>
  <c r="BK833" i="3"/>
  <c r="J833" i="3"/>
  <c r="BE833" i="3"/>
  <c r="BI826" i="3"/>
  <c r="BH826" i="3"/>
  <c r="BG826" i="3"/>
  <c r="BF826" i="3"/>
  <c r="T826" i="3"/>
  <c r="R826" i="3"/>
  <c r="P826" i="3"/>
  <c r="BK826" i="3"/>
  <c r="J826" i="3"/>
  <c r="BE826" i="3" s="1"/>
  <c r="BI820" i="3"/>
  <c r="BH820" i="3"/>
  <c r="BG820" i="3"/>
  <c r="BF820" i="3"/>
  <c r="T820" i="3"/>
  <c r="R820" i="3"/>
  <c r="P820" i="3"/>
  <c r="BK820" i="3"/>
  <c r="J820" i="3"/>
  <c r="BE820" i="3"/>
  <c r="BI814" i="3"/>
  <c r="BH814" i="3"/>
  <c r="BG814" i="3"/>
  <c r="BF814" i="3"/>
  <c r="T814" i="3"/>
  <c r="R814" i="3"/>
  <c r="P814" i="3"/>
  <c r="BK814" i="3"/>
  <c r="J814" i="3"/>
  <c r="BE814" i="3" s="1"/>
  <c r="BI808" i="3"/>
  <c r="BH808" i="3"/>
  <c r="BG808" i="3"/>
  <c r="BF808" i="3"/>
  <c r="T808" i="3"/>
  <c r="R808" i="3"/>
  <c r="P808" i="3"/>
  <c r="BK808" i="3"/>
  <c r="J808" i="3"/>
  <c r="BE808" i="3"/>
  <c r="BI803" i="3"/>
  <c r="BH803" i="3"/>
  <c r="BG803" i="3"/>
  <c r="BF803" i="3"/>
  <c r="T803" i="3"/>
  <c r="R803" i="3"/>
  <c r="P803" i="3"/>
  <c r="BK803" i="3"/>
  <c r="J803" i="3"/>
  <c r="BE803" i="3" s="1"/>
  <c r="BI794" i="3"/>
  <c r="BH794" i="3"/>
  <c r="BG794" i="3"/>
  <c r="BF794" i="3"/>
  <c r="T794" i="3"/>
  <c r="R794" i="3"/>
  <c r="P794" i="3"/>
  <c r="BK794" i="3"/>
  <c r="J794" i="3"/>
  <c r="BE794" i="3"/>
  <c r="BI787" i="3"/>
  <c r="BH787" i="3"/>
  <c r="BG787" i="3"/>
  <c r="BF787" i="3"/>
  <c r="T787" i="3"/>
  <c r="R787" i="3"/>
  <c r="P787" i="3"/>
  <c r="BK787" i="3"/>
  <c r="BK770" i="3" s="1"/>
  <c r="J770" i="3" s="1"/>
  <c r="J105" i="3" s="1"/>
  <c r="J787" i="3"/>
  <c r="BE787" i="3" s="1"/>
  <c r="BI780" i="3"/>
  <c r="BH780" i="3"/>
  <c r="BG780" i="3"/>
  <c r="BF780" i="3"/>
  <c r="T780" i="3"/>
  <c r="R780" i="3"/>
  <c r="P780" i="3"/>
  <c r="BK780" i="3"/>
  <c r="J780" i="3"/>
  <c r="BE780" i="3"/>
  <c r="BI771" i="3"/>
  <c r="BH771" i="3"/>
  <c r="BG771" i="3"/>
  <c r="BF771" i="3"/>
  <c r="T771" i="3"/>
  <c r="T770" i="3" s="1"/>
  <c r="R771" i="3"/>
  <c r="P771" i="3"/>
  <c r="BK771" i="3"/>
  <c r="J771" i="3"/>
  <c r="BE771" i="3"/>
  <c r="BI766" i="3"/>
  <c r="BH766" i="3"/>
  <c r="BG766" i="3"/>
  <c r="BF766" i="3"/>
  <c r="T766" i="3"/>
  <c r="R766" i="3"/>
  <c r="P766" i="3"/>
  <c r="BK766" i="3"/>
  <c r="J766" i="3"/>
  <c r="BE766" i="3" s="1"/>
  <c r="BI761" i="3"/>
  <c r="BH761" i="3"/>
  <c r="BG761" i="3"/>
  <c r="BF761" i="3"/>
  <c r="T761" i="3"/>
  <c r="R761" i="3"/>
  <c r="P761" i="3"/>
  <c r="BK761" i="3"/>
  <c r="J761" i="3"/>
  <c r="BE761" i="3"/>
  <c r="BI755" i="3"/>
  <c r="BH755" i="3"/>
  <c r="BG755" i="3"/>
  <c r="BF755" i="3"/>
  <c r="T755" i="3"/>
  <c r="R755" i="3"/>
  <c r="P755" i="3"/>
  <c r="BK755" i="3"/>
  <c r="J755" i="3"/>
  <c r="BE755" i="3" s="1"/>
  <c r="BI734" i="3"/>
  <c r="BH734" i="3"/>
  <c r="BG734" i="3"/>
  <c r="BF734" i="3"/>
  <c r="T734" i="3"/>
  <c r="R734" i="3"/>
  <c r="P734" i="3"/>
  <c r="BK734" i="3"/>
  <c r="J734" i="3"/>
  <c r="BE734" i="3"/>
  <c r="BI726" i="3"/>
  <c r="BH726" i="3"/>
  <c r="BG726" i="3"/>
  <c r="BF726" i="3"/>
  <c r="T726" i="3"/>
  <c r="R726" i="3"/>
  <c r="P726" i="3"/>
  <c r="BK726" i="3"/>
  <c r="J726" i="3"/>
  <c r="BE726" i="3" s="1"/>
  <c r="BI721" i="3"/>
  <c r="BH721" i="3"/>
  <c r="BG721" i="3"/>
  <c r="BF721" i="3"/>
  <c r="T721" i="3"/>
  <c r="R721" i="3"/>
  <c r="P721" i="3"/>
  <c r="BK721" i="3"/>
  <c r="J721" i="3"/>
  <c r="BE721" i="3"/>
  <c r="BI716" i="3"/>
  <c r="BH716" i="3"/>
  <c r="BG716" i="3"/>
  <c r="BF716" i="3"/>
  <c r="T716" i="3"/>
  <c r="R716" i="3"/>
  <c r="P716" i="3"/>
  <c r="BK716" i="3"/>
  <c r="J716" i="3"/>
  <c r="BE716" i="3" s="1"/>
  <c r="BI711" i="3"/>
  <c r="BH711" i="3"/>
  <c r="BG711" i="3"/>
  <c r="BF711" i="3"/>
  <c r="T711" i="3"/>
  <c r="R711" i="3"/>
  <c r="P711" i="3"/>
  <c r="BK711" i="3"/>
  <c r="J711" i="3"/>
  <c r="BE711" i="3"/>
  <c r="BI706" i="3"/>
  <c r="BH706" i="3"/>
  <c r="BG706" i="3"/>
  <c r="BF706" i="3"/>
  <c r="T706" i="3"/>
  <c r="R706" i="3"/>
  <c r="P706" i="3"/>
  <c r="BK706" i="3"/>
  <c r="J706" i="3"/>
  <c r="BE706" i="3" s="1"/>
  <c r="BI700" i="3"/>
  <c r="BH700" i="3"/>
  <c r="BG700" i="3"/>
  <c r="BF700" i="3"/>
  <c r="T700" i="3"/>
  <c r="R700" i="3"/>
  <c r="P700" i="3"/>
  <c r="BK700" i="3"/>
  <c r="J700" i="3"/>
  <c r="BE700" i="3"/>
  <c r="BI694" i="3"/>
  <c r="BH694" i="3"/>
  <c r="BG694" i="3"/>
  <c r="BF694" i="3"/>
  <c r="T694" i="3"/>
  <c r="R694" i="3"/>
  <c r="P694" i="3"/>
  <c r="BK694" i="3"/>
  <c r="J694" i="3"/>
  <c r="BE694" i="3" s="1"/>
  <c r="BI688" i="3"/>
  <c r="BH688" i="3"/>
  <c r="BG688" i="3"/>
  <c r="BF688" i="3"/>
  <c r="T688" i="3"/>
  <c r="R688" i="3"/>
  <c r="P688" i="3"/>
  <c r="BK688" i="3"/>
  <c r="J688" i="3"/>
  <c r="BE688" i="3"/>
  <c r="BI683" i="3"/>
  <c r="BH683" i="3"/>
  <c r="BG683" i="3"/>
  <c r="BF683" i="3"/>
  <c r="T683" i="3"/>
  <c r="T639" i="3" s="1"/>
  <c r="R683" i="3"/>
  <c r="P683" i="3"/>
  <c r="BK683" i="3"/>
  <c r="J683" i="3"/>
  <c r="BE683" i="3" s="1"/>
  <c r="BI677" i="3"/>
  <c r="BH677" i="3"/>
  <c r="BG677" i="3"/>
  <c r="BF677" i="3"/>
  <c r="T677" i="3"/>
  <c r="R677" i="3"/>
  <c r="P677" i="3"/>
  <c r="BK677" i="3"/>
  <c r="J677" i="3"/>
  <c r="BE677" i="3"/>
  <c r="BI671" i="3"/>
  <c r="BH671" i="3"/>
  <c r="BG671" i="3"/>
  <c r="BF671" i="3"/>
  <c r="T671" i="3"/>
  <c r="R671" i="3"/>
  <c r="P671" i="3"/>
  <c r="BK671" i="3"/>
  <c r="J671" i="3"/>
  <c r="BE671" i="3" s="1"/>
  <c r="BI666" i="3"/>
  <c r="BH666" i="3"/>
  <c r="BG666" i="3"/>
  <c r="BF666" i="3"/>
  <c r="T666" i="3"/>
  <c r="R666" i="3"/>
  <c r="P666" i="3"/>
  <c r="BK666" i="3"/>
  <c r="J666" i="3"/>
  <c r="BE666" i="3"/>
  <c r="BI658" i="3"/>
  <c r="BH658" i="3"/>
  <c r="BG658" i="3"/>
  <c r="BF658" i="3"/>
  <c r="T658" i="3"/>
  <c r="R658" i="3"/>
  <c r="P658" i="3"/>
  <c r="BK658" i="3"/>
  <c r="J658" i="3"/>
  <c r="BE658" i="3" s="1"/>
  <c r="BI653" i="3"/>
  <c r="BH653" i="3"/>
  <c r="BG653" i="3"/>
  <c r="BF653" i="3"/>
  <c r="T653" i="3"/>
  <c r="R653" i="3"/>
  <c r="P653" i="3"/>
  <c r="BK653" i="3"/>
  <c r="J653" i="3"/>
  <c r="BE653" i="3"/>
  <c r="BI646" i="3"/>
  <c r="BH646" i="3"/>
  <c r="BG646" i="3"/>
  <c r="BF646" i="3"/>
  <c r="T646" i="3"/>
  <c r="R646" i="3"/>
  <c r="P646" i="3"/>
  <c r="BK646" i="3"/>
  <c r="J646" i="3"/>
  <c r="BE646" i="3" s="1"/>
  <c r="BI640" i="3"/>
  <c r="BH640" i="3"/>
  <c r="BG640" i="3"/>
  <c r="BF640" i="3"/>
  <c r="T640" i="3"/>
  <c r="R640" i="3"/>
  <c r="P640" i="3"/>
  <c r="BK640" i="3"/>
  <c r="J640" i="3"/>
  <c r="BE640" i="3" s="1"/>
  <c r="BI632" i="3"/>
  <c r="BH632" i="3"/>
  <c r="BG632" i="3"/>
  <c r="BF632" i="3"/>
  <c r="T632" i="3"/>
  <c r="R632" i="3"/>
  <c r="P632" i="3"/>
  <c r="BK632" i="3"/>
  <c r="J632" i="3"/>
  <c r="BE632" i="3"/>
  <c r="BI626" i="3"/>
  <c r="BH626" i="3"/>
  <c r="BG626" i="3"/>
  <c r="BF626" i="3"/>
  <c r="T626" i="3"/>
  <c r="R626" i="3"/>
  <c r="P626" i="3"/>
  <c r="BK626" i="3"/>
  <c r="J626" i="3"/>
  <c r="BE626" i="3" s="1"/>
  <c r="BI619" i="3"/>
  <c r="BH619" i="3"/>
  <c r="BG619" i="3"/>
  <c r="BF619" i="3"/>
  <c r="T619" i="3"/>
  <c r="R619" i="3"/>
  <c r="P619" i="3"/>
  <c r="BK619" i="3"/>
  <c r="J619" i="3"/>
  <c r="BE619" i="3"/>
  <c r="BI612" i="3"/>
  <c r="BH612" i="3"/>
  <c r="BG612" i="3"/>
  <c r="BF612" i="3"/>
  <c r="T612" i="3"/>
  <c r="T602" i="3" s="1"/>
  <c r="R612" i="3"/>
  <c r="P612" i="3"/>
  <c r="BK612" i="3"/>
  <c r="J612" i="3"/>
  <c r="BE612" i="3" s="1"/>
  <c r="BI603" i="3"/>
  <c r="BH603" i="3"/>
  <c r="BG603" i="3"/>
  <c r="BF603" i="3"/>
  <c r="T603" i="3"/>
  <c r="R603" i="3"/>
  <c r="P603" i="3"/>
  <c r="P602" i="3"/>
  <c r="BK603" i="3"/>
  <c r="J603" i="3"/>
  <c r="BE603" i="3"/>
  <c r="BI596" i="3"/>
  <c r="BH596" i="3"/>
  <c r="BG596" i="3"/>
  <c r="BF596" i="3"/>
  <c r="T596" i="3"/>
  <c r="R596" i="3"/>
  <c r="P596" i="3"/>
  <c r="BK596" i="3"/>
  <c r="J596" i="3"/>
  <c r="BE596" i="3"/>
  <c r="BI591" i="3"/>
  <c r="BH591" i="3"/>
  <c r="BG591" i="3"/>
  <c r="BF591" i="3"/>
  <c r="T591" i="3"/>
  <c r="R591" i="3"/>
  <c r="P591" i="3"/>
  <c r="BK591" i="3"/>
  <c r="J591" i="3"/>
  <c r="BE591" i="3" s="1"/>
  <c r="BI584" i="3"/>
  <c r="BH584" i="3"/>
  <c r="BG584" i="3"/>
  <c r="BF584" i="3"/>
  <c r="T584" i="3"/>
  <c r="R584" i="3"/>
  <c r="P584" i="3"/>
  <c r="BK584" i="3"/>
  <c r="J584" i="3"/>
  <c r="BE584" i="3"/>
  <c r="BI578" i="3"/>
  <c r="BH578" i="3"/>
  <c r="BG578" i="3"/>
  <c r="BF578" i="3"/>
  <c r="T578" i="3"/>
  <c r="R578" i="3"/>
  <c r="P578" i="3"/>
  <c r="BK578" i="3"/>
  <c r="J578" i="3"/>
  <c r="BE578" i="3" s="1"/>
  <c r="BI572" i="3"/>
  <c r="BH572" i="3"/>
  <c r="BG572" i="3"/>
  <c r="BF572" i="3"/>
  <c r="T572" i="3"/>
  <c r="R572" i="3"/>
  <c r="P572" i="3"/>
  <c r="BK572" i="3"/>
  <c r="J572" i="3"/>
  <c r="BE572" i="3"/>
  <c r="BI567" i="3"/>
  <c r="BH567" i="3"/>
  <c r="BG567" i="3"/>
  <c r="BF567" i="3"/>
  <c r="T567" i="3"/>
  <c r="R567" i="3"/>
  <c r="P567" i="3"/>
  <c r="BK567" i="3"/>
  <c r="J567" i="3"/>
  <c r="BE567" i="3" s="1"/>
  <c r="BI562" i="3"/>
  <c r="BH562" i="3"/>
  <c r="BG562" i="3"/>
  <c r="BF562" i="3"/>
  <c r="T562" i="3"/>
  <c r="R562" i="3"/>
  <c r="P562" i="3"/>
  <c r="BK562" i="3"/>
  <c r="J562" i="3"/>
  <c r="BE562" i="3"/>
  <c r="BI557" i="3"/>
  <c r="BH557" i="3"/>
  <c r="BG557" i="3"/>
  <c r="BF557" i="3"/>
  <c r="T557" i="3"/>
  <c r="R557" i="3"/>
  <c r="P557" i="3"/>
  <c r="BK557" i="3"/>
  <c r="J557" i="3"/>
  <c r="BE557" i="3" s="1"/>
  <c r="BI552" i="3"/>
  <c r="BH552" i="3"/>
  <c r="BG552" i="3"/>
  <c r="BF552" i="3"/>
  <c r="T552" i="3"/>
  <c r="R552" i="3"/>
  <c r="P552" i="3"/>
  <c r="BK552" i="3"/>
  <c r="J552" i="3"/>
  <c r="BE552" i="3"/>
  <c r="BI546" i="3"/>
  <c r="BH546" i="3"/>
  <c r="BG546" i="3"/>
  <c r="BF546" i="3"/>
  <c r="T546" i="3"/>
  <c r="R546" i="3"/>
  <c r="P546" i="3"/>
  <c r="BK546" i="3"/>
  <c r="J546" i="3"/>
  <c r="BE546" i="3" s="1"/>
  <c r="BI539" i="3"/>
  <c r="BH539" i="3"/>
  <c r="BG539" i="3"/>
  <c r="BF539" i="3"/>
  <c r="T539" i="3"/>
  <c r="R539" i="3"/>
  <c r="P539" i="3"/>
  <c r="BK539" i="3"/>
  <c r="J539" i="3"/>
  <c r="BE539" i="3" s="1"/>
  <c r="BI532" i="3"/>
  <c r="BH532" i="3"/>
  <c r="BG532" i="3"/>
  <c r="BF532" i="3"/>
  <c r="T532" i="3"/>
  <c r="R532" i="3"/>
  <c r="P532" i="3"/>
  <c r="BK532" i="3"/>
  <c r="J532" i="3"/>
  <c r="BE532" i="3" s="1"/>
  <c r="BI527" i="3"/>
  <c r="BH527" i="3"/>
  <c r="BG527" i="3"/>
  <c r="BF527" i="3"/>
  <c r="T527" i="3"/>
  <c r="R527" i="3"/>
  <c r="P527" i="3"/>
  <c r="BK527" i="3"/>
  <c r="J527" i="3"/>
  <c r="BE527" i="3"/>
  <c r="BI521" i="3"/>
  <c r="BH521" i="3"/>
  <c r="BG521" i="3"/>
  <c r="BF521" i="3"/>
  <c r="T521" i="3"/>
  <c r="R521" i="3"/>
  <c r="P521" i="3"/>
  <c r="BK521" i="3"/>
  <c r="J521" i="3"/>
  <c r="BE521" i="3" s="1"/>
  <c r="BI515" i="3"/>
  <c r="BH515" i="3"/>
  <c r="BG515" i="3"/>
  <c r="BF515" i="3"/>
  <c r="T515" i="3"/>
  <c r="R515" i="3"/>
  <c r="P515" i="3"/>
  <c r="BK515" i="3"/>
  <c r="J515" i="3"/>
  <c r="BE515" i="3"/>
  <c r="BI508" i="3"/>
  <c r="BH508" i="3"/>
  <c r="BG508" i="3"/>
  <c r="BF508" i="3"/>
  <c r="T508" i="3"/>
  <c r="R508" i="3"/>
  <c r="P508" i="3"/>
  <c r="BK508" i="3"/>
  <c r="J508" i="3"/>
  <c r="BE508" i="3"/>
  <c r="BI501" i="3"/>
  <c r="BH501" i="3"/>
  <c r="BG501" i="3"/>
  <c r="BF501" i="3"/>
  <c r="T501" i="3"/>
  <c r="R501" i="3"/>
  <c r="P501" i="3"/>
  <c r="BK501" i="3"/>
  <c r="J501" i="3"/>
  <c r="BE501" i="3" s="1"/>
  <c r="BI492" i="3"/>
  <c r="BH492" i="3"/>
  <c r="BG492" i="3"/>
  <c r="BF492" i="3"/>
  <c r="T492" i="3"/>
  <c r="R492" i="3"/>
  <c r="P492" i="3"/>
  <c r="BK492" i="3"/>
  <c r="J492" i="3"/>
  <c r="BE492" i="3"/>
  <c r="BI487" i="3"/>
  <c r="BH487" i="3"/>
  <c r="BG487" i="3"/>
  <c r="BF487" i="3"/>
  <c r="T487" i="3"/>
  <c r="R487" i="3"/>
  <c r="P487" i="3"/>
  <c r="BK487" i="3"/>
  <c r="J487" i="3"/>
  <c r="BE487" i="3" s="1"/>
  <c r="BI482" i="3"/>
  <c r="BH482" i="3"/>
  <c r="BG482" i="3"/>
  <c r="BF482" i="3"/>
  <c r="T482" i="3"/>
  <c r="R482" i="3"/>
  <c r="P482" i="3"/>
  <c r="BK482" i="3"/>
  <c r="J482" i="3"/>
  <c r="BE482" i="3"/>
  <c r="BI477" i="3"/>
  <c r="BH477" i="3"/>
  <c r="BG477" i="3"/>
  <c r="BF477" i="3"/>
  <c r="T477" i="3"/>
  <c r="R477" i="3"/>
  <c r="P477" i="3"/>
  <c r="BK477" i="3"/>
  <c r="J477" i="3"/>
  <c r="BE477" i="3" s="1"/>
  <c r="BI472" i="3"/>
  <c r="BH472" i="3"/>
  <c r="BG472" i="3"/>
  <c r="BF472" i="3"/>
  <c r="T472" i="3"/>
  <c r="R472" i="3"/>
  <c r="P472" i="3"/>
  <c r="BK472" i="3"/>
  <c r="J472" i="3"/>
  <c r="BE472" i="3"/>
  <c r="BI467" i="3"/>
  <c r="BH467" i="3"/>
  <c r="BG467" i="3"/>
  <c r="BF467" i="3"/>
  <c r="T467" i="3"/>
  <c r="R467" i="3"/>
  <c r="P467" i="3"/>
  <c r="BK467" i="3"/>
  <c r="J467" i="3"/>
  <c r="BE467" i="3" s="1"/>
  <c r="BI461" i="3"/>
  <c r="BH461" i="3"/>
  <c r="BG461" i="3"/>
  <c r="BF461" i="3"/>
  <c r="T461" i="3"/>
  <c r="R461" i="3"/>
  <c r="P461" i="3"/>
  <c r="BK461" i="3"/>
  <c r="J461" i="3"/>
  <c r="BE461" i="3"/>
  <c r="BI455" i="3"/>
  <c r="BH455" i="3"/>
  <c r="BG455" i="3"/>
  <c r="BF455" i="3"/>
  <c r="T455" i="3"/>
  <c r="R455" i="3"/>
  <c r="P455" i="3"/>
  <c r="BK455" i="3"/>
  <c r="J455" i="3"/>
  <c r="BE455" i="3" s="1"/>
  <c r="BI447" i="3"/>
  <c r="BH447" i="3"/>
  <c r="BG447" i="3"/>
  <c r="BF447" i="3"/>
  <c r="T447" i="3"/>
  <c r="R447" i="3"/>
  <c r="P447" i="3"/>
  <c r="BK447" i="3"/>
  <c r="J447" i="3"/>
  <c r="BE447" i="3"/>
  <c r="BI442" i="3"/>
  <c r="BH442" i="3"/>
  <c r="BG442" i="3"/>
  <c r="BF442" i="3"/>
  <c r="T442" i="3"/>
  <c r="R442" i="3"/>
  <c r="P442" i="3"/>
  <c r="BK442" i="3"/>
  <c r="J442" i="3"/>
  <c r="BE442" i="3" s="1"/>
  <c r="BI429" i="3"/>
  <c r="BH429" i="3"/>
  <c r="BG429" i="3"/>
  <c r="BF429" i="3"/>
  <c r="T429" i="3"/>
  <c r="R429" i="3"/>
  <c r="P429" i="3"/>
  <c r="BK429" i="3"/>
  <c r="J429" i="3"/>
  <c r="BE429" i="3"/>
  <c r="BI420" i="3"/>
  <c r="BH420" i="3"/>
  <c r="BG420" i="3"/>
  <c r="BF420" i="3"/>
  <c r="T420" i="3"/>
  <c r="R420" i="3"/>
  <c r="P420" i="3"/>
  <c r="BK420" i="3"/>
  <c r="J420" i="3"/>
  <c r="BE420" i="3" s="1"/>
  <c r="BI413" i="3"/>
  <c r="BH413" i="3"/>
  <c r="BG413" i="3"/>
  <c r="BF413" i="3"/>
  <c r="T413" i="3"/>
  <c r="R413" i="3"/>
  <c r="P413" i="3"/>
  <c r="BK413" i="3"/>
  <c r="J413" i="3"/>
  <c r="BE413" i="3"/>
  <c r="BI402" i="3"/>
  <c r="BH402" i="3"/>
  <c r="BG402" i="3"/>
  <c r="BF402" i="3"/>
  <c r="T402" i="3"/>
  <c r="R402" i="3"/>
  <c r="P402" i="3"/>
  <c r="BK402" i="3"/>
  <c r="J402" i="3"/>
  <c r="BE402" i="3" s="1"/>
  <c r="BI390" i="3"/>
  <c r="BH390" i="3"/>
  <c r="BG390" i="3"/>
  <c r="BF390" i="3"/>
  <c r="T390" i="3"/>
  <c r="R390" i="3"/>
  <c r="P390" i="3"/>
  <c r="BK390" i="3"/>
  <c r="J390" i="3"/>
  <c r="BE390" i="3"/>
  <c r="BI384" i="3"/>
  <c r="BH384" i="3"/>
  <c r="BG384" i="3"/>
  <c r="BF384" i="3"/>
  <c r="T384" i="3"/>
  <c r="R384" i="3"/>
  <c r="P384" i="3"/>
  <c r="BK384" i="3"/>
  <c r="BK370" i="3" s="1"/>
  <c r="J370" i="3" s="1"/>
  <c r="J101" i="3" s="1"/>
  <c r="J384" i="3"/>
  <c r="BE384" i="3" s="1"/>
  <c r="BI376" i="3"/>
  <c r="BH376" i="3"/>
  <c r="BG376" i="3"/>
  <c r="BF376" i="3"/>
  <c r="T376" i="3"/>
  <c r="R376" i="3"/>
  <c r="P376" i="3"/>
  <c r="BK376" i="3"/>
  <c r="J376" i="3"/>
  <c r="BE376" i="3"/>
  <c r="BI371" i="3"/>
  <c r="BH371" i="3"/>
  <c r="BG371" i="3"/>
  <c r="BF371" i="3"/>
  <c r="T371" i="3"/>
  <c r="R371" i="3"/>
  <c r="P371" i="3"/>
  <c r="BK371" i="3"/>
  <c r="J371" i="3"/>
  <c r="BE371" i="3"/>
  <c r="BI362" i="3"/>
  <c r="BH362" i="3"/>
  <c r="BG362" i="3"/>
  <c r="BF362" i="3"/>
  <c r="T362" i="3"/>
  <c r="R362" i="3"/>
  <c r="P362" i="3"/>
  <c r="BK362" i="3"/>
  <c r="J362" i="3"/>
  <c r="BE362" i="3" s="1"/>
  <c r="BI357" i="3"/>
  <c r="BH357" i="3"/>
  <c r="BG357" i="3"/>
  <c r="BF357" i="3"/>
  <c r="T357" i="3"/>
  <c r="R357" i="3"/>
  <c r="P357" i="3"/>
  <c r="BK357" i="3"/>
  <c r="J357" i="3"/>
  <c r="BE357" i="3"/>
  <c r="BI352" i="3"/>
  <c r="BH352" i="3"/>
  <c r="BG352" i="3"/>
  <c r="BF352" i="3"/>
  <c r="T352" i="3"/>
  <c r="R352" i="3"/>
  <c r="P352" i="3"/>
  <c r="BK352" i="3"/>
  <c r="J352" i="3"/>
  <c r="BE352" i="3" s="1"/>
  <c r="BI345" i="3"/>
  <c r="BH345" i="3"/>
  <c r="BG345" i="3"/>
  <c r="BF345" i="3"/>
  <c r="T345" i="3"/>
  <c r="R345" i="3"/>
  <c r="P345" i="3"/>
  <c r="BK345" i="3"/>
  <c r="J345" i="3"/>
  <c r="BE345" i="3"/>
  <c r="BI338" i="3"/>
  <c r="BH338" i="3"/>
  <c r="BG338" i="3"/>
  <c r="BF338" i="3"/>
  <c r="T338" i="3"/>
  <c r="R338" i="3"/>
  <c r="P338" i="3"/>
  <c r="BK338" i="3"/>
  <c r="J338" i="3"/>
  <c r="BE338" i="3" s="1"/>
  <c r="BI333" i="3"/>
  <c r="BH333" i="3"/>
  <c r="BG333" i="3"/>
  <c r="BF333" i="3"/>
  <c r="T333" i="3"/>
  <c r="R333" i="3"/>
  <c r="P333" i="3"/>
  <c r="BK333" i="3"/>
  <c r="J333" i="3"/>
  <c r="BE333" i="3"/>
  <c r="BI328" i="3"/>
  <c r="BH328" i="3"/>
  <c r="BG328" i="3"/>
  <c r="BF328" i="3"/>
  <c r="T328" i="3"/>
  <c r="R328" i="3"/>
  <c r="P328" i="3"/>
  <c r="BK328" i="3"/>
  <c r="J328" i="3"/>
  <c r="BE328" i="3"/>
  <c r="BI324" i="3"/>
  <c r="BH324" i="3"/>
  <c r="BG324" i="3"/>
  <c r="BF324" i="3"/>
  <c r="T324" i="3"/>
  <c r="R324" i="3"/>
  <c r="P324" i="3"/>
  <c r="BK324" i="3"/>
  <c r="J324" i="3"/>
  <c r="BE324" i="3" s="1"/>
  <c r="BI315" i="3"/>
  <c r="BH315" i="3"/>
  <c r="BG315" i="3"/>
  <c r="BF315" i="3"/>
  <c r="T315" i="3"/>
  <c r="R315" i="3"/>
  <c r="P315" i="3"/>
  <c r="BK315" i="3"/>
  <c r="J315" i="3"/>
  <c r="BE315" i="3"/>
  <c r="BI309" i="3"/>
  <c r="BH309" i="3"/>
  <c r="BG309" i="3"/>
  <c r="BF309" i="3"/>
  <c r="T309" i="3"/>
  <c r="R309" i="3"/>
  <c r="P309" i="3"/>
  <c r="BK309" i="3"/>
  <c r="J309" i="3"/>
  <c r="BE309" i="3" s="1"/>
  <c r="BI303" i="3"/>
  <c r="BH303" i="3"/>
  <c r="BG303" i="3"/>
  <c r="BF303" i="3"/>
  <c r="T303" i="3"/>
  <c r="R303" i="3"/>
  <c r="P303" i="3"/>
  <c r="BK303" i="3"/>
  <c r="J303" i="3"/>
  <c r="BE303" i="3"/>
  <c r="BI296" i="3"/>
  <c r="BH296" i="3"/>
  <c r="BG296" i="3"/>
  <c r="BF296" i="3"/>
  <c r="T296" i="3"/>
  <c r="R296" i="3"/>
  <c r="P296" i="3"/>
  <c r="BK296" i="3"/>
  <c r="J296" i="3"/>
  <c r="BE296" i="3" s="1"/>
  <c r="BI288" i="3"/>
  <c r="BH288" i="3"/>
  <c r="BG288" i="3"/>
  <c r="BF288" i="3"/>
  <c r="T288" i="3"/>
  <c r="R288" i="3"/>
  <c r="P288" i="3"/>
  <c r="BK288" i="3"/>
  <c r="J288" i="3"/>
  <c r="BE288" i="3"/>
  <c r="BI282" i="3"/>
  <c r="BH282" i="3"/>
  <c r="BG282" i="3"/>
  <c r="BF282" i="3"/>
  <c r="T282" i="3"/>
  <c r="R282" i="3"/>
  <c r="P282" i="3"/>
  <c r="BK282" i="3"/>
  <c r="J282" i="3"/>
  <c r="BE282" i="3" s="1"/>
  <c r="BI275" i="3"/>
  <c r="BH275" i="3"/>
  <c r="BG275" i="3"/>
  <c r="BF275" i="3"/>
  <c r="T275" i="3"/>
  <c r="R275" i="3"/>
  <c r="P275" i="3"/>
  <c r="BK275" i="3"/>
  <c r="J275" i="3"/>
  <c r="BE275" i="3"/>
  <c r="BI270" i="3"/>
  <c r="BH270" i="3"/>
  <c r="BG270" i="3"/>
  <c r="BF270" i="3"/>
  <c r="T270" i="3"/>
  <c r="R270" i="3"/>
  <c r="P270" i="3"/>
  <c r="BK270" i="3"/>
  <c r="J270" i="3"/>
  <c r="BE270" i="3" s="1"/>
  <c r="BI259" i="3"/>
  <c r="BH259" i="3"/>
  <c r="BG259" i="3"/>
  <c r="BF259" i="3"/>
  <c r="T259" i="3"/>
  <c r="R259" i="3"/>
  <c r="P259" i="3"/>
  <c r="BK259" i="3"/>
  <c r="J259" i="3"/>
  <c r="BE259" i="3"/>
  <c r="BI251" i="3"/>
  <c r="BH251" i="3"/>
  <c r="BG251" i="3"/>
  <c r="BF251" i="3"/>
  <c r="T251" i="3"/>
  <c r="R251" i="3"/>
  <c r="P251" i="3"/>
  <c r="BK251" i="3"/>
  <c r="J251" i="3"/>
  <c r="BE251" i="3" s="1"/>
  <c r="BI236" i="3"/>
  <c r="BH236" i="3"/>
  <c r="BG236" i="3"/>
  <c r="BF236" i="3"/>
  <c r="T236" i="3"/>
  <c r="R236" i="3"/>
  <c r="P236" i="3"/>
  <c r="BK236" i="3"/>
  <c r="J236" i="3"/>
  <c r="BE236" i="3"/>
  <c r="BI221" i="3"/>
  <c r="BH221" i="3"/>
  <c r="BG221" i="3"/>
  <c r="BF221" i="3"/>
  <c r="T221" i="3"/>
  <c r="R221" i="3"/>
  <c r="P221" i="3"/>
  <c r="BK221" i="3"/>
  <c r="J221" i="3"/>
  <c r="BE221" i="3"/>
  <c r="BI195" i="3"/>
  <c r="BH195" i="3"/>
  <c r="BG195" i="3"/>
  <c r="BF195" i="3"/>
  <c r="T195" i="3"/>
  <c r="R195" i="3"/>
  <c r="P195" i="3"/>
  <c r="BK195" i="3"/>
  <c r="J195" i="3"/>
  <c r="BE195" i="3"/>
  <c r="BI189" i="3"/>
  <c r="BH189" i="3"/>
  <c r="BG189" i="3"/>
  <c r="BF189" i="3"/>
  <c r="T189" i="3"/>
  <c r="R189" i="3"/>
  <c r="P189" i="3"/>
  <c r="BK189" i="3"/>
  <c r="J189" i="3"/>
  <c r="BE189" i="3"/>
  <c r="BI179" i="3"/>
  <c r="BH179" i="3"/>
  <c r="BG179" i="3"/>
  <c r="BF179" i="3"/>
  <c r="T179" i="3"/>
  <c r="R179" i="3"/>
  <c r="P179" i="3"/>
  <c r="BK179" i="3"/>
  <c r="J179" i="3"/>
  <c r="BE179" i="3"/>
  <c r="BI171" i="3"/>
  <c r="BH171" i="3"/>
  <c r="BG171" i="3"/>
  <c r="BF171" i="3"/>
  <c r="T171" i="3"/>
  <c r="R171" i="3"/>
  <c r="P171" i="3"/>
  <c r="BK171" i="3"/>
  <c r="J171" i="3"/>
  <c r="BE171" i="3"/>
  <c r="BI165" i="3"/>
  <c r="BH165" i="3"/>
  <c r="BG165" i="3"/>
  <c r="BF165" i="3"/>
  <c r="T165" i="3"/>
  <c r="R165" i="3"/>
  <c r="P165" i="3"/>
  <c r="BK165" i="3"/>
  <c r="J165" i="3"/>
  <c r="BE165" i="3"/>
  <c r="BI160" i="3"/>
  <c r="BH160" i="3"/>
  <c r="BG160" i="3"/>
  <c r="BF160" i="3"/>
  <c r="T160" i="3"/>
  <c r="R160" i="3"/>
  <c r="P160" i="3"/>
  <c r="BK160" i="3"/>
  <c r="J160" i="3"/>
  <c r="BE160" i="3"/>
  <c r="BI154" i="3"/>
  <c r="BH154" i="3"/>
  <c r="BG154" i="3"/>
  <c r="BF154" i="3"/>
  <c r="T154" i="3"/>
  <c r="R154" i="3"/>
  <c r="P154" i="3"/>
  <c r="BK154" i="3"/>
  <c r="J154" i="3"/>
  <c r="BE154" i="3"/>
  <c r="BI149" i="3"/>
  <c r="BH149" i="3"/>
  <c r="BG149" i="3"/>
  <c r="BF149" i="3"/>
  <c r="J34" i="3" s="1"/>
  <c r="AW96" i="1" s="1"/>
  <c r="T149" i="3"/>
  <c r="R149" i="3"/>
  <c r="P149" i="3"/>
  <c r="P132" i="3" s="1"/>
  <c r="BK149" i="3"/>
  <c r="J149" i="3"/>
  <c r="BE149" i="3"/>
  <c r="BI142" i="3"/>
  <c r="BH142" i="3"/>
  <c r="BG142" i="3"/>
  <c r="BF142" i="3"/>
  <c r="T142" i="3"/>
  <c r="T132" i="3" s="1"/>
  <c r="R142" i="3"/>
  <c r="P142" i="3"/>
  <c r="BK142" i="3"/>
  <c r="J142" i="3"/>
  <c r="BE142" i="3"/>
  <c r="BI133" i="3"/>
  <c r="BH133" i="3"/>
  <c r="BG133" i="3"/>
  <c r="F35" i="3" s="1"/>
  <c r="BB96" i="1" s="1"/>
  <c r="BF133" i="3"/>
  <c r="T133" i="3"/>
  <c r="R133" i="3"/>
  <c r="R132" i="3"/>
  <c r="P133" i="3"/>
  <c r="BK133" i="3"/>
  <c r="BK132" i="3" s="1"/>
  <c r="J132" i="3" s="1"/>
  <c r="J99" i="3" s="1"/>
  <c r="J133" i="3"/>
  <c r="BE133" i="3"/>
  <c r="J126" i="3"/>
  <c r="F123" i="3"/>
  <c r="E121" i="3"/>
  <c r="J92" i="3"/>
  <c r="F89" i="3"/>
  <c r="E87" i="3"/>
  <c r="J21" i="3"/>
  <c r="E21" i="3"/>
  <c r="J91" i="3" s="1"/>
  <c r="J125" i="3"/>
  <c r="J20" i="3"/>
  <c r="J18" i="3"/>
  <c r="E18" i="3"/>
  <c r="J17" i="3"/>
  <c r="J15" i="3"/>
  <c r="E15" i="3"/>
  <c r="F125" i="3"/>
  <c r="F91" i="3"/>
  <c r="J14" i="3"/>
  <c r="J12" i="3"/>
  <c r="J123" i="3"/>
  <c r="J89" i="3"/>
  <c r="E7" i="3"/>
  <c r="J37" i="2"/>
  <c r="J36" i="2"/>
  <c r="AY95" i="1" s="1"/>
  <c r="J35" i="2"/>
  <c r="AX95" i="1"/>
  <c r="BI141" i="2"/>
  <c r="BH141" i="2"/>
  <c r="BG141" i="2"/>
  <c r="BF141" i="2"/>
  <c r="F34" i="2" s="1"/>
  <c r="BA95" i="1" s="1"/>
  <c r="T141" i="2"/>
  <c r="R141" i="2"/>
  <c r="P141" i="2"/>
  <c r="BK141" i="2"/>
  <c r="J141" i="2"/>
  <c r="BE141" i="2" s="1"/>
  <c r="BI136" i="2"/>
  <c r="BH136" i="2"/>
  <c r="BG136" i="2"/>
  <c r="F35" i="2" s="1"/>
  <c r="BB95" i="1" s="1"/>
  <c r="BF136" i="2"/>
  <c r="T136" i="2"/>
  <c r="R136" i="2"/>
  <c r="P136" i="2"/>
  <c r="P120" i="2" s="1"/>
  <c r="P119" i="2" s="1"/>
  <c r="P118" i="2" s="1"/>
  <c r="AU95" i="1" s="1"/>
  <c r="BK136" i="2"/>
  <c r="J136" i="2"/>
  <c r="BE136" i="2"/>
  <c r="BI131" i="2"/>
  <c r="BH131" i="2"/>
  <c r="BG131" i="2"/>
  <c r="BF131" i="2"/>
  <c r="T131" i="2"/>
  <c r="R131" i="2"/>
  <c r="P131" i="2"/>
  <c r="BK131" i="2"/>
  <c r="J131" i="2"/>
  <c r="BE131" i="2" s="1"/>
  <c r="BI126" i="2"/>
  <c r="BH126" i="2"/>
  <c r="BG126" i="2"/>
  <c r="BF126" i="2"/>
  <c r="T126" i="2"/>
  <c r="R126" i="2"/>
  <c r="P126" i="2"/>
  <c r="BK126" i="2"/>
  <c r="J126" i="2"/>
  <c r="BE126" i="2"/>
  <c r="BI121" i="2"/>
  <c r="BH121" i="2"/>
  <c r="F36" i="2"/>
  <c r="BC95" i="1" s="1"/>
  <c r="BG121" i="2"/>
  <c r="BF121" i="2"/>
  <c r="T121" i="2"/>
  <c r="T120" i="2"/>
  <c r="T119" i="2" s="1"/>
  <c r="T118" i="2" s="1"/>
  <c r="R121" i="2"/>
  <c r="R120" i="2"/>
  <c r="R119" i="2"/>
  <c r="R118" i="2" s="1"/>
  <c r="P121" i="2"/>
  <c r="BK121" i="2"/>
  <c r="BK120" i="2" s="1"/>
  <c r="J121" i="2"/>
  <c r="BE121" i="2"/>
  <c r="F33" i="2" s="1"/>
  <c r="AZ95" i="1" s="1"/>
  <c r="J115" i="2"/>
  <c r="F112" i="2"/>
  <c r="E110" i="2"/>
  <c r="J92" i="2"/>
  <c r="F89" i="2"/>
  <c r="E87" i="2"/>
  <c r="J21" i="2"/>
  <c r="E21" i="2"/>
  <c r="J114" i="2"/>
  <c r="J91" i="2"/>
  <c r="J20" i="2"/>
  <c r="J18" i="2"/>
  <c r="E18" i="2"/>
  <c r="F92" i="2" s="1"/>
  <c r="F115" i="2"/>
  <c r="J17" i="2"/>
  <c r="J15" i="2"/>
  <c r="E15" i="2"/>
  <c r="F91" i="2" s="1"/>
  <c r="J14" i="2"/>
  <c r="J12" i="2"/>
  <c r="J89" i="2" s="1"/>
  <c r="J112" i="2"/>
  <c r="E7" i="2"/>
  <c r="E108" i="2"/>
  <c r="E85" i="2"/>
  <c r="AS94" i="1"/>
  <c r="L90" i="1"/>
  <c r="AM90" i="1"/>
  <c r="AM89" i="1"/>
  <c r="L89" i="1"/>
  <c r="AM87" i="1"/>
  <c r="L87" i="1"/>
  <c r="L85" i="1"/>
  <c r="L84" i="1"/>
  <c r="BK507" i="3" l="1"/>
  <c r="J507" i="3" s="1"/>
  <c r="J102" i="3" s="1"/>
  <c r="P370" i="3"/>
  <c r="T370" i="3"/>
  <c r="R841" i="3"/>
  <c r="R840" i="3" s="1"/>
  <c r="BB94" i="1"/>
  <c r="J120" i="2"/>
  <c r="J98" i="2" s="1"/>
  <c r="BK119" i="2"/>
  <c r="J33" i="3"/>
  <c r="AV96" i="1" s="1"/>
  <c r="AT96" i="1" s="1"/>
  <c r="E119" i="3"/>
  <c r="E85" i="3"/>
  <c r="F37" i="3"/>
  <c r="BD96" i="1" s="1"/>
  <c r="T507" i="3"/>
  <c r="T332" i="3" s="1"/>
  <c r="T130" i="3" s="1"/>
  <c r="T129" i="3" s="1"/>
  <c r="F37" i="2"/>
  <c r="BD95" i="1" s="1"/>
  <c r="P639" i="3"/>
  <c r="J89" i="4"/>
  <c r="J118" i="4"/>
  <c r="F33" i="4"/>
  <c r="AZ97" i="1" s="1"/>
  <c r="J33" i="4"/>
  <c r="AV97" i="1" s="1"/>
  <c r="AT97" i="1" s="1"/>
  <c r="F36" i="3"/>
  <c r="BC96" i="1" s="1"/>
  <c r="BC94" i="1" s="1"/>
  <c r="R639" i="3"/>
  <c r="E85" i="4"/>
  <c r="E114" i="4"/>
  <c r="F37" i="4"/>
  <c r="BD97" i="1" s="1"/>
  <c r="F34" i="4"/>
  <c r="BA97" i="1" s="1"/>
  <c r="J34" i="4"/>
  <c r="AW97" i="1" s="1"/>
  <c r="R126" i="4"/>
  <c r="J34" i="2"/>
  <c r="AW95" i="1" s="1"/>
  <c r="F33" i="3"/>
  <c r="AZ96" i="1" s="1"/>
  <c r="AZ94" i="1" s="1"/>
  <c r="F34" i="3"/>
  <c r="BA96" i="1" s="1"/>
  <c r="BA94" i="1" s="1"/>
  <c r="R507" i="3"/>
  <c r="R770" i="3"/>
  <c r="F114" i="2"/>
  <c r="J33" i="2"/>
  <c r="AV95" i="1" s="1"/>
  <c r="F126" i="3"/>
  <c r="F92" i="3"/>
  <c r="R370" i="3"/>
  <c r="BK639" i="3"/>
  <c r="J639" i="3" s="1"/>
  <c r="J104" i="3" s="1"/>
  <c r="P770" i="3"/>
  <c r="BK841" i="3"/>
  <c r="BK126" i="4"/>
  <c r="R216" i="4"/>
  <c r="R207" i="4" s="1"/>
  <c r="BK332" i="3"/>
  <c r="J332" i="3" s="1"/>
  <c r="J100" i="3" s="1"/>
  <c r="P507" i="3"/>
  <c r="R602" i="3"/>
  <c r="BK602" i="3"/>
  <c r="J602" i="3" s="1"/>
  <c r="J103" i="3" s="1"/>
  <c r="F91" i="4"/>
  <c r="F120" i="4"/>
  <c r="F36" i="4"/>
  <c r="BC97" i="1" s="1"/>
  <c r="BK216" i="4"/>
  <c r="J33" i="5"/>
  <c r="AV98" i="1" s="1"/>
  <c r="AT98" i="1" s="1"/>
  <c r="J120" i="5"/>
  <c r="J98" i="5" s="1"/>
  <c r="BK119" i="5"/>
  <c r="J114" i="5"/>
  <c r="F33" i="5"/>
  <c r="AZ98" i="1" s="1"/>
  <c r="R332" i="3" l="1"/>
  <c r="R130" i="3" s="1"/>
  <c r="R129" i="3" s="1"/>
  <c r="P332" i="3"/>
  <c r="P130" i="3" s="1"/>
  <c r="P129" i="3" s="1"/>
  <c r="AU96" i="1" s="1"/>
  <c r="AU94" i="1" s="1"/>
  <c r="BK130" i="3"/>
  <c r="J130" i="3" s="1"/>
  <c r="J97" i="3" s="1"/>
  <c r="W32" i="1"/>
  <c r="AY94" i="1"/>
  <c r="W29" i="1"/>
  <c r="AV94" i="1"/>
  <c r="AW94" i="1"/>
  <c r="AK30" i="1" s="1"/>
  <c r="W30" i="1"/>
  <c r="BD94" i="1"/>
  <c r="W33" i="1" s="1"/>
  <c r="J841" i="3"/>
  <c r="J108" i="3" s="1"/>
  <c r="BK840" i="3"/>
  <c r="J840" i="3" s="1"/>
  <c r="J107" i="3" s="1"/>
  <c r="BK129" i="3"/>
  <c r="J129" i="3" s="1"/>
  <c r="J216" i="4"/>
  <c r="J101" i="4" s="1"/>
  <c r="BK207" i="4"/>
  <c r="J207" i="4" s="1"/>
  <c r="J99" i="4" s="1"/>
  <c r="R125" i="4"/>
  <c r="R124" i="4" s="1"/>
  <c r="J119" i="2"/>
  <c r="J97" i="2" s="1"/>
  <c r="BK118" i="2"/>
  <c r="J118" i="2" s="1"/>
  <c r="J119" i="5"/>
  <c r="J97" i="5" s="1"/>
  <c r="BK118" i="5"/>
  <c r="J118" i="5" s="1"/>
  <c r="J126" i="4"/>
  <c r="J98" i="4" s="1"/>
  <c r="BK125" i="4"/>
  <c r="AT95" i="1"/>
  <c r="W31" i="1"/>
  <c r="AX94" i="1"/>
  <c r="BK124" i="4" l="1"/>
  <c r="J124" i="4" s="1"/>
  <c r="J125" i="4"/>
  <c r="J97" i="4" s="1"/>
  <c r="AK29" i="1"/>
  <c r="AT94" i="1"/>
  <c r="J96" i="3"/>
  <c r="J30" i="3"/>
  <c r="J30" i="2"/>
  <c r="J96" i="2"/>
  <c r="J30" i="5"/>
  <c r="J96" i="5"/>
  <c r="AG95" i="1" l="1"/>
  <c r="J39" i="2"/>
  <c r="AG96" i="1"/>
  <c r="AN96" i="1" s="1"/>
  <c r="J39" i="3"/>
  <c r="J39" i="5"/>
  <c r="AG98" i="1"/>
  <c r="AN98" i="1" s="1"/>
  <c r="J96" i="4"/>
  <c r="J30" i="4"/>
  <c r="AG97" i="1" l="1"/>
  <c r="AN97" i="1" s="1"/>
  <c r="J39" i="4"/>
  <c r="AN95" i="1"/>
  <c r="AG94" i="1"/>
  <c r="AK26" i="1" l="1"/>
  <c r="AK35" i="1" s="1"/>
  <c r="AN94" i="1"/>
</calcChain>
</file>

<file path=xl/sharedStrings.xml><?xml version="1.0" encoding="utf-8"?>
<sst xmlns="http://schemas.openxmlformats.org/spreadsheetml/2006/main" count="11051" uniqueCount="1225">
  <si>
    <t>Export Komplet</t>
  </si>
  <si>
    <t/>
  </si>
  <si>
    <t>2.0</t>
  </si>
  <si>
    <t>False</t>
  </si>
  <si>
    <t>{ede59c70-7dc0-4c93-8cf9-af5c7f7a36d3}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</si>
  <si>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</si>
  <si>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</si>
  <si>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</si>
  <si>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</si>
  <si>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</si>
  <si>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</si>
  <si>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</si>
  <si>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</si>
  <si>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</si>
  <si>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24/18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</si>
  <si>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</si>
  <si>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</si>
  <si>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tramvajové tratě v sadu Boženy Němcové</t>
  </si>
  <si>
    <t>KSO:</t>
  </si>
  <si>
    <t>CC-CZ:</t>
  </si>
  <si>
    <t>Místo:</t>
  </si>
  <si>
    <t>Ostrava</t>
  </si>
  <si>
    <t>Datum:</t>
  </si>
  <si>
    <t>3. 6. 2018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</si>
  <si>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</si>
  <si>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</si>
  <si>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</si>
  <si>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</si>
  <si>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</si>
  <si>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</si>
  <si>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</si>
  <si>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IM-PROEJKT, inženýrské a mostní konstrukce, s.r.o.</t>
  </si>
  <si>
    <t>True</t>
  </si>
  <si>
    <t>Zpracovatel:</t>
  </si>
  <si>
    <t>06324827</t>
  </si>
  <si>
    <t>SPRINCL s.r.o.</t>
  </si>
  <si>
    <t>CZ06324827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</si>
  <si>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</si>
  <si>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</si>
  <si>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</si>
  <si>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</si>
  <si>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</si>
  <si>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</si>
  <si>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</si>
  <si>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</si>
  <si>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</si>
  <si>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</si>
  <si>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</si>
  <si>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</si>
  <si>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</si>
  <si>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</si>
  <si>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</si>
  <si>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</si>
  <si>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</si>
  <si>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</si>
  <si>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</si>
  <si>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</si>
  <si>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</si>
  <si>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</si>
  <si>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</si>
  <si>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</si>
  <si>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</si>
  <si>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</si>
  <si>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</si>
  <si>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</si>
  <si>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</si>
  <si>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</si>
  <si>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</si>
  <si>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</si>
  <si>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</si>
  <si>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</si>
  <si>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</si>
  <si>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</si>
  <si>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</si>
  <si>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</si>
  <si>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</si>
  <si>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</si>
  <si>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</si>
  <si>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</si>
  <si>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</si>
  <si>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</si>
  <si>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</si>
  <si>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</si>
  <si>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DIO</t>
  </si>
  <si>
    <t xml:space="preserve">Dopravně inženýrské opatření </t>
  </si>
  <si>
    <t>STA</t>
  </si>
  <si>
    <t>1</t>
  </si>
  <si>
    <t>{0771e9be-e18b-4afd-88b4-2ecf5adbfd8c}</t>
  </si>
  <si>
    <t>2</t>
  </si>
  <si>
    <t>SO 11.01</t>
  </si>
  <si>
    <t>Tramvajový svršek a spodek</t>
  </si>
  <si>
    <t>{5ffac97a-7f71-49d1-a7e8-0810724aa125}</t>
  </si>
  <si>
    <t>SO 18.01</t>
  </si>
  <si>
    <t>Chodníky a cyklostezky</t>
  </si>
  <si>
    <t>{b687636c-403d-4001-83ed-159e9b421185}</t>
  </si>
  <si>
    <t>VRN</t>
  </si>
  <si>
    <t>Vedlejší rozpočtové náklady</t>
  </si>
  <si>
    <t>{aefc5ae0-5823-4c7f-8acc-9741f58db666}</t>
  </si>
  <si>
    <t>KRYCÍ LIST SOUPISU PRACÍ</t>
  </si>
  <si>
    <t>Objekt:</t>
  </si>
  <si>
    <t xml:space="preserve">DIO - Dopravně inženýrské opatření </t>
  </si>
  <si>
    <t>REKAPITULACE ČLENĚNÍ SOUPISU PRACÍ</t>
  </si>
  <si>
    <t>Kód dílu - Popis</t>
  </si>
  <si>
    <t>Cena celkem [CZK]</t>
  </si>
  <si>
    <t>Náklady ze soupisu prací</t>
  </si>
  <si>
    <t>-1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</si>
  <si>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</si>
  <si>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</si>
  <si>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</si>
  <si>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</si>
  <si>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</si>
  <si>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</si>
  <si>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</si>
  <si>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</si>
  <si>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</si>
  <si>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</si>
  <si>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</si>
  <si>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</si>
  <si>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</si>
  <si>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</si>
  <si>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</si>
  <si>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N00</t>
  </si>
  <si>
    <t>Nepojmenované práce</t>
  </si>
  <si>
    <t>4</t>
  </si>
  <si>
    <t>ROZPOCET</t>
  </si>
  <si>
    <t>N01</t>
  </si>
  <si>
    <t>Nepojmenovaný díl</t>
  </si>
  <si>
    <t>K</t>
  </si>
  <si>
    <t>914169</t>
  </si>
  <si>
    <t>Přechodné dopravní značení - Hliníkové značky normální velikosti (Půjčení značení, dovoz, montáž, údržba, demontáž, odvoz)</t>
  </si>
  <si>
    <t>ks</t>
  </si>
  <si>
    <t>512</t>
  </si>
  <si>
    <t>-2001827811</t>
  </si>
  <si>
    <t>VV</t>
  </si>
  <si>
    <t>2xB1, 4xB30, 2xE13</t>
  </si>
  <si>
    <t>8*62</t>
  </si>
  <si>
    <t>Součet</t>
  </si>
  <si>
    <t>914179</t>
  </si>
  <si>
    <t>141535934</t>
  </si>
  <si>
    <t xml:space="preserve">2xZ2 (Zábrana  pro označení uzavírky) </t>
  </si>
  <si>
    <t>2*62</t>
  </si>
  <si>
    <t>3</t>
  </si>
  <si>
    <t>914189</t>
  </si>
  <si>
    <t>-709380480</t>
  </si>
  <si>
    <t>4xIP22 (Změna místní úpravy)</t>
  </si>
  <si>
    <t>4*62</t>
  </si>
  <si>
    <t>914719</t>
  </si>
  <si>
    <t>Přechodné dopravní značení - Sloupky z hliníkových trubek do patky (Půjčení značení, dovoz, montáž, údržba, demontáž, odvoz)</t>
  </si>
  <si>
    <t>1655462073</t>
  </si>
  <si>
    <t xml:space="preserve">Přechodné dopravní značení – Upevňovací konstrukce - Podkladní patka (podstavec) o hmotnosti 28kg (Půjčení značení, dovoz, montáž, údržba, </t>
  </si>
  <si>
    <t>demontáž, odvoz)</t>
  </si>
  <si>
    <t>20*62</t>
  </si>
  <si>
    <t>5</t>
  </si>
  <si>
    <t>914959</t>
  </si>
  <si>
    <t>1902359541</t>
  </si>
  <si>
    <t>10*62</t>
  </si>
  <si>
    <t>SO 11.01 - Tramvajový svršek a spodek</t>
  </si>
  <si>
    <t>HSV - Práce a dodávky HSV</t>
  </si>
  <si>
    <t xml:space="preserve">    1 - Zemní práce</t>
  </si>
  <si>
    <t xml:space="preserve">    11 - Zemní práce - přípravné a přidružené práce</t>
  </si>
  <si>
    <t xml:space="preserve">    5 - Komunikace pozemní</t>
  </si>
  <si>
    <t xml:space="preserve">      57 - Kryty pozemních komunikací letišť a ploch z kameniva nebo živičné</t>
  </si>
  <si>
    <t xml:space="preserve">      59 - Kryty pozemních komunikací, letišť a ploch dlážděné</t>
  </si>
  <si>
    <t xml:space="preserve">    8 - Trubní vedení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</si>
  <si>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</si>
  <si>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</si>
  <si>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998 - Přesun hmot</t>
  </si>
  <si>
    <t>VRN - Vedlejší rozpočtové náklady</t>
  </si>
  <si>
    <t>HSV</t>
  </si>
  <si>
    <t>Práce a dodávky HSV</t>
  </si>
  <si>
    <t>Zemní práce</t>
  </si>
  <si>
    <t>11</t>
  </si>
  <si>
    <t>Zemní práce - přípravné a přidružené práce</t>
  </si>
  <si>
    <t>11310617R</t>
  </si>
  <si>
    <t>Rozebrání dlažeb vozovek ze zámkové dlažby s ložem z kameniva ručně</t>
  </si>
  <si>
    <t>m2</t>
  </si>
  <si>
    <t>-895546806</t>
  </si>
  <si>
    <t>Demolice – Nástupiště zastávky TT – Šetrné odstranění cementobetonové zámkové dlažby tl. 60mm v blízkosti vybouraných obrub,</t>
  </si>
  <si>
    <t>včetně uložení v blízkosti stavby (předpoklad využití 70% stávající dlažby pro opětovné uložení) 30% bude odvezen a uložen na skládku zhotovitele)</t>
  </si>
  <si>
    <t>(likvidace v režii zhotovitele), (Plochy odečteny z grafického programu AutoCad dle výkresu E.11.01.02)</t>
  </si>
  <si>
    <t>51,8+61,6</t>
  </si>
  <si>
    <t>Demolice – Kryt TT – Odstranění cementobetonové dlažby typu Loket II tl. 80mm, vč. odvozu a uložení na skládku zhotovite (likvidace v režii zhotovit.)</t>
  </si>
  <si>
    <t>1158,30</t>
  </si>
  <si>
    <t>113107210R</t>
  </si>
  <si>
    <t>Odstranění podkladu strojně</t>
  </si>
  <si>
    <t>1256739841</t>
  </si>
  <si>
    <t xml:space="preserve">Demolice – Podkladní vrstvy TT – Odstranění podkladních vrstev TT (štěrk, štěrkopísek, zemina tř. I dle ČSN 73 61 33) </t>
  </si>
  <si>
    <t>do hloubky 590mm (z důvodu sklonu zemní pláně bude do výpočtu použita tloušťka 660mm)</t>
  </si>
  <si>
    <t>včetně odvozu a uložení na skládku zhotovitele (likvidace v režii zhotovitele)</t>
  </si>
  <si>
    <t>Plochy odečtena z grafického programu AutoCad dle výkresu E.11.01.02</t>
  </si>
  <si>
    <t>((19,11+22,93)+1158,3)*0,66</t>
  </si>
  <si>
    <t>113107230R</t>
  </si>
  <si>
    <t>Odstranění podkladu z betonu prostého tl 100 mm strojně pl přes 200 m2</t>
  </si>
  <si>
    <t>1307484960</t>
  </si>
  <si>
    <t>Demolice – Kryt TT – Vybourání vysokopevnostní malty tl. 30mm pod dlažbou, vč. odvozu a uložení na skládku zhotovite (likvidace v režii zhotovitele)</t>
  </si>
  <si>
    <t>Plocha odečtena z grafického programu AutoCad dle výkresu E.11.01.02</t>
  </si>
  <si>
    <t>113107213</t>
  </si>
  <si>
    <t>Odstranění podkladu z kameniva těženého tl 300 mm strojně pl přes 200 m2</t>
  </si>
  <si>
    <t>CS ÚRS 2018 02</t>
  </si>
  <si>
    <t>995664666</t>
  </si>
  <si>
    <t>Demolice –  Nástupiště zastávky TT – Odstranění sypkých podkladních vrstev (stěrkodrť, zemina tř. I dle ČSN 73 6133) v tl. dle nového souvrství včetně</t>
  </si>
  <si>
    <t>odvozu a uložení na skládku zhotovitele (likvidace v režii zhotovitele)</t>
  </si>
  <si>
    <t>Rozměry odečteny z grafického programu AutoCad dle výkresů E.11.01.02 a E.11.01.04)</t>
  </si>
  <si>
    <t>ložná vrstva = 30 mm, podkladní vrstva = 200 mm</t>
  </si>
  <si>
    <t>11310721R</t>
  </si>
  <si>
    <t>Odstranění podkladu z kameniva těženého tl 200 mm strojně pl přes 200 m2</t>
  </si>
  <si>
    <t>-1315161708</t>
  </si>
  <si>
    <t>Demolice – Kryt TT – Vybourání ložné a podkladní vrstvy v tl. 160mm včetně odvozu a uložení na skládku zhotovitele (likvidace v režii zhotovitele)</t>
  </si>
  <si>
    <t>19,11+22,93</t>
  </si>
  <si>
    <t>6</t>
  </si>
  <si>
    <t>11310723R</t>
  </si>
  <si>
    <t>Odstranění podkladu z betonu vyztuženého sítěmi tl 100 mm strojně pl přes 200 m2</t>
  </si>
  <si>
    <t>-688974382</t>
  </si>
  <si>
    <t>Demolice – Kryt TT – Vybourání železobetonové desky tl. 100 mm pod dlažbou s dvěma vrstvami KARI-sítí</t>
  </si>
  <si>
    <t>včetně odvozu a uložení na skládku zhotovite (likvidace v režii zhotovitele)</t>
  </si>
  <si>
    <t>(Plocha odečtena z grafického programu AutoCad dle výkresu E.11.01.02)</t>
  </si>
  <si>
    <t>1158,8</t>
  </si>
  <si>
    <t>7</t>
  </si>
  <si>
    <t>11320211R1</t>
  </si>
  <si>
    <t>Vytrhání obrub krajníků obrubníků stojatých</t>
  </si>
  <si>
    <t>m</t>
  </si>
  <si>
    <t>517158824</t>
  </si>
  <si>
    <t>Demolice – Obruby – Odstranění betonových chodníkových obrubníků (80x250x1000mm) vč. betonového lože,  odvozu a uložení na skládku zhotovite</t>
  </si>
  <si>
    <t xml:space="preserve"> (likvidace v režii zhotovitele), (Délka odečtena z grafického programu AutoCad dle výkresu E.11.01.02)</t>
  </si>
  <si>
    <t>3,6+5,2</t>
  </si>
  <si>
    <t>Demolice – Obruby – Odvoz a uložení na skládku zhotovitele poškozených bezbariérových zastávkových obrubníků,(předpoklad 30% stávajících obrub)</t>
  </si>
  <si>
    <t>vč. betonového lože,  (likvidace v režii zhotovitele), (Délka odečtena z grafického programu AutoCad dle výkresu E.11.01.02)</t>
  </si>
  <si>
    <t>130,0*0,3</t>
  </si>
  <si>
    <t>8</t>
  </si>
  <si>
    <t>11320211R</t>
  </si>
  <si>
    <t>Demontáž obrub krajníků obrubníků stojatých s očištěním</t>
  </si>
  <si>
    <t>-999367515</t>
  </si>
  <si>
    <t>Demolice – Obruby – Šetrné demontování a očištění kamenných obrubníků (250x250x1000mm)</t>
  </si>
  <si>
    <t xml:space="preserve">včetně uložení v blízkosti stavby pro opětovné uložení </t>
  </si>
  <si>
    <t>(Délka odečtena z grafického programu AutoCad dle výkresu E.11.01.02)</t>
  </si>
  <si>
    <t>13,3+22,9+75,4+86,8</t>
  </si>
  <si>
    <t>Demolice – Obruby – Šetrné odstranění bezbariérových zastávkových obrubníků</t>
  </si>
  <si>
    <t>včetně uložení v blízkosti stavby pro opětovné uložení</t>
  </si>
  <si>
    <t>65,0+65,0</t>
  </si>
  <si>
    <t>9</t>
  </si>
  <si>
    <t>114203201</t>
  </si>
  <si>
    <t>Očištění lomového kamene nebo betonových tvárnic od hlíny nebo písku</t>
  </si>
  <si>
    <t>m3</t>
  </si>
  <si>
    <t>CS ÚRS 2018 01</t>
  </si>
  <si>
    <t>-1843499402</t>
  </si>
  <si>
    <t>Demolice – Nástupiště zastávky TT – očištění cementobetonové zámkové dlažby tl. 60mm v blízkosti vybouraných obrub,</t>
  </si>
  <si>
    <t>(51,8+61,6)*0,06</t>
  </si>
  <si>
    <t>10</t>
  </si>
  <si>
    <t>12210110R</t>
  </si>
  <si>
    <t>Odkopávky a prokopávky nezapažené v hornině tř. 1 a 2 objem do 1000 m3</t>
  </si>
  <si>
    <t>-9112176</t>
  </si>
  <si>
    <t>Rozměry odečteny z grafického programu AutoCad dle výkresu E.11.01.02 a situace OvaK</t>
  </si>
  <si>
    <t>Demolice – Inženýrské sítě – Odstranění zeminy tř. I. dle ČSN 73 6133 pro obnovu kanalizační přípojky</t>
  </si>
  <si>
    <t xml:space="preserve"> včetně odvozu a uložení na skládku zhotovitele (likvidace v režii zhotovitele)</t>
  </si>
  <si>
    <t xml:space="preserve"> plocha v podélném řezu = 135,400m2</t>
  </si>
  <si>
    <t>šířka výkopu = 1,100m</t>
  </si>
  <si>
    <t>135,4*1,1</t>
  </si>
  <si>
    <t>Demolice – Podkladní vrstvy TT – Odstranění zeminy tř. I dle ČSN 73 6133 pro zřízení trativodního žebra a hlavního sběrače</t>
  </si>
  <si>
    <t>- plocha v podélné řezu = 185,500m2</t>
  </si>
  <si>
    <t>- šířka výkopu = 1,100m</t>
  </si>
  <si>
    <t>185,5*1,1</t>
  </si>
  <si>
    <t>Demolice – Podkladní vrstvy TT – Odstranění zeminy tř. I dle ČSN 73 6133 pro případnou sanaci v tl. 500mm</t>
  </si>
  <si>
    <t>((19,11+22,93)+1158,3)*0,5</t>
  </si>
  <si>
    <t>Demolice – Podkladní vrstvy TT – Odstranění zeminy tř. I dle ČSN 73 6133 pro uložení nových UV</t>
  </si>
  <si>
    <t>Jedná se o rozšíření výkopu v místech UV na šířku 1,80m (pro lepší manipulaci ve výkopu)</t>
  </si>
  <si>
    <t>zšíření výkopu v místech UV na šířku 1,80m (pro lepší manipulaci ve výkopu), včetně odvozu a uložení na skládku zhotovitele (likvidace v režii zhot.)</t>
  </si>
  <si>
    <t>- průměrná hloubka výkopu 1,50m (pod sanací)</t>
  </si>
  <si>
    <t>6*(1,8*1,8-1,8*1,1)*1,5</t>
  </si>
  <si>
    <t>Demolice – Podkladní vrstvy TT – Odstranění zeminy tř. I dle ČSN 73 6133 pro uložení nových RŠ.</t>
  </si>
  <si>
    <t>Jedná se o rozšíření výkopu v místech RŠ na šířku 3,00m (pro lepší manipulaci ve výkopu)</t>
  </si>
  <si>
    <t>3*(3*3-3*1,1)*1,5</t>
  </si>
  <si>
    <t>151101101</t>
  </si>
  <si>
    <t>Zřízení příložného pažení a rozepření stěn rýh hl do 2 m</t>
  </si>
  <si>
    <t>1810391368</t>
  </si>
  <si>
    <t>Rozměry odečetyn z grafického prohramu AutoCad dle výkresu E.11.01.02</t>
  </si>
  <si>
    <t>Hlavní sběrač – Zřízení dočasného pažení svislých stěn výkopů pomocí vodorovných pažin s rozpěrami</t>
  </si>
  <si>
    <t>Včetně jejího dovozu</t>
  </si>
  <si>
    <t>délka výkupu 152,00m</t>
  </si>
  <si>
    <t>šířka výkopu 1,10m</t>
  </si>
  <si>
    <t>průměrná hloubka výkupu 1,50m</t>
  </si>
  <si>
    <t>152*1,5*2</t>
  </si>
  <si>
    <t>Inženýrské sítě – Kanalizační přípojka – Zřízení dočasného pažení svislých stěn výkopů pomocí vodorovných pažin s rozpěrami.</t>
  </si>
  <si>
    <t>- délka výkupu 35,50m</t>
  </si>
  <si>
    <t>- šířka výkopu 1,10m</t>
  </si>
  <si>
    <t>- průměrná hloubka výkupu 3,70m</t>
  </si>
  <si>
    <t>35,5*3,7*2</t>
  </si>
  <si>
    <t>12</t>
  </si>
  <si>
    <t>151101111</t>
  </si>
  <si>
    <t>Odstranění příložného pažení a rozepření stěn rýh hl do 2 m</t>
  </si>
  <si>
    <t>606004104</t>
  </si>
  <si>
    <t>uložení, odstranění a odvozu zhotovitele (likvidace v režii zhotovitele).</t>
  </si>
  <si>
    <t>uložení, odstranění a odvozu na skládku zhotovitele (likvidace v režii zhotovitele).</t>
  </si>
  <si>
    <t>13</t>
  </si>
  <si>
    <t>171201211</t>
  </si>
  <si>
    <t>Poplatek za uložení stavebního odpadu - zeminy a kameniva na skládce</t>
  </si>
  <si>
    <t>t</t>
  </si>
  <si>
    <t>2090768952</t>
  </si>
  <si>
    <t>Demolice – Podkladní vrstvy TT – Poplatek za uložení na skládku odstraněné zeminy, (suť ze sypkých vozovkových vrstev a zeminy 1,9t/m3)</t>
  </si>
  <si>
    <t>(792,2+600,2+186,6+11,3+25,7)*1,9</t>
  </si>
  <si>
    <t>Demolice – Inženýrské sítě – Poplatek za uložení na skládku odstraněné zeminy, (suť ze sypkých vozovkových vrstev a zeminy 1,9t/m3)</t>
  </si>
  <si>
    <t>148,9*1,9</t>
  </si>
  <si>
    <t>Demolice – Nástupiště zastávky TT – Poplatek za uložení podkladních vrstev na skládku, (suť ze sypkých vozovkových vrstev a zeminy 1,9t/m3)</t>
  </si>
  <si>
    <t>26,10*1,9</t>
  </si>
  <si>
    <t>14</t>
  </si>
  <si>
    <t>181102302</t>
  </si>
  <si>
    <t>Úprava pláně v zářezech se zhutněním</t>
  </si>
  <si>
    <t>-1043217344</t>
  </si>
  <si>
    <t>Podkladní vrstvy TT – Úprava zemní pláně včetně hutnění v zeminách tř. I dle ČSN 73 6133</t>
  </si>
  <si>
    <t>Plochy odečteny z grafického programu AutoCad dle výkresu E.11.01.02</t>
  </si>
  <si>
    <t>1282-(152*1,1)</t>
  </si>
  <si>
    <t>Zastávky TT – Nástupiště - Úprava zemní pláně včetně hutnění v zemině tř. I</t>
  </si>
  <si>
    <t>51,80+61,60</t>
  </si>
  <si>
    <t>Sanace podloží TT – Úprava parapláně včetně hutnění v zeminách tř. I dle ČSN 73 6133</t>
  </si>
  <si>
    <t>M</t>
  </si>
  <si>
    <t>69311014</t>
  </si>
  <si>
    <t>geotextilie tkaná PES 300/50kN/m</t>
  </si>
  <si>
    <t>725940719</t>
  </si>
  <si>
    <t>Podkladní vrstvy TT – Separační tkaná geotextílie 300g/m2 uložená na zhutněnou zemní pláň, včetně  nákupu a dovozu na stavbu, vč. přesahů</t>
  </si>
  <si>
    <t>1114,80*1,1</t>
  </si>
  <si>
    <t>16</t>
  </si>
  <si>
    <t>69311010</t>
  </si>
  <si>
    <t>geotextilie tkaná PP 80kN/m</t>
  </si>
  <si>
    <t>1820677085</t>
  </si>
  <si>
    <t>Sanace podloží TT – Separační/výztužná tkaná geotextílie uložena na upravenou parapláň</t>
  </si>
  <si>
    <t>Geotestílie bude mít pevnost v tahu pv příčném i podélném směru 80kN/m a odolnost proti přetržení CBR-10kN</t>
  </si>
  <si>
    <t>včetně nákupu a dovozu na stavbu</t>
  </si>
  <si>
    <t>17</t>
  </si>
  <si>
    <t>35823511R</t>
  </si>
  <si>
    <t>Bourání kanalizace PP DN 150</t>
  </si>
  <si>
    <t>559635839</t>
  </si>
  <si>
    <t>Demolice – Svršek TT – Odstranění kanalizačních přípojek od kolejových odvodňovačů do UV.</t>
  </si>
  <si>
    <t>Předpoklad materiálu přípojky je PP DN 150, včetně odvozu a uložení na skládku zhotovitele (likvidace v režii zhotovitele)</t>
  </si>
  <si>
    <t>10*1,5</t>
  </si>
  <si>
    <t>18</t>
  </si>
  <si>
    <t>35831511R</t>
  </si>
  <si>
    <t>Odstranění kolejových odvodňovačů</t>
  </si>
  <si>
    <t>-1822100724</t>
  </si>
  <si>
    <t>P</t>
  </si>
  <si>
    <t xml:space="preserve">Poznámka k položce:_x000D_
Demolice – Svršek TT – Odstranění kolejových odvodňovačů (atyp s velkou mříží), včetně manipulace a uložení v místě stavby (odvoz zajistí na výzvu zhotovitele stavebních prací společnost, která je smluvním partnerem DPO, a.s.; konkrétní údaje o ní budou sděleny zhotoviteli při předání staveniště k zahájení prací)
(Počet odeščten z grafického programu AutoCad dle výkresu E.11.01.02)
</t>
  </si>
  <si>
    <t>Demolice – Svršek TT – Odstranění kolejových odvodňovačů (atyp s velkou mříží), včetně manipulace a uložení v místě stavby</t>
  </si>
  <si>
    <t>(odvoz zajistí na výzvu zhotovitele stavebních prací společnost, která je smluvním partnerem DPO, a.s.</t>
  </si>
  <si>
    <t>konkrétní údaje o ní budou sděleny zhotoviteli při předání staveniště k zahájení prací)</t>
  </si>
  <si>
    <t>(Počet odeščten z grafického programu AutoCad dle výkresu E.11.01.02)</t>
  </si>
  <si>
    <t>19</t>
  </si>
  <si>
    <t>388995214</t>
  </si>
  <si>
    <t>Chránička kabelů z trub HDPE v římse DN 160</t>
  </si>
  <si>
    <t>2052257919</t>
  </si>
  <si>
    <t>Inženýrské sítě – Chráničky pro ochranu stávajících inženýrských sítí pod tramvajovou tratí</t>
  </si>
  <si>
    <t xml:space="preserve"> (pouze v případě že budou inž. sítě obnaženy). Budou užity dělené chráničky (předpoklad DN 150 z HDPE)</t>
  </si>
  <si>
    <t xml:space="preserve"> konkrétní typ dle požadavku správce dotčené sítě.</t>
  </si>
  <si>
    <t>(Délky odečteny z grafického programu AutoCAd dle výkresu E.11.01.02)</t>
  </si>
  <si>
    <t>10,7+16,5+9,1+8,8+8,5+8,4+8,1+8,7+8,5+8,7+8,8+10,1+8,2+8</t>
  </si>
  <si>
    <t>20</t>
  </si>
  <si>
    <t>15R</t>
  </si>
  <si>
    <t>D+M Filtrační vrstvy</t>
  </si>
  <si>
    <t>-1771901672</t>
  </si>
  <si>
    <t>Trativod – Stěny drenážního žebra budou vždy vyloženy separační/filtrační</t>
  </si>
  <si>
    <t>geotextílií min. 300g/m2, včetně nákupu a dovozu na stavbu</t>
  </si>
  <si>
    <t>Rozměry odečteny z grafického programu AutoCad dle výkresů E.11.01.02 a E.11.01.04</t>
  </si>
  <si>
    <t>157,7*(0,8+1,1+0,8)</t>
  </si>
  <si>
    <t>871310330R</t>
  </si>
  <si>
    <t>Kanalizační potrubí PP SN 16  DN 150</t>
  </si>
  <si>
    <t>555835861</t>
  </si>
  <si>
    <t>Kolejové konstrukce – Odvodňovače - Kanalizační přípojka z PP SN 16 s žebrovanou konstrukcí stěny DN150</t>
  </si>
  <si>
    <t>pro odvodnění kolejových odvodňovačů včetně uložení, montáže a napojení do UV a RŠ</t>
  </si>
  <si>
    <t>Délka odečtena z grafického programu AutoCad dle výkresu E.1.1.1.02</t>
  </si>
  <si>
    <t>16*2</t>
  </si>
  <si>
    <t>22</t>
  </si>
  <si>
    <t>87137032R</t>
  </si>
  <si>
    <t>Kanalizační potrubí PP SN 12 DN 300</t>
  </si>
  <si>
    <t>-1202766781</t>
  </si>
  <si>
    <t>Délka odečtena z grafického programu AutoCad dle výkresu E.11.01.02</t>
  </si>
  <si>
    <t>Inženýrské sítě  - Kanalizační přípojka – Uložení potrubí kanalizační přípojky z PP SN12 trouby s žebrovanou konstrukcí stěny DN300 (ČSN EN 13476)</t>
  </si>
  <si>
    <t>35,5</t>
  </si>
  <si>
    <t>Hlavní sběrač – Uložení potrubí hlavního sběrače z PP SN12 trouby s žebrovanou konstrukcí stěny DN300 (ČSN EN 13476)</t>
  </si>
  <si>
    <t xml:space="preserve"> včetně nákupu a dovozu na stavbu</t>
  </si>
  <si>
    <t>152</t>
  </si>
  <si>
    <t>23</t>
  </si>
  <si>
    <t>919791020R</t>
  </si>
  <si>
    <t>Odstranění ochrany stromů dřevěným bedněním</t>
  </si>
  <si>
    <t>kus</t>
  </si>
  <si>
    <t>1132290981</t>
  </si>
  <si>
    <t>24</t>
  </si>
  <si>
    <t>91979102R</t>
  </si>
  <si>
    <t>D+M ochrany stromů dřevěným bedněním do výšky 2 m - zřízení</t>
  </si>
  <si>
    <t>2065582684</t>
  </si>
  <si>
    <t>Komunikace pozemní</t>
  </si>
  <si>
    <t>25</t>
  </si>
  <si>
    <t>54311111R</t>
  </si>
  <si>
    <t>Směrové a výškové vyrovnání trolejového lana</t>
  </si>
  <si>
    <t>-832077094</t>
  </si>
  <si>
    <t>Dokončovací práce – Trakční vedení – Směrová a výšková úprava trolejového lana</t>
  </si>
  <si>
    <t>Délky os kolejí odečteny z grafického programu AutoCad dle výkresu E.11.01.02</t>
  </si>
  <si>
    <t>159,85+168,923</t>
  </si>
  <si>
    <t>26</t>
  </si>
  <si>
    <t>546862010R</t>
  </si>
  <si>
    <t>Odstranění skříněk indukčního snímače</t>
  </si>
  <si>
    <t>-636563956</t>
  </si>
  <si>
    <t>Demolice – Inženýrské sítě – Odstranění skříněk indukčního snímače SSZ v kolejích</t>
  </si>
  <si>
    <t>četně manipulace, odpojení a uložení v blízkosti stavby (odvoz zajistí na výzvu zhotovitele stavebních prací společnost, která je smluvním partnerem</t>
  </si>
  <si>
    <t>DPO, a.s.; konkrétní údaje o ní budou sděleny zhotoviteli při předání staveniště k zahájení prací)</t>
  </si>
  <si>
    <t>Počet odečten z grafického programu AutoCad dle výkresu E.11.01.02</t>
  </si>
  <si>
    <t>27</t>
  </si>
  <si>
    <t>54686201R</t>
  </si>
  <si>
    <t>Odstranění skříněk pro kabely</t>
  </si>
  <si>
    <t>-1041197669</t>
  </si>
  <si>
    <t>Demolice – Inženýrské sítě – Odstranění skříněk pro zapojení zpětných kabelů ke kolejnicím,</t>
  </si>
  <si>
    <t xml:space="preserve">včetně manipulace, odpojení a uložení v blízkosti stavby (odvoz zajistí na výzvu zhotovitele stavebních prací společnost, která je smluvním partnerem </t>
  </si>
  <si>
    <t>28</t>
  </si>
  <si>
    <t>54813312R</t>
  </si>
  <si>
    <t>Řez příčný žlábkové koleje - vytvoření otvoru</t>
  </si>
  <si>
    <t>867234311</t>
  </si>
  <si>
    <t>Svršek TT - Vyfrézování otvorů ve žlábku kolejnice pro napojení na kolejový odvodňovač</t>
  </si>
  <si>
    <t>Počet otvorů odečteno z grafického programu AutoCad dle výkresu E.11.01.02</t>
  </si>
  <si>
    <t>32</t>
  </si>
  <si>
    <t>29</t>
  </si>
  <si>
    <t>54891112R</t>
  </si>
  <si>
    <t>Svařování žlábkových kolejnic elektrickým obloukem</t>
  </si>
  <si>
    <t>920532072</t>
  </si>
  <si>
    <t>Svršek TT – Svařování kolejnice elektrickým obloukem + přebroušení kolejnic - zřízení bezstykové koleje (délka kolejnic 18m)</t>
  </si>
  <si>
    <t>včetně nedestruktivní kontroly svarů</t>
  </si>
  <si>
    <t>40</t>
  </si>
  <si>
    <t>30</t>
  </si>
  <si>
    <t>564671111R</t>
  </si>
  <si>
    <t>Podklad z kameniva hrubého drceného vel. 0-125 mm tl 250 mm</t>
  </si>
  <si>
    <t>-2086691840</t>
  </si>
  <si>
    <t xml:space="preserve">Sanace podloží TT – Kamenitá sypanina z drceného přírodního kameniva fr.0/250mm </t>
  </si>
  <si>
    <t>(příp. 0/125mm) v tl. 0,500m, včetně nákupu, dovozu na stavbu a hutnění</t>
  </si>
  <si>
    <t>Na základě návrhu sanace proveden nejprve zkušební úsek. Rozměr zkušebního úseku určí TDI. Počet zkoušek určí TDI.</t>
  </si>
  <si>
    <t>Pokud by nebyly splněny požadované parametry na zemní pláni - bude přistoupeno k návrhu sanace</t>
  </si>
  <si>
    <t xml:space="preserve">aktivní zóny na základě naměřených výsledků zatěžovacích zkoušek. </t>
  </si>
  <si>
    <t>1114,8*2</t>
  </si>
  <si>
    <t>57</t>
  </si>
  <si>
    <t>Kryty pozemních komunikací letišť a ploch z kameniva nebo živičné</t>
  </si>
  <si>
    <t>31</t>
  </si>
  <si>
    <t>11315511R</t>
  </si>
  <si>
    <t>Frézování betonového krytu tl 30 mm pruh š 0,5 m pl do 500 m2 bez překážek v trase</t>
  </si>
  <si>
    <t>1015038451</t>
  </si>
  <si>
    <t>Kryt TT – Cementobetonový kryt – Profrézování krytu vedle hlavy kolejnic v šířce 70mm a výšce 20mm včetně vyčištění</t>
  </si>
  <si>
    <t>(Délky odečteny z grafického programu AutoCad dle výkresu E.11.01.02)</t>
  </si>
  <si>
    <t>(138,23+137,65+140,64+140,19)*0,07</t>
  </si>
  <si>
    <t>13R</t>
  </si>
  <si>
    <t>Jádrové vrtání do DN 200</t>
  </si>
  <si>
    <t>-683044905</t>
  </si>
  <si>
    <t>Revizní šachty – Zřízení jádrových vývrtů DN170 ve stěnách revizních šachet pro napojení trativodní trouby DN150, včetně zatěsnění</t>
  </si>
  <si>
    <t xml:space="preserve">Uliční vpustě – Zřízení jádrových vývrtů DN170 ve stěnách uličních vpustí pro napojení trativodní trouby DN150 </t>
  </si>
  <si>
    <t>a přípojek odvodňovačů DN150, včetně zatěsnění</t>
  </si>
  <si>
    <t>33</t>
  </si>
  <si>
    <t>Odpojení stávajících zpětných kabelů</t>
  </si>
  <si>
    <t>-310622915</t>
  </si>
  <si>
    <t>Demolice -  Inženýrské sítě - Odpojení stávajících zpětných kabelů jeho demontáž a odstranění kabelového vedení (DPO, a.s.)</t>
  </si>
  <si>
    <t>včetně odvozu a uložení na skládku DPO v Martinově, do vzdálenosti 12 km</t>
  </si>
  <si>
    <t>4+5,5+7,7+9</t>
  </si>
  <si>
    <t>34</t>
  </si>
  <si>
    <t>175102101R</t>
  </si>
  <si>
    <t>Obsypání šachet</t>
  </si>
  <si>
    <t>-110354475</t>
  </si>
  <si>
    <t>Uliční vpustě - Obsyp uličních vpustí štěrkodrtí fr. 0/63mm hutněné po vrstvách (0,300mm) na ID=0,85; 100%PS</t>
  </si>
  <si>
    <t>Rozměry odečteny z grafického programu AutoCad dle digitálního výkresu</t>
  </si>
  <si>
    <t>- průměrná hloubka zásypu 1,50m</t>
  </si>
  <si>
    <t>6*((1,8*1,8)-(3,16*0,3*0,3))*1,5</t>
  </si>
  <si>
    <t>Revizní šachty - Obsyp revizních šachet štěrkodrtí fr. 0/63mm hutněné po vrstvách (0,300mm) na ID=0,85; 100%PS</t>
  </si>
  <si>
    <t>3*((3*3)-(3,16*0,62*0,62))*1,5</t>
  </si>
  <si>
    <t>35</t>
  </si>
  <si>
    <t>17510210R</t>
  </si>
  <si>
    <t>Obsypání potrubí</t>
  </si>
  <si>
    <t>1151451450</t>
  </si>
  <si>
    <t>Trativod – Obsyp drenážní trouby trativodu štěrkem fr. 11/22mm, včetně nákupu, dovozu na stavbu a hutnění</t>
  </si>
  <si>
    <t>157,7*0,8*1,1</t>
  </si>
  <si>
    <t>Hlavní sběrač – Obsyp potrubí přípojky štěrkopískem fr. do 20mm, hutněn po vrstvách (300mm) na min. 95%PS, včetně nákupu a dovozu na stavbu</t>
  </si>
  <si>
    <t>152*1,1*0,55</t>
  </si>
  <si>
    <t>Inženýrské sítě – Kanalizační přípojka – Obsyp potrubí přípojky štěrkopískem fr. do 20mm, hutněn po vrstvách (300mm) na min. 95%PS, vč. nákupu a dovoz</t>
  </si>
  <si>
    <t>35,5*1,1*0,5</t>
  </si>
  <si>
    <t>Inženýrské sítě – Kanalizační přípojka – Zásyp štěrkodri fr. 0/63, hutněno po vrstvách (300mm) min. 95%PS včetně nákupu a dovozu na stavbu</t>
  </si>
  <si>
    <t>35,5*1,1*3,7</t>
  </si>
  <si>
    <t>36</t>
  </si>
  <si>
    <t>212752213</t>
  </si>
  <si>
    <t>Trativod z drenážních trubek plastových flexibilních D do 160 mm včetně lože otevřený výkop</t>
  </si>
  <si>
    <t>-831991092</t>
  </si>
  <si>
    <t>Trativod - Trativodní žebro o výšce min.800m a šířce 1,100m (dle výkopu pro hlavní sběrač)</t>
  </si>
  <si>
    <t>Drenážní žebro bude vždy tvořeno drenážní troubou DN150 vhodnou do dynamicky zatížených konstrukcí,</t>
  </si>
  <si>
    <t xml:space="preserve">včetně nákupu, dovozu na stavbu, manipulace a případného zavíčkování konců drenážní trouby. </t>
  </si>
  <si>
    <t>Délky odečteny z grafického programu AutoCad dle výkresu E.11.01.02</t>
  </si>
  <si>
    <t>96,9+60,8</t>
  </si>
  <si>
    <t>37</t>
  </si>
  <si>
    <t>59211897</t>
  </si>
  <si>
    <t>1208843677</t>
  </si>
  <si>
    <t>Rektifikační pražce ŽPSV R01 s</t>
  </si>
  <si>
    <t>rektifikačními šrouby v každém pátém uzlu upevnění, včetně nákupu a dovozu na stavbu</t>
  </si>
  <si>
    <t>(Počet odečten z grafického programu AutoCad dle výkresu E.11.01.02)</t>
  </si>
  <si>
    <t>- kolej č.1 = 159,850m</t>
  </si>
  <si>
    <t>- kolej č.2 = 168,923m</t>
  </si>
  <si>
    <t>ROZDĚLENÍ PRAŽCŮ (UPEVŇOVADEL) = 600mm</t>
  </si>
  <si>
    <t>112</t>
  </si>
  <si>
    <t>38</t>
  </si>
  <si>
    <t>451541111R</t>
  </si>
  <si>
    <t>Lože pod potrubí otevřený výkop ze štěrkodrtě</t>
  </si>
  <si>
    <t>1300440800</t>
  </si>
  <si>
    <t>Uliční vpustě - podsyp pod uliční vpustě, včetně nákupu, dovozu a zhutnění do výkopu</t>
  </si>
  <si>
    <t>6*(1,8*1,8*0,1)</t>
  </si>
  <si>
    <t>Revizní šachty - podsyp pod revizní šachty, včetně nákupu, dovozu a zhutnění do výkopu</t>
  </si>
  <si>
    <t>3*(3*3*0,1)</t>
  </si>
  <si>
    <t>Trativod – Podsyp ze štěrkodrti fr. 0/32mm tl. 0,05m pod drenážní troubu, včetně nákupu, dovozu na stavbu a hutnění</t>
  </si>
  <si>
    <t>157,7*0,05*1,1</t>
  </si>
  <si>
    <t>Inženýrské sítě – Kanalizační přípojka - Zřízení podsypu z písku fr. 0/4 tl. 200mm pro uložení potrubí, vč. nákupu a dovozu</t>
  </si>
  <si>
    <t>35,5*1,1*0,2</t>
  </si>
  <si>
    <t>Hlavní sběrač – Zřízení podsypu z písku fr. 0/4 tl. 200mm pro uložení potrubí, včetně nákupu a dovozu na stavbu</t>
  </si>
  <si>
    <t>152*1,1*0,2</t>
  </si>
  <si>
    <t>39</t>
  </si>
  <si>
    <t>548133111</t>
  </si>
  <si>
    <t>Řez příčný žlábkové kolejnice pilou</t>
  </si>
  <si>
    <t>-305477892</t>
  </si>
  <si>
    <t>Demolice – Svršek TT – Nařezání stávajících žlábkových kolejnic kotoučovou pilou v místech navařování nových kolejnic (začátek a konec úseku)</t>
  </si>
  <si>
    <t>548930012</t>
  </si>
  <si>
    <t>Řezání kolejnic plamenem</t>
  </si>
  <si>
    <t>1983736785</t>
  </si>
  <si>
    <t xml:space="preserve">Demolice – Svršek TT – Nařezání sávajícíh žlábkových kolejnic plamenem pro vytržení kolejnicových pásů po 5 m </t>
  </si>
  <si>
    <t>(předpoklad projektanta, skutečná délka se může být odlišná dle technologie demontáže dodavatele stavby)</t>
  </si>
  <si>
    <t>Délky kolejnic odečteny z grafického programu AutoCad dle výkresu E.11.01.02</t>
  </si>
  <si>
    <t>kolej č.1 = 160,00m</t>
  </si>
  <si>
    <t>kolej č.2 = 170,00m</t>
  </si>
  <si>
    <t>((160+170)/5)*2</t>
  </si>
  <si>
    <t>41</t>
  </si>
  <si>
    <t>564861111</t>
  </si>
  <si>
    <t>Podklad ze štěrkodrtě ŠD tl 200 mm</t>
  </si>
  <si>
    <t>871306721</t>
  </si>
  <si>
    <t>Zastávky TT – Nástupiště - Zřízení podkladní vrstvy ze štěrkodrti fr. 0/32 (ŠD nebude zahliněná) v min. tl. 200mm</t>
  </si>
  <si>
    <t>včetně dodávky, urovnání a hutnění</t>
  </si>
  <si>
    <t>(Plochy odečteny z grafického programu AutoCad dle výkresů E.11.01.02)</t>
  </si>
  <si>
    <t>42</t>
  </si>
  <si>
    <t>564861113</t>
  </si>
  <si>
    <t>Podklad ze štěrkodrtě ŠD tl 220 mm</t>
  </si>
  <si>
    <t>-658812597</t>
  </si>
  <si>
    <t xml:space="preserve">Podkladní vrstvy TT - Zřízení vrstvy ze štěrkodrti ŠDa 0/32 min. tl. 150mm, (pro výpočet uvažována tl. 220mm z důvodu nadvýšení při rozdílu příčného </t>
  </si>
  <si>
    <t xml:space="preserve">sklonu 4,0), včetně nákupu, dovozu, hutnění a urovnání do požadovaného sklonu (E0=15MPa; ID=0,80) </t>
  </si>
  <si>
    <t>1114,80</t>
  </si>
  <si>
    <t>43</t>
  </si>
  <si>
    <t>565155111</t>
  </si>
  <si>
    <t>Asfaltový beton vrstva podkladní ACP 16 (obalované kamenivo OKS) tl 70 mm š do 3 m</t>
  </si>
  <si>
    <t>-1498282174</t>
  </si>
  <si>
    <t>Kryt TT – Asfaltový kryt – Asfaltový beton pro ložné vrstvy ACL 16+ modifikovaný tl. 70mm</t>
  </si>
  <si>
    <t>Plochy odečteny z grafického programu AutoCad dle výkresu E.1.1.1.02</t>
  </si>
  <si>
    <t>43,2+150,2</t>
  </si>
  <si>
    <t>44</t>
  </si>
  <si>
    <t>565176111</t>
  </si>
  <si>
    <t>Asfaltový beton vrstva podkladní ACP 22 (obalované kamenivo OKH) tl 100 mm š do 3 m</t>
  </si>
  <si>
    <t>-1755255492</t>
  </si>
  <si>
    <t>Kryt TT – Asfaltový kryt – Asfaltový beton pro podkladní vrstvy ACP 22+ tl. 100mm</t>
  </si>
  <si>
    <t>45</t>
  </si>
  <si>
    <t>573111111</t>
  </si>
  <si>
    <t>Postřik živičný infiltrační s posypem z asfaltu množství 0,60 kg/m2</t>
  </si>
  <si>
    <t>232135558</t>
  </si>
  <si>
    <t>Kryt TT – Asfaltový kryt – Infiltrační postřik kationaktivní emulzí PI-E (0,60kg/m2)</t>
  </si>
  <si>
    <t>46</t>
  </si>
  <si>
    <t>573231107</t>
  </si>
  <si>
    <t>Postřik živičný spojovací ze silniční emulze v množství 0,40 kg/m2</t>
  </si>
  <si>
    <t>66951485</t>
  </si>
  <si>
    <t>Kryt TT – Asfaltový kryt – Spojovací postřik kationaktivní emulzí PS-E (0,40kg/m2)</t>
  </si>
  <si>
    <t>2*(43,2+150,2)</t>
  </si>
  <si>
    <t>47</t>
  </si>
  <si>
    <t>577134131</t>
  </si>
  <si>
    <t>Asfaltový beton vrstva obrusná ACO 11 (ABS) tř. I tl 40 mm š do 3 m z modifikovaného asfaltu</t>
  </si>
  <si>
    <t>-643646499</t>
  </si>
  <si>
    <t xml:space="preserve">Kryt TT – Asfaltový kryt – Asfaltový beton pro obrusné vrstvy ACO 11+ modifikovaný tl. 40mm </t>
  </si>
  <si>
    <t>48</t>
  </si>
  <si>
    <t>581141213</t>
  </si>
  <si>
    <t>Kryt cementobetonový vozovek skupiny CB II tl 220 mm</t>
  </si>
  <si>
    <t>-880984909</t>
  </si>
  <si>
    <t xml:space="preserve">Kryt TT – Cementobetonový kryt – Zřízení cemetobetonového krytu CBII v tl. 220mm </t>
  </si>
  <si>
    <t>jednovrstvý bez zřízení pracovních spár, příčné smršťovací spáry budou zřízeny po 4-6m</t>
  </si>
  <si>
    <t>ve spárách budou osazeny kluzné trny po vzdálenosti 250mm</t>
  </si>
  <si>
    <t>Počet kluzných trnů 810, včetně plastových podložek. V položce zahrnut nákup, dodávka,</t>
  </si>
  <si>
    <t>pokládka krytu a povrchová úprava tažením jutou, metličkování</t>
  </si>
  <si>
    <t>966,9</t>
  </si>
  <si>
    <t>49</t>
  </si>
  <si>
    <t>74181200R</t>
  </si>
  <si>
    <t>Zkouška optických tras</t>
  </si>
  <si>
    <t>229022919</t>
  </si>
  <si>
    <t>Inženýrské sítě – Proměření optických kabelových tras před stavbou a po stavbě (v případě pokud budou obnaženy)</t>
  </si>
  <si>
    <t>dle požadavku správce dotčené sítě (CETIN, T-Mobile)</t>
  </si>
  <si>
    <t>Předpoklad počtu optických vláken v kabelové trase 120ks. Měření zajistí na výzvu zhotovitele správci dotčené optické kabelové trasy.</t>
  </si>
  <si>
    <t>2*120</t>
  </si>
  <si>
    <t>59</t>
  </si>
  <si>
    <t>Kryty pozemních komunikací, letišť a ploch dlážděné</t>
  </si>
  <si>
    <t>50</t>
  </si>
  <si>
    <t>592451100</t>
  </si>
  <si>
    <t>dlažba skladebná 20x10x6 cm přírodní</t>
  </si>
  <si>
    <t>198902388</t>
  </si>
  <si>
    <t>Poznámka k položce:_x000D_
spotřeba: 50 kus/m2</t>
  </si>
  <si>
    <t>Zastávky TT – Nástupiště – Nákup nové cementobetonové dlažby z betonu C35/45-XF4 v tl. 60mm (předpoklad 30% ze stávajících)</t>
  </si>
  <si>
    <t>která bude stejné barvy a tvaru jako stávající (šedá, cihla 100x200mm), včetně dodávky</t>
  </si>
  <si>
    <t>(Plochy odečteny z grafického porgramu AutoCad dle výkresu E.11.01.02)</t>
  </si>
  <si>
    <t>((51,8+61,6)*0,3)*1,1</t>
  </si>
  <si>
    <t>51</t>
  </si>
  <si>
    <t>59245008</t>
  </si>
  <si>
    <t>dlažba skladebná betonová 20 x 10 x 6 cm barevná</t>
  </si>
  <si>
    <t>711354926</t>
  </si>
  <si>
    <t xml:space="preserve">Zastávky TT – Nástupiště – Nákup nové cementobetonové dlažby z betonu C35/45-XF4 v tl. 60mm, pro zřízení konstrastního pásu </t>
  </si>
  <si>
    <t>(červená, cihla 100x200mm), včetně dodávky</t>
  </si>
  <si>
    <t>(13,4+13,4)*1,1</t>
  </si>
  <si>
    <t>52</t>
  </si>
  <si>
    <t>59245006</t>
  </si>
  <si>
    <t>dlažba skladebná betonová základní pro nevidomé 20 x 10 x 6 cm barevná</t>
  </si>
  <si>
    <t>-309918540</t>
  </si>
  <si>
    <t>Zastávky TT – Nástupiště – Nákup nové cementobetonové dlažby z betonu C35/45-XF4 v tl. 60mm, pro zřízeníé signálních pásů</t>
  </si>
  <si>
    <t>(červená, cihla 100x200mm, povrch s výstupky)</t>
  </si>
  <si>
    <t>(2,0+2,0)*1,1</t>
  </si>
  <si>
    <t>53</t>
  </si>
  <si>
    <t>514471111</t>
  </si>
  <si>
    <t>Prolití kolejového lože pryskyřicí</t>
  </si>
  <si>
    <t>1786431670</t>
  </si>
  <si>
    <t>Svršek TT – Přechodová oblast – Prolití štěrkového lože pryskyřicí v množství 5l/m2, včetně dodávky a manipulace</t>
  </si>
  <si>
    <t>((43,6+76,6)*5)/1000</t>
  </si>
  <si>
    <t>54</t>
  </si>
  <si>
    <t>523821014</t>
  </si>
  <si>
    <t>Zřízení koleje stykované ze žlábkových kolejnic na nových pražcích dřevěných rozdělení C675 mm</t>
  </si>
  <si>
    <t>2053788835</t>
  </si>
  <si>
    <t>Svršek TT – Přechodová oblast - Uložení a upevnění koleje na dřevěné pražce, včetně dodávky, vnitrostaveništní dopravy a montáže</t>
  </si>
  <si>
    <t>(Položka zahrnuje: kolejnice 57R1; polyethylenovou podložku 2mm; dvojité</t>
  </si>
  <si>
    <t>pružné kroužky Fe6; vrtule R2; podkladnice R4pl; pryžová podložka R65;</t>
  </si>
  <si>
    <t>Podložka Fe6; svěrkové šrouby RS 1 M24; matice M24; tuhé svěrky ŽS4; rozchodnice včetně montážního materíálu)</t>
  </si>
  <si>
    <t>55</t>
  </si>
  <si>
    <t>523851014</t>
  </si>
  <si>
    <t>Zřízení koleje stykované ze žlábkových kolejnic na nových pražcích z betonu předpjatého 600 mm</t>
  </si>
  <si>
    <t>363450951</t>
  </si>
  <si>
    <t>Svršek TT – Konstrukce PJD – Pokládka žlábkových kolejnic 57R1, včetně nákupu, dodávky a manipulace</t>
  </si>
  <si>
    <t>Definitivní dotažení vrtulí tak, aby bylo dosaženo požadované polohy pružných svěrek a tím požadované síly.</t>
  </si>
  <si>
    <t>Použití běžných zatáčeček momentem v rozmezí 180-220Nm.</t>
  </si>
  <si>
    <t>160,164+159,534+169,271+168,576</t>
  </si>
  <si>
    <t>56</t>
  </si>
  <si>
    <t>60811810</t>
  </si>
  <si>
    <t>pražec dřevěný příčný impregnovaný olejem BK dl 2,6m I</t>
  </si>
  <si>
    <t>-658777100</t>
  </si>
  <si>
    <t>Dřevěné pražce</t>
  </si>
  <si>
    <t>ROZDĚLENÍ PRAŽCŮ  C = 675 mm</t>
  </si>
  <si>
    <t>59217041</t>
  </si>
  <si>
    <t>obrubník bezbariérový betonový přímý</t>
  </si>
  <si>
    <t>-477937851</t>
  </si>
  <si>
    <t>Obruby – Zastávkové obrubníky – Nákup a osazení nových bezbariérových zastávkových obrubníků přímých (Pos. 1.18) s výškou nástupní hrany 180mm</t>
  </si>
  <si>
    <t>58</t>
  </si>
  <si>
    <t>59217040</t>
  </si>
  <si>
    <t>obrubník bezbariérový betonový náběhový</t>
  </si>
  <si>
    <t>1855719176</t>
  </si>
  <si>
    <t>Obruby – Zastávkové obrubníky – Nákup a osazení nových bezbariérových zastávkových obrubníků koncových levých (KLS. 18) s výškou nástupní hrany 180mm</t>
  </si>
  <si>
    <t>2+2</t>
  </si>
  <si>
    <t>11315412R</t>
  </si>
  <si>
    <t>Frézování živičného krytu tl 40 mm pruh š 1 m pl do 500 m2 bez překážek v trase</t>
  </si>
  <si>
    <t>485952512</t>
  </si>
  <si>
    <t>Demolice – Kryt TT – Frézování zpevněných ploch v tl. 40mm, včetně odvozu a uložení na skládku zhotovitele (likvidace v režii zhotovitele)</t>
  </si>
  <si>
    <t>60</t>
  </si>
  <si>
    <t>511321021</t>
  </si>
  <si>
    <t>Práh nebo deska pro uložení žlábkové koleje ze ŽB C 12/15</t>
  </si>
  <si>
    <t>319762773</t>
  </si>
  <si>
    <t>Svršek TT – Konstrukce PJD – Zřízení podkladního betonu PB C12/15-X0 v tl. 100mm, včetně nákupu, dovozu na stavbu a hutnění</t>
  </si>
  <si>
    <t>1028*0,1</t>
  </si>
  <si>
    <t>61</t>
  </si>
  <si>
    <t>596211112</t>
  </si>
  <si>
    <t>Kladení zámkové dlažby komunikací pro pěší tl 60 mm skupiny A pl do 300 m2</t>
  </si>
  <si>
    <t>-830200949</t>
  </si>
  <si>
    <t>Zastávky TT – Nástupiště - Pokládka cementobetonové zámkové dlažby tl. 60mm, vč. zřízení ložné vrtsvy ze štěrk. 0/8 v tl. 30 mm</t>
  </si>
  <si>
    <t>včetně vyplnění spar jemným křemičitým pískem, včetně hutnění, řezání (předpoklad využití 70% stávající dlažby z demolice stavby)</t>
  </si>
  <si>
    <t>(Plochy odečteny z grafického programu AutoCad dle výkresu E.11.01.02)</t>
  </si>
  <si>
    <t>61,80+61,60</t>
  </si>
  <si>
    <t>62</t>
  </si>
  <si>
    <t>916241112</t>
  </si>
  <si>
    <t>Osazení obrubníku kamenného ležatého bez boční opěry do lože z betonu prostého</t>
  </si>
  <si>
    <t>-636500046</t>
  </si>
  <si>
    <t>Obruby – Opětovné osazení kamenných obrubníků do betonového lože z demolice stavby včetně řezání obrub a úpravy styčných spár.</t>
  </si>
  <si>
    <t>Svislé spáry budou vyplněny cementovou maltou MC 25-XF4 v tl. 5-10mm</t>
  </si>
  <si>
    <t>63</t>
  </si>
  <si>
    <t>5838000R</t>
  </si>
  <si>
    <t>obrubník kamenný přímý, žula, 25x25</t>
  </si>
  <si>
    <t>1262692967</t>
  </si>
  <si>
    <t>Poznámka k položce:_x000D_
Hmotnost: 150 kg/bm</t>
  </si>
  <si>
    <t>Obruby – Nákup a osazení nových kamenných obrubníků 1000x250x250mm</t>
  </si>
  <si>
    <t>Do výpočtu připočteno 10ks kamenných obrubníků pro případný odpad při řezání a poškození při demolici</t>
  </si>
  <si>
    <t>(12+24,4+76,2+87)-(13,3+22,9+75,4+86,8)+10</t>
  </si>
  <si>
    <t>64</t>
  </si>
  <si>
    <t>919735111</t>
  </si>
  <si>
    <t>Řezání stávajícího živičného krytu hl do 50 mm</t>
  </si>
  <si>
    <t>-1245094506</t>
  </si>
  <si>
    <t>Demolice – Kryt TT – Nařezání obrusné vrstvy asfaltového krytu(začátek a konec úseku) kotoučovou pilou do hloubky 40 mm</t>
  </si>
  <si>
    <t>24,5+11,7</t>
  </si>
  <si>
    <t>65</t>
  </si>
  <si>
    <t>922111523</t>
  </si>
  <si>
    <t>Pražcové podloží konstrukční vrstva z antivibrační rohože</t>
  </si>
  <si>
    <t>557667838</t>
  </si>
  <si>
    <t>Svršek TT – Konstrukce PJD – Uložení pryžové antivibrační rohože tl. 24mm se svislými přesahy 340mm u prefabrikátů tvaru L</t>
  </si>
  <si>
    <t xml:space="preserve"> včetně nákupu a dovozu na stavbu </t>
  </si>
  <si>
    <t>1028+(147,8+147,2+4)*0,34</t>
  </si>
  <si>
    <t>Trubní vedení</t>
  </si>
  <si>
    <t>66</t>
  </si>
  <si>
    <t>12R</t>
  </si>
  <si>
    <t>Nátěr betonu Np+2x Na</t>
  </si>
  <si>
    <t>-603032348</t>
  </si>
  <si>
    <t>Plocha odečtena z grafického programu AutoCad dle digitálního výkresu</t>
  </si>
  <si>
    <t xml:space="preserve">Revizní šachty - Nátěr ploch na styku se zeminou Np+2xNa </t>
  </si>
  <si>
    <t>průměrná hloubka RŠ 2,75m</t>
  </si>
  <si>
    <t>3*(2,75*3,16*1,24)</t>
  </si>
  <si>
    <t xml:space="preserve">Uliční vpustě - Nátěr ploch na styku se zeminou Np+2xNa </t>
  </si>
  <si>
    <t>průměrná hloubka UV 2,50m</t>
  </si>
  <si>
    <t>6*(2,5*3,16*0,6)</t>
  </si>
  <si>
    <t>67</t>
  </si>
  <si>
    <t>452311131</t>
  </si>
  <si>
    <t>Podkladní desky z betonu prostého tř. C 12/15 otevřený výkop</t>
  </si>
  <si>
    <t>-894612855</t>
  </si>
  <si>
    <t>Uliční vpustě - Podkladní beton C12/15 tl. 100 mm pro uložení uličních vpustí, včetně nákupu, dovozu a zhutnění do výkopu</t>
  </si>
  <si>
    <t>Revizní šachty - Podkladní beton C12/15 tl. 100 mm pro uložení revizních šachet, včetně nákupu, dovozu a zhutnění do výkopu</t>
  </si>
  <si>
    <t>68</t>
  </si>
  <si>
    <t>OD</t>
  </si>
  <si>
    <t>D+M Odvodňovače</t>
  </si>
  <si>
    <t>-1214639869</t>
  </si>
  <si>
    <t>Kolejové konstrukce – Odvodňovače – Zabudování a dodávka kolejových odvodňovačů rozchodu včetně napojení na kanalizační přípojku</t>
  </si>
  <si>
    <t>lejových odvodňovačů rozchodu včetně napojení na kanalizační přípojku. Kolejové odvodňovače budou atypické dle DPO, a.s. s velkými vtokovými mřížemi</t>
  </si>
  <si>
    <t>(1250x200mm)</t>
  </si>
  <si>
    <t>Počty odečteny z grafického programu AutoCad dle výkresu E.11.01.02</t>
  </si>
  <si>
    <t>69</t>
  </si>
  <si>
    <t>RŠ</t>
  </si>
  <si>
    <t>D+M Revizní šachty</t>
  </si>
  <si>
    <t>-1704901431</t>
  </si>
  <si>
    <t>Revizní šachty – Zřízení nových betonových revizních šachet – Revizní šachty budou o vnitřním průměru DN1000</t>
  </si>
  <si>
    <t>Revizní šachty budou ukončeny litinovými poklopy s betonovým středem a odvětráváním s třídou zatížení D400, včetně nákupu, dovozu na stavbu a osazení</t>
  </si>
  <si>
    <t>počet odečten z grafického programu AutoCad dle výkresu E.11.01.0</t>
  </si>
  <si>
    <t>1+1+1</t>
  </si>
  <si>
    <t>70</t>
  </si>
  <si>
    <t>UV</t>
  </si>
  <si>
    <t>D+M Uliční vpusti</t>
  </si>
  <si>
    <t>-195532521</t>
  </si>
  <si>
    <t>Uliční vpustě - Zřízení nových betonových uličních vpustí - Uliční vpusti budou o vnitřním průměru DN 500mm s kalníkem</t>
  </si>
  <si>
    <t>Uliční vpustě budou ukončeny mříží z kompozitu s rámem o rozměru 500/500mm a zatěžovací třídy D400 s kruh. kalovým košem</t>
  </si>
  <si>
    <t>Včetně nákupu, dovozu na stvabu a manipulace</t>
  </si>
  <si>
    <t>1+1+1+1+1+1</t>
  </si>
  <si>
    <t>Ostatní konstrukce a práce, bourání</t>
  </si>
  <si>
    <t>71</t>
  </si>
  <si>
    <t>16R</t>
  </si>
  <si>
    <t>Indukční smyčky SSZ</t>
  </si>
  <si>
    <t>soubor</t>
  </si>
  <si>
    <t>-24486002</t>
  </si>
  <si>
    <t>Kolejové konstrukce – Indukční smyčky SSZ – Zřízení nových ocelových skříněk (320x185mm)</t>
  </si>
  <si>
    <t>včetně montáže a napojení stávajících kabelů a elektrovýzbroje SSZ</t>
  </si>
  <si>
    <t>72</t>
  </si>
  <si>
    <t>17R</t>
  </si>
  <si>
    <t>vodivé propojení kolejnic</t>
  </si>
  <si>
    <t>-824824413</t>
  </si>
  <si>
    <t>Kolejové konstrukce – Vodivé propojení kolejnic v příčném směru bude tvořeno z dvou ocelových pásovin o rozměrech 80/10mm</t>
  </si>
  <si>
    <t>procházející pod patou kolejnic, včetně navaření na patu kolejnic</t>
  </si>
  <si>
    <t>Výrobu a instalaci zajistí na výzvu zhotovitele DPO, a.s.</t>
  </si>
  <si>
    <t>2*6</t>
  </si>
  <si>
    <t>73</t>
  </si>
  <si>
    <t>52600101R</t>
  </si>
  <si>
    <t>Vytrhání a odvoz kolejových roštů na skládku zhotovitele</t>
  </si>
  <si>
    <t>-1549040719</t>
  </si>
  <si>
    <t>Rozebrání a odvoz kolejových roštů na skládku zhotovitele</t>
  </si>
  <si>
    <t>celkem 66 polí o hmotnosti 2,5 tun</t>
  </si>
  <si>
    <t>74</t>
  </si>
  <si>
    <t>916131213</t>
  </si>
  <si>
    <t>Osazení silničního obrubníku betonového stojatého s boční opěrou do lože z betonu prostého</t>
  </si>
  <si>
    <t>-572045440</t>
  </si>
  <si>
    <t>Obruby – Zastávkové obrubníky – Opětovné osazení bezbariérových zastávkových obrubníků přímých</t>
  </si>
  <si>
    <t xml:space="preserve">(Pos. 1.18) z demolice stavby do betonového lože (předpoklad 70% využití stávajících obrubníků). </t>
  </si>
  <si>
    <t>86</t>
  </si>
  <si>
    <t>zastávkové obrubníky nové</t>
  </si>
  <si>
    <t>46+2+2</t>
  </si>
  <si>
    <t>75</t>
  </si>
  <si>
    <t>919111112</t>
  </si>
  <si>
    <t>Řezání dilatačních spár š 4 mm hl do 80 mm příčných nebo podélných v čerstvém CB krytu</t>
  </si>
  <si>
    <t>-489969878</t>
  </si>
  <si>
    <t>Kryt TT – Cementobetonový kryt - Zřízení příčných smršťovacích spár – Řezání spár do hloubky 80mm</t>
  </si>
  <si>
    <t>Délky odečteny z grafického programu AutoCad dle výkresu E.11.01.0</t>
  </si>
  <si>
    <t>208</t>
  </si>
  <si>
    <t>76</t>
  </si>
  <si>
    <t>919111212</t>
  </si>
  <si>
    <t>Řezání spár pro vytvoření komůrky š 10 mm hl 20 mm pro těsnící zálivku v CB krytu</t>
  </si>
  <si>
    <t>51715517</t>
  </si>
  <si>
    <t>Kryt TT – Cementobetonový kryt – Proříznutí krytu vedle žlábků kolejnic a na styku krytu</t>
  </si>
  <si>
    <t>a nástupištními obrubami v šířce 10mm a výšce 20mm včetně vyčištění</t>
  </si>
  <si>
    <t>138,23+137,65+140,64+140,19+68+68</t>
  </si>
  <si>
    <t>77</t>
  </si>
  <si>
    <t>919111213</t>
  </si>
  <si>
    <t>-1500168368</t>
  </si>
  <si>
    <t>Kryt TT – Cementobetonový kryt – Zřízení příčných smršťovacích spár –</t>
  </si>
  <si>
    <t>78</t>
  </si>
  <si>
    <t>919112212</t>
  </si>
  <si>
    <t>Frézování drážky asfaltového krytu v šířce 10mm a výšce 20mm vedle hlavy/žlábku kolejnic včetně vyčištění</t>
  </si>
  <si>
    <t>616935687</t>
  </si>
  <si>
    <t>Kryt TT – Asfaltový kryt – Frézování drážky asfaltového krytu v šířce 10mm a výšce 20mm vedle hlavy/žlábku kolejnic včetně vyčištění</t>
  </si>
  <si>
    <t>21,93+21,88+28,63+28,39</t>
  </si>
  <si>
    <t>79</t>
  </si>
  <si>
    <t>919112233</t>
  </si>
  <si>
    <t>Řezání spár pro vytvoření komůrky š 20 mm hl 40 mm pro těsnící zálivku v živičném krytu</t>
  </si>
  <si>
    <t>-854755346</t>
  </si>
  <si>
    <t>Kryt TT – Asfaltový kryt – Frézování drážky asfaltového krytu 40x20mm (spáry na styku nově zřizovaného asfaltového krytu a stávající vozovky)</t>
  </si>
  <si>
    <t>včetně vyčištění</t>
  </si>
  <si>
    <t>11,7+24,7</t>
  </si>
  <si>
    <t>80</t>
  </si>
  <si>
    <t>91912123R</t>
  </si>
  <si>
    <t>Těsnění spár zálivkou za studena pro komůrky š 70 mm hl 20 mm bez těsnicího profilu</t>
  </si>
  <si>
    <t>917647001</t>
  </si>
  <si>
    <t>Kryt TT – Cementobetonový kryt – Těsnění zálivkou z polyuretanů nebo polymerů proříznuté spáry vedle žlábků kolejnic 70x20mm</t>
  </si>
  <si>
    <t xml:space="preserve"> včetně dodávky</t>
  </si>
  <si>
    <t>138,23+137,65+140,64+140,19</t>
  </si>
  <si>
    <t>81</t>
  </si>
  <si>
    <t>919122111</t>
  </si>
  <si>
    <t>Těsnění spár zálivkou za tepla pro komůrky š 10 mm hl 20 mm s těsnicím profilem</t>
  </si>
  <si>
    <t>1080002196</t>
  </si>
  <si>
    <t>Kryt TT – Cementobetonový kryt – Těsnění zálivkou z polyuretanů nebo polymerů proříznuté spáry vedle žlábků kolejnic 10x20mm</t>
  </si>
  <si>
    <t>včetně dodávky</t>
  </si>
  <si>
    <t>82</t>
  </si>
  <si>
    <t>919122112</t>
  </si>
  <si>
    <t>-1055673155</t>
  </si>
  <si>
    <t>Kryt TT – Cementobetonový kryt – Zřízení přičných smršťovacích spár – Vyfoukání spár a vložení vymezovací vložky (provazec z mikroporézní pryže)</t>
  </si>
  <si>
    <t>83</t>
  </si>
  <si>
    <t>919124121</t>
  </si>
  <si>
    <t>Dilatační spáry vkládané v cementobetonovém krytu s vyplněním spár asfaltovou zálivkou</t>
  </si>
  <si>
    <t>964158695</t>
  </si>
  <si>
    <t>Kryt TT – Cementobetonový kryt – Zřízení příčných smršťovacích spár – těsnění zálivkou z polyuretanů nebo polymerů</t>
  </si>
  <si>
    <t>84</t>
  </si>
  <si>
    <t>91974811R</t>
  </si>
  <si>
    <t>Provedení postřiku cementobetonového krytu ochrannou emulzí -spáry</t>
  </si>
  <si>
    <t>864340591</t>
  </si>
  <si>
    <t>Kryt TT – Cementobetonový kryt – Zřízení příčných smšťovacích spár – Penetrační postřik</t>
  </si>
  <si>
    <t>85</t>
  </si>
  <si>
    <t>966006132</t>
  </si>
  <si>
    <t>Odstranění značek dopravních nebo orientačních se sloupky s betonovými patkami</t>
  </si>
  <si>
    <t>-152420790</t>
  </si>
  <si>
    <t>Demolice – Označník – Demontáž stávajích označníků včetně sloupků a uložení v blízkosti stavby pro opětovné zabudování po dokončení stavby</t>
  </si>
  <si>
    <t>Počet značení odečten z grafického programu AutoCad dle výkresu</t>
  </si>
  <si>
    <t>1+1</t>
  </si>
  <si>
    <t>99722180R</t>
  </si>
  <si>
    <t>Poplatek za uložení na skládce (skládkovné) odpadu dřevěného kód odpadu 17 02 01</t>
  </si>
  <si>
    <t>-1090687627</t>
  </si>
  <si>
    <t>Hlavní sběrač – Poplatek za uložení použitých dřevěných pažin na skládku, (dřevěný odpad 0,68t/m3)</t>
  </si>
  <si>
    <t>456*0,05*0,68</t>
  </si>
  <si>
    <t>Inženýrské sítě – Kanalizační přípojka – Poplatek za uložení použitých dřevěných pažin na skládku, (dřevěný odpad 0,68t/m3)</t>
  </si>
  <si>
    <t>262,7*0,05*0,68</t>
  </si>
  <si>
    <t>Ochrana stromů - dřevěné bednění kolem stromů</t>
  </si>
  <si>
    <t>17*0,1</t>
  </si>
  <si>
    <t>87</t>
  </si>
  <si>
    <t>997221815</t>
  </si>
  <si>
    <t>Poplatek za uložení betonového odpadu na skládce (skládkovné)</t>
  </si>
  <si>
    <t>-1537926658</t>
  </si>
  <si>
    <t>Demolice – Označník – Poplatek za uložení vybouraného betonu na skládku, (suť z prostého betonu 2,0t/m3)</t>
  </si>
  <si>
    <t>0,3*2</t>
  </si>
  <si>
    <t>Demolice – Kryt TT -Poplatek za uložení betonové suti na skládku, (suť z dlažby betonových dlaždic 2,0t/m3)</t>
  </si>
  <si>
    <t>92,7*2</t>
  </si>
  <si>
    <t>Demolice – Kryt TT – Poplatek za uložení malty na skládku, (suť z vrstev z cementovým pojivem 2,2t/m3)</t>
  </si>
  <si>
    <t>34,7*2,2</t>
  </si>
  <si>
    <t>Demolice – Obruby – Poplatek za uložení betonového lože na skládku, (suť z betonových konstrukcí 2,3t/m3)</t>
  </si>
  <si>
    <t>0,9*2,3</t>
  </si>
  <si>
    <t>29,8*2,3</t>
  </si>
  <si>
    <t>Demolice – Obruby – Poplatek za uložení chodníkových obrubníků na skládku, (suť z betonových konstrukcí 2,3t/m3)</t>
  </si>
  <si>
    <t>8,8*(0,08*0,5)*2,3</t>
  </si>
  <si>
    <t>Demolice – Nástupiště zastávky TT – Poplatek za uložení cementobetonové dlažby na skládku (30% stávající dlažby), (suť z dlažby bet. dlaždic 2,0t/m3)</t>
  </si>
  <si>
    <t>6,8*0,3*2,0</t>
  </si>
  <si>
    <t>1,7*2,3</t>
  </si>
  <si>
    <t>Demolice – Obruby – Poplatek za uložení bezbariérových obrubníků, které budou při manipulaci poničeny</t>
  </si>
  <si>
    <t>Předpoklad 30% stávajícíh obrub poškozených, (suť z betonových konstrukcí 2,3t/m3; plocha řezu 0,15m2)</t>
  </si>
  <si>
    <t>(130*0,3)*0,15*2,3</t>
  </si>
  <si>
    <t>88</t>
  </si>
  <si>
    <t>99722181R</t>
  </si>
  <si>
    <t>Poplatek za uložení plastového odpadu na skládce (skládkovné) odpadu kód odpadu 17 02 03</t>
  </si>
  <si>
    <t>554516032</t>
  </si>
  <si>
    <t>Demolice – Svršek TT – Poplatek za uložení přípojky z PP na skádku, (hmotnost 1m trouby = 3kg)</t>
  </si>
  <si>
    <t>(15,0*3)/1000</t>
  </si>
  <si>
    <t>Demolice – Svršek TT – Poplatek za uložení pryžových bokovnic na skládku, (odpad ze pryže 1,5t/m3)</t>
  </si>
  <si>
    <t>19,8*1,5</t>
  </si>
  <si>
    <t>89</t>
  </si>
  <si>
    <t>997221825</t>
  </si>
  <si>
    <t>Poplatek za uložení na skládce (skládkovné) stavebního odpadu železobetonového kód odpadu 170 101</t>
  </si>
  <si>
    <t>1729441480</t>
  </si>
  <si>
    <t>Poznámka k položce:_x000D_
Demolice – Kryt TT – Poplatek za uložení železobetonové desky na skládku, (suť z železobetonových konstrukcí 2,5t/m3)</t>
  </si>
  <si>
    <t>Demolice – Kryt TT – Poplatek za uložení železobetonové desky na skládku, (suť z železobetonových konstrukcí 2,5t/m3)</t>
  </si>
  <si>
    <t>115,8*2,5</t>
  </si>
  <si>
    <t>90</t>
  </si>
  <si>
    <t>997221845</t>
  </si>
  <si>
    <t>Poplatek za uložení na skládce (skládkovné) odpadu asfaltového bez dehtu kód odpadu 170 302</t>
  </si>
  <si>
    <t>-324347301</t>
  </si>
  <si>
    <t>Demolice – Kryt TT – Poplatek za uložení odstraněných asfaltových vrstev na skládku, (suť z asfaltových vozovkových vrstev 2,4t/m3)</t>
  </si>
  <si>
    <t>(1,7+6,7)*2,4</t>
  </si>
  <si>
    <t>91</t>
  </si>
  <si>
    <t>Doplňující konstrukce a práce pozemních komunikací, letišť a ploch</t>
  </si>
  <si>
    <t>273361116</t>
  </si>
  <si>
    <t>Výztuž základových desek z betonářské oceli 10 505</t>
  </si>
  <si>
    <t>-883737672</t>
  </si>
  <si>
    <t>Svršek TT – Konstrukce PJD – ŽB deska – Distanční podložky pro uložení</t>
  </si>
  <si>
    <t>horní vrstvy KARI sítě. Budou tvořeny z betonářské výztuže B500B průměru 12mm a budou tvořit stoličky.</t>
  </si>
  <si>
    <t xml:space="preserve">Celková délka jednoho distančníku bude min.1100mm a předpoklad je umístění 1ks na 0,5m2. </t>
  </si>
  <si>
    <t>Položka zahrnuje nákup, dodávku, ohýbání a manipulaci.</t>
  </si>
  <si>
    <t>HMOTNOST 0,89kg/m</t>
  </si>
  <si>
    <t>1028*0,5*(0,00089*1,1)</t>
  </si>
  <si>
    <t>92</t>
  </si>
  <si>
    <t>511321025</t>
  </si>
  <si>
    <t>Práh nebo deska pro uložení žlábkové koleje ze ŽB C 30/37</t>
  </si>
  <si>
    <t>-494576364</t>
  </si>
  <si>
    <t>Svršek TT – Konstrukce PJD – Zalití podkladnic a hmoždinek (včetně rektifikačních pražců) nosnou betonovou deskou C30/37-XF3</t>
  </si>
  <si>
    <t xml:space="preserve">Zalití bude 5mm nad ložnou plochou podkladnice. Tloušťka betonové desky je min. 280mm </t>
  </si>
  <si>
    <t>(z důvodu výškových rozdílů mezi jednotlivými kolejemi bude pro výpočet použita tl. 310mm), včetně nákupu, dovozu a hutnění</t>
  </si>
  <si>
    <t>Plocha odečteny z grafického programu AutoCad dle výkresů E.11.01.02 a E.11.01.04</t>
  </si>
  <si>
    <t>1080,6*0,31</t>
  </si>
  <si>
    <t>93</t>
  </si>
  <si>
    <t>511532111</t>
  </si>
  <si>
    <t>Kolejové lože z kameniva hrubého drceného</t>
  </si>
  <si>
    <t>708032731</t>
  </si>
  <si>
    <t>Svršek TT – Přechodová oblast – Pokládka štěrkového lože fr. 32/63mm v min. tl. 300mm pod ložnou plochou pražce</t>
  </si>
  <si>
    <t xml:space="preserve">(pro výpočet bude užita tl. 470mm z důvodu vyplnění mezipražcových prostor a rozdílných výšek kolejí), </t>
  </si>
  <si>
    <t>(43,6+76,6)*0,47</t>
  </si>
  <si>
    <t>94</t>
  </si>
  <si>
    <t>543141112</t>
  </si>
  <si>
    <t>Směrové a výškové vyrovnání koleje nebo kolejového rozpětí na pražcích z betonu předpjatého</t>
  </si>
  <si>
    <t>-1706185981</t>
  </si>
  <si>
    <t>Svršek TT – Konstrukce PJD – Vyrovnání kolejnicových pásů do GPK pomocí rozchodnic a rektifikačních šroubů na pražcích</t>
  </si>
  <si>
    <t xml:space="preserve">včetně potřebného vybavení a spojkování kolejnic.  </t>
  </si>
  <si>
    <t>Postup výstavby bude upřesněn dodavatelem stavby.</t>
  </si>
  <si>
    <t>Délky koleje odečteny z grafického programu AutoCad dle výkresu E.11.01.02</t>
  </si>
  <si>
    <t>95</t>
  </si>
  <si>
    <t>914111111</t>
  </si>
  <si>
    <t>Montáž svislé dopravní značky do velikosti 1 m2 objímkami na sloupek nebo konzolu</t>
  </si>
  <si>
    <t>1622137420</t>
  </si>
  <si>
    <t>Zastávky TT – Nástupiště – Označník -  Opětovné osazení zastávkových označníků</t>
  </si>
  <si>
    <t>Počet značení odečten z grafického programu AutoCad dle výkresu E.11.01.02 a fotodokumentace</t>
  </si>
  <si>
    <t>96</t>
  </si>
  <si>
    <t>91451111R</t>
  </si>
  <si>
    <t>Montáž sloupku dopravních značek délky do 3,5 m s betonovým základem a patkou</t>
  </si>
  <si>
    <t>-1868179642</t>
  </si>
  <si>
    <t>Zastávky TT – Nástupiště – Označník – Zřízení základových patek z betonu C25/30-XF4 600x300x800mm, včetně dodávky betonu a hutněn</t>
  </si>
  <si>
    <t>Součástí je i výkop pro betonáž základových patek.</t>
  </si>
  <si>
    <t>Rozměry odečeny z zaměření na místě stavyb stávajících patek</t>
  </si>
  <si>
    <t>97</t>
  </si>
  <si>
    <t>62999211R</t>
  </si>
  <si>
    <t>Zatmelení spar mezi kojnicí/asfaltovým krytem šířky do 10 mm  PUR tmelem včetně výplně PUR pěnou</t>
  </si>
  <si>
    <t>1125164587</t>
  </si>
  <si>
    <t xml:space="preserve">Kryt TT – Asfaltový kryt – Těsnění zálivkou z polyuretanů nebo polymerů proříznuté spáry vedle žlábků kolejnic 10x20mm  </t>
  </si>
  <si>
    <t xml:space="preserve"> (styk kolejnice/ asfaltový kryt) včetně povápnění)</t>
  </si>
  <si>
    <t>98</t>
  </si>
  <si>
    <t>91973221R</t>
  </si>
  <si>
    <t>Styčná spára napojení nového živičného povrchu na stávající za tepla š 20 mm hl 40 mm s prořezáním</t>
  </si>
  <si>
    <t>-775051938</t>
  </si>
  <si>
    <t>Kyrt TT – Asfaltový kryt – Modifikovaná asfaltová zálivka pro vyplnění vyfrézovaných spár 40x20mm, včetně prořezání</t>
  </si>
  <si>
    <t>(styk nově zřizovaný asfaltový kryt a stávající vozovka) včetně povápnění</t>
  </si>
  <si>
    <t>11,7+24,61</t>
  </si>
  <si>
    <t>99</t>
  </si>
  <si>
    <t>31316008</t>
  </si>
  <si>
    <t>síť výztužná svařovaná 100x100mm drát D 8mm</t>
  </si>
  <si>
    <t>619189043</t>
  </si>
  <si>
    <t xml:space="preserve">Svršek TT – Konstrukce PJD – ŽB deska – Uložení dvou vrstev KARI sítí pro zřízení ŽB desky systému W-Tram. </t>
  </si>
  <si>
    <t>Budou užity KARI sítě 8mm a velikosti ok 10x10cm (3x2m), včetně distančních podložek, nákupu, dovozu na stavbu a</t>
  </si>
  <si>
    <t>zpracování (stříhání) pro vyplnění celé nutné plochy. Uvažováno s 10% navýšením z důvodu přesahů)</t>
  </si>
  <si>
    <t>HMOTNOST KUSU 47,40kg</t>
  </si>
  <si>
    <t>2*(1028/(3*2))*1,1</t>
  </si>
  <si>
    <t>100</t>
  </si>
  <si>
    <t>92392111R</t>
  </si>
  <si>
    <t>D+M Betonové prefabrikáty</t>
  </si>
  <si>
    <t>1447004891</t>
  </si>
  <si>
    <t>Svršek TT – Konstrukce PJD – Prefabrikáty tvaru L 350x300x100mm z betonu C25/30-XF1, včetně nákupu, dovozu na stavbu,</t>
  </si>
  <si>
    <t xml:space="preserve"> osazení do betonového lože, řezání a případných úprav styčných spár</t>
  </si>
  <si>
    <t>147,8+147,2+4</t>
  </si>
  <si>
    <t>998</t>
  </si>
  <si>
    <t>Přesun hmot</t>
  </si>
  <si>
    <t>101</t>
  </si>
  <si>
    <t>18R</t>
  </si>
  <si>
    <t>Podklad z betonu prostého</t>
  </si>
  <si>
    <t>1291368073</t>
  </si>
  <si>
    <t>Svršek TT – Konstrukce PJD – Betonové lože z betonu C20/25-XF3 tl. min. 150mm pro uložení prefabrikátů tavru L</t>
  </si>
  <si>
    <t>299*0,15</t>
  </si>
  <si>
    <t>102</t>
  </si>
  <si>
    <t>19R</t>
  </si>
  <si>
    <t>D+M Plastové krytky</t>
  </si>
  <si>
    <t>-2074569761</t>
  </si>
  <si>
    <t>Svršek TT – Konstrukce PJD – Montáž ochranné plastové krytky svěrky, včetně dodávky</t>
  </si>
  <si>
    <t>103</t>
  </si>
  <si>
    <t>20R</t>
  </si>
  <si>
    <t>D+M Pružný návlek W-Tram</t>
  </si>
  <si>
    <t>-2031815786</t>
  </si>
  <si>
    <t>Svršek TT – Konstrukce PJD – Ochrana payt kolejnce systémových pružným návlekem systému W-Tram včetně nákupu, dodávky a manipulace</t>
  </si>
  <si>
    <t>104</t>
  </si>
  <si>
    <t>21R</t>
  </si>
  <si>
    <t>D+M Lepení bokovnic W-Tram</t>
  </si>
  <si>
    <t>1755981961</t>
  </si>
  <si>
    <t>Svršek TT – Konstrukce PJD – Lepení systémových oboustraných pryžových bokovnic W-Tram, včetně nákupu, dovozu, manipulace a lepícího prostředku</t>
  </si>
  <si>
    <t>105</t>
  </si>
  <si>
    <t>22R</t>
  </si>
  <si>
    <t>D+M Uložení a montáž uzlů upevnění konstrukce W-Tram</t>
  </si>
  <si>
    <t>-1771513942</t>
  </si>
  <si>
    <t>Svršek TT – Konstrukce PJD – Uložení a montáž uzlů upevnění konstrukce W-Tram</t>
  </si>
  <si>
    <t>(Položka zahrnuje: plastové hmoždinky Sdu 26, plastové podkladnice Ulp 150/120 AT 35mm</t>
  </si>
  <si>
    <t>pryžová podložka ZW 700/148/125 7mm, úhlová vodící vložka Wfk 14K, podložka Uls 7, vrtule R1, pružná svěrka Skl14</t>
  </si>
  <si>
    <t>včetně nákupu, dodávky a manipulace</t>
  </si>
  <si>
    <t>106</t>
  </si>
  <si>
    <t>23R</t>
  </si>
  <si>
    <t>D+M Nové ocelové chráničky</t>
  </si>
  <si>
    <t>1944000599</t>
  </si>
  <si>
    <t>Inženýrské sítě – Zpětné kabely – Zřízení nových ocelových skříněk (800x200mm)</t>
  </si>
  <si>
    <t xml:space="preserve"> včetně jejich montáže a napojení kabelů a elektrovýzbroje</t>
  </si>
  <si>
    <t>107</t>
  </si>
  <si>
    <t>24R</t>
  </si>
  <si>
    <t>D+M Výměna kabelů</t>
  </si>
  <si>
    <t>-1482741646</t>
  </si>
  <si>
    <t>Inženýrské sítě – Zpětné kabely – Výměna dotčených zpětných kabelů mezi rozvodnou skříní a ocelovými skříňkami u kolejnic.</t>
  </si>
  <si>
    <t xml:space="preserve">Celkem budou užity 4 kabely YY1x240mm (DPO, a.s.) </t>
  </si>
  <si>
    <t>zapojené do ocelových skříněk zpětných kabelů, včetně příslušenstí, uložení, manipulace a napojení.</t>
  </si>
  <si>
    <t>Délka odečtena pomocí grafického programu AutoCad dle výkresu E.11.01.02</t>
  </si>
  <si>
    <t>108</t>
  </si>
  <si>
    <t>02R</t>
  </si>
  <si>
    <t>Kamerový průzkum kanalizace</t>
  </si>
  <si>
    <t>2065905842</t>
  </si>
  <si>
    <t>Poznámka k položce:_x000D_
Kamerový průzkum kanalizace</t>
  </si>
  <si>
    <t>Dokončovací práce - Kamerový průzkum kanalizace 2x</t>
  </si>
  <si>
    <t>109</t>
  </si>
  <si>
    <t>05R</t>
  </si>
  <si>
    <t>Proměření vodičů zpětného vedení a indukčních smyček SSZ (zkoušky UTZ)</t>
  </si>
  <si>
    <t>-1113490090</t>
  </si>
  <si>
    <t>Poznámka k položce:_x000D_
Proměření vodičů zpětného vedení a indukčních smyček SSZ (zkoušky UTZ)</t>
  </si>
  <si>
    <t>Dokončovací práce - Proměření vodičů zpětného vedení a indukčních smyček SSZ (zkoušky UTZ)</t>
  </si>
  <si>
    <t>110</t>
  </si>
  <si>
    <t>08R</t>
  </si>
  <si>
    <t>SSZ -  Úprava signálního plánu do stavu před začátkem stavby</t>
  </si>
  <si>
    <t>2054526549</t>
  </si>
  <si>
    <t>Poznámka k položce:_x000D_
SSZ -  Úprava signálního plánu do stavu před začátkem stavby. Jená se o SSZ křižovatky č.1006 Mariánskohorská x Nádražní a přechodu pro chodce Sokolská třída x Orebitská, která je navázána na křižovatku č. 1007 Muglinovská x Sokolská třída</t>
  </si>
  <si>
    <t>Jená se o SSZ křižovatky č.1006 Mariánskohorská x Nádražní a přechodu pro chodce Sokolská třída x Orebitská</t>
  </si>
  <si>
    <t>která je navázána na křižovatku č. 1007 Muglinovská x Sokolská třída</t>
  </si>
  <si>
    <t>111</t>
  </si>
  <si>
    <t>11R</t>
  </si>
  <si>
    <t>SSZ -  Úprava signálního plánu pro plynulejší dopravu, bez provozu hromadné dopravy</t>
  </si>
  <si>
    <t>-901125715</t>
  </si>
  <si>
    <t>Poznámka k položce:_x000D_
SSZ -  Úprava signálního plánu pro plynulejší dopravu, bez provozu hromadné dopravy v sadu B. Němcové. Jená se o SSZ křižovatky č.1006 Mariánskohorská x Nádražní a přechodu pro chodce Sokolská třída x Orebitská, která je navázána na křižovatku č. 1007 Muglinovská x Sokolská třída</t>
  </si>
  <si>
    <t>SSZ -  Úprava signálního plánu pro plynulejší dopravu, bez provozu hromadné dopravy v sadu B. Němcové</t>
  </si>
  <si>
    <t>915121111</t>
  </si>
  <si>
    <t>Vodorovné dopravní značení vodící čáry souvislé š 250 mm základní bíllá barva</t>
  </si>
  <si>
    <t>-62567908</t>
  </si>
  <si>
    <t>Vodorovné dopravní značení – 1. fáze jednosložková barva</t>
  </si>
  <si>
    <t>(Plochy odečetan z grafického programu AutoCad dle výkresu E.11.01.02)</t>
  </si>
  <si>
    <t>V1a (š. 0,25m)</t>
  </si>
  <si>
    <t>130,00</t>
  </si>
  <si>
    <t>113</t>
  </si>
  <si>
    <t>915131111</t>
  </si>
  <si>
    <t>Vodorovné dopravní značení přechody pro chodce, šipky, symboly základní bílá barva</t>
  </si>
  <si>
    <t>-1650598324</t>
  </si>
  <si>
    <t>V5 (1,80m2)</t>
  </si>
  <si>
    <t>6*1,8</t>
  </si>
  <si>
    <t>POZOR TRAM“ (1,50m2)</t>
  </si>
  <si>
    <t>6*1,5</t>
  </si>
  <si>
    <t>114</t>
  </si>
  <si>
    <t>915221111</t>
  </si>
  <si>
    <t>Vodorovné dopravní značení vodící čáry souvislé š 250 mm bílý plast</t>
  </si>
  <si>
    <t>1770809192</t>
  </si>
  <si>
    <t>Vodorovné dopravní značení – 2.fáze plast</t>
  </si>
  <si>
    <t>130</t>
  </si>
  <si>
    <t>115</t>
  </si>
  <si>
    <t>915231111</t>
  </si>
  <si>
    <t>Vodorovné dopravní značení přechody pro chodce, šipky, symboly bílý plast</t>
  </si>
  <si>
    <t>1301299328</t>
  </si>
  <si>
    <t>SO 18.01 - Chodníky a cyklostezky</t>
  </si>
  <si>
    <t>01</t>
  </si>
  <si>
    <t>Následná péče o zeleň (pokosení, vyplevelení, zalévání)</t>
  </si>
  <si>
    <t>kpl</t>
  </si>
  <si>
    <t>1980787486</t>
  </si>
  <si>
    <t>Poznámka k položce:_x000D_
Zeleň – Kosení, odplevelení a zálivka trávniku po dobu dle požadavků investora a smlouvy o dílo</t>
  </si>
  <si>
    <t>Následná péče o zeleň – pokosení, vyplevelení a zálivka trávniku po dobu dle požadavků investora a smlouvy o dílo</t>
  </si>
  <si>
    <t>10364101</t>
  </si>
  <si>
    <t>zemina pro terénní úpravy - ornice</t>
  </si>
  <si>
    <t>-1966186799</t>
  </si>
  <si>
    <t>Zeleň – Nákup a dovoz humózní zeminy, 1,8t/m3</t>
  </si>
  <si>
    <t>(Plochy odečteny z grafického programu AutoCad dle výkresu E.18.01.02)</t>
  </si>
  <si>
    <t>((37,15+4,65+98,95)*0,15)*1,8</t>
  </si>
  <si>
    <t>113106171</t>
  </si>
  <si>
    <t>821665109</t>
  </si>
  <si>
    <t>Demolice – Chodníky a cyklostezka – Šetrné odstranění cementobetonové zámkové dlažby tl. 60mm v blízkosti vybouraných obrub, vč. odstranění lože</t>
  </si>
  <si>
    <t>včetně uložení v blízkosti stavby (předpoklad využití 70% stávající dlažby pro opětovné uložení)</t>
  </si>
  <si>
    <t>30% bude odvezen a uložen na skládku zhotovite (likvidace v režii zhotovitele)</t>
  </si>
  <si>
    <t>5,32+24,84+49,47+5,10+8,75</t>
  </si>
  <si>
    <t>113202111</t>
  </si>
  <si>
    <t>1854873258</t>
  </si>
  <si>
    <t>Demolice – Obruby - Odstranění betonových chodníkových obrubníků (80x250x1000mm), vč. betonového lože</t>
  </si>
  <si>
    <t>(Délka odečtena z grafického programu AutoCad dle výkresu E.18.01.02)</t>
  </si>
  <si>
    <t>1,50+1,00+4,20+4,20+5,40+1,40+1,20</t>
  </si>
  <si>
    <t>1361726792</t>
  </si>
  <si>
    <t>Chodníky a cyklostezka – Šetrné očištění cementobetonové zámkové dlažby tl. 60mm v blízkosti vybouraných obrub</t>
  </si>
  <si>
    <t>četně uložení v blízkosti stavby (předpoklad využití 70% stávající dlažby pro opětovné uložení)</t>
  </si>
  <si>
    <t>((5,32+24,84+49,47+5,10+8,75)*0,7)*0,06</t>
  </si>
  <si>
    <t>122201101</t>
  </si>
  <si>
    <t>Odkopávky a prokopávky nezapažené v hornině tř. 3 objem do 100 m3</t>
  </si>
  <si>
    <t>314420723</t>
  </si>
  <si>
    <t>Demolice – Odstranění zeminy v tloušťce 150mm v blízkosti vybouraných obrubníků a nad vedením hlavního sběrače</t>
  </si>
  <si>
    <t>pro opětovné ohumusování, včetně odvozu a uložení na skládku zhotovite (likvidace v režii zhotovitele)</t>
  </si>
  <si>
    <t>(37,15+4,65+98,95)*0,150</t>
  </si>
  <si>
    <t>1221719630</t>
  </si>
  <si>
    <t>Demolice – Chodníky a cyklostezka – Poplatek za uložení podkladních vrstev na skládku</t>
  </si>
  <si>
    <t>(suť ze sypkých vozovkových vrstev a zeminy 1,9t/m3)</t>
  </si>
  <si>
    <t>21,5*1,9</t>
  </si>
  <si>
    <t>Demolice – Poplatek za uložení zeminy na skládku</t>
  </si>
  <si>
    <t>(zemina 1,9t/m3)</t>
  </si>
  <si>
    <t>21,10*1,9</t>
  </si>
  <si>
    <t>760062931</t>
  </si>
  <si>
    <t>Chodníky a cyklostezka – Úprava zemní pláně včetně hutnění v zeminách tř. I dle ČSN 73 6133</t>
  </si>
  <si>
    <t>181301102</t>
  </si>
  <si>
    <t>Rozprostření ornice tl vrstvy do 150 mm pl do 500 m2 v rovině nebo ve svahu do 1:5</t>
  </si>
  <si>
    <t>-809339757</t>
  </si>
  <si>
    <t xml:space="preserve">Zeleň – Rozprostření humózní zeminy v tl. 150mm včetně urovnání </t>
  </si>
  <si>
    <t>37,15+4,65+98,95</t>
  </si>
  <si>
    <t>181411131</t>
  </si>
  <si>
    <t>Založení parkového trávníku výsevem plochy do 1000 m2 v rovině a ve svahu do 1:5</t>
  </si>
  <si>
    <t>-1039641254</t>
  </si>
  <si>
    <t>Zeleň – Založení trávníku ručním výsevem protierozní směsi, včetně válcování a 1 pokosení</t>
  </si>
  <si>
    <t>182201101</t>
  </si>
  <si>
    <t>Svahování násypů</t>
  </si>
  <si>
    <t>588280989</t>
  </si>
  <si>
    <t>Zeleň – Svahování a urovnání přilehlého terénu dotčeného stavbou</t>
  </si>
  <si>
    <t>00572410</t>
  </si>
  <si>
    <t>osivo směs travní parková</t>
  </si>
  <si>
    <t>kg</t>
  </si>
  <si>
    <t>-1884903181</t>
  </si>
  <si>
    <t>osivo směs travní parková, 3kg=100m2</t>
  </si>
  <si>
    <t>(37,15+4,65+98,95)/100*3</t>
  </si>
  <si>
    <t>-1993566330</t>
  </si>
  <si>
    <t>Demolice – Chodníky a cyklostezka – Poplatek za uložení cementobetonové dlažby na skládku (30% stávající dlažby), (suť z dlažby bet. dlaždic 2,0t/m3)</t>
  </si>
  <si>
    <t>5,60m3*0,3*2,0t/m3</t>
  </si>
  <si>
    <t>5,60*0,3*2,0</t>
  </si>
  <si>
    <t>18,90m*(0,08m*0,25m)*2,3t/m3</t>
  </si>
  <si>
    <t>18,90*(0,08*0,25)*2,3</t>
  </si>
  <si>
    <t>1,90m3*2,3t/m3</t>
  </si>
  <si>
    <t>1,90*2,3</t>
  </si>
  <si>
    <t>564871111</t>
  </si>
  <si>
    <t>Podklad ze štěrkodrtě ŠD tl 250 mm</t>
  </si>
  <si>
    <t>-1893831454</t>
  </si>
  <si>
    <t>Chodníky a cyklostezka - Zřízení podkladní vrstvy ze štěrkodrti ŠDa 0/32 min. tl. 200mm</t>
  </si>
  <si>
    <t>(pro výpočet uvažována tl. 250mm pro navýšení ve výkopu při ukládání obrubíků)</t>
  </si>
  <si>
    <t>včetně nákupu, dovozu, hutnění a urovnání do požadovaného sklonu</t>
  </si>
  <si>
    <t>(Plocha odečtena z grafického programu AutoCad dle výkresu E.18.01.02)</t>
  </si>
  <si>
    <t>1375367095</t>
  </si>
  <si>
    <t>Chodníky - Nákup nové cementobetonové dlažby z betonu C35/45-XF4 v tl. 60mm (předpoklad 30% ze stávajících)</t>
  </si>
  <si>
    <t>(Plochy odečteny z grafického porgramu AutoCad dle výkresu E.18.01.02)</t>
  </si>
  <si>
    <t>((2,55+23,10+45,52+10,00)*0,3)*1,1</t>
  </si>
  <si>
    <t>1802117057</t>
  </si>
  <si>
    <t>Chodníky a cyklostezka - cementobetonová zámková dlažba tl. 60mm</t>
  </si>
  <si>
    <t>((8,75+10,00)*0,3)*1,1</t>
  </si>
  <si>
    <t>-1291730875</t>
  </si>
  <si>
    <t>Chodníky - Nákup nové cementobetonové dlažby z betonu C35/45-XF4 v tl. 60mm</t>
  </si>
  <si>
    <t>pro zřízení varovných a signálních pásů (červená, cihla 200x100mm, povrch s výstupky), včetně dodávky</t>
  </si>
  <si>
    <t>12,62*1,1</t>
  </si>
  <si>
    <t>537664774</t>
  </si>
  <si>
    <t>Chodníky a cyklostezka - Pokládka cementobetonové zámkové dlažby tl. 60mm, vč. lože z kameniva</t>
  </si>
  <si>
    <t xml:space="preserve">včetně vyplnění spar jemným křemičitým pískem, včetně hutnění a řezání (předpoklad využití 70% stávající dlažby z demolice stavby) </t>
  </si>
  <si>
    <t>916231213</t>
  </si>
  <si>
    <t>Osazení chodníkového obrubníku betonového stojatého s boční opěrou do lože z betonu prostého</t>
  </si>
  <si>
    <t>-2047547045</t>
  </si>
  <si>
    <t>Chodníky a cyklostezka – Obruby - Osazení chodníkových obrubníků (1000x250x80mm) do bet. lože, vč. nákupu, dovozu, řezání obrub a úpravy styč. spar</t>
  </si>
  <si>
    <t>vč. betonového lože, (Délky odečteny z grafického programu AutoCad dle výkresu E.18.01.02)</t>
  </si>
  <si>
    <t>4,20+4,20+5,40+1,40+1,20</t>
  </si>
  <si>
    <t>59217016</t>
  </si>
  <si>
    <t>obrubník betonový chodníkový 100x8x25 cm</t>
  </si>
  <si>
    <t>-958365203</t>
  </si>
  <si>
    <t>899431111</t>
  </si>
  <si>
    <t>Výšková úprava uličního vstupu nebo vpusti do 200 mm zvýšením krycího hrnce, šoupěte nebo hydrantu</t>
  </si>
  <si>
    <t>-376951673</t>
  </si>
  <si>
    <t>Inženýrské sítě – Výšková úprava krycích hrnců a povrchových znaků inženýrských sítí</t>
  </si>
  <si>
    <t>(Počet odečten z grafického programu AutoCad z digitálního podkladu zaměření)</t>
  </si>
  <si>
    <t xml:space="preserve">    VRN2 - Příprava staveniště</t>
  </si>
  <si>
    <t>VRN2</t>
  </si>
  <si>
    <t>Příprava staveniště</t>
  </si>
  <si>
    <t>012203000</t>
  </si>
  <si>
    <t>Geodetické práce</t>
  </si>
  <si>
    <t>1024</t>
  </si>
  <si>
    <t>-1456366616</t>
  </si>
  <si>
    <t>Poznámka k položce:_x000D_
Příprava výstavby - Geodetická činnost v průběhu provádění stavebních prací (geodet zhotovitele stavby pro celou stavbu) včetně vytyčení hranic pozemků a vytyčení obvodu stavby. Součástí je vybudování potřebné vytyčovací sítě pro celou stavbu.
Pevná cena</t>
  </si>
  <si>
    <t>Geodetické práce, zajištění geometrického plánu</t>
  </si>
  <si>
    <t>01310300R</t>
  </si>
  <si>
    <t>Pasport - dokumentace technického stavu nemovitostí</t>
  </si>
  <si>
    <t>1398484431</t>
  </si>
  <si>
    <t>Poznámka k položce:_x000D_
Příprava výstavby - Zdokumentování technického stavu nemovitostí situovaných v okolí stavby - pasport. Provedeno před stavbou a po dokončení stavby 
Pevná cena</t>
  </si>
  <si>
    <t>Příprava výstavby - Zdokumentování technického stavu nemovitostí situovaných v okolí stavby - pasport.</t>
  </si>
  <si>
    <t>013254000</t>
  </si>
  <si>
    <t>Dokumentace skutečného provedení stavby</t>
  </si>
  <si>
    <t>1787106515</t>
  </si>
  <si>
    <t>Poznámka k položce:_x000D_
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
Součástí je předání dokumentace v tištěné podobě v požadovaném počtu paré dle SoD a předání v elektonické podobě (rozsah a uspořádání odpovídající podobě tištěné) v uzavřeném (PDF) a otevřeném formátu (DWG, XLS, DOC, apod.) 
Pevná cena</t>
  </si>
  <si>
    <t>Dokončení výstavby - Dokumentace skutečného provedení stavby</t>
  </si>
  <si>
    <t>013294000</t>
  </si>
  <si>
    <t>Ostatní dokumentace - výrobně technická dokumentace VTD</t>
  </si>
  <si>
    <t>-1975865335</t>
  </si>
  <si>
    <t>Poznámka k položce:_x000D_
Příprava výstavby -Výrobně technická dokumentace VTD (pro kolejový svršek – kolejové odvodňovače, skříňky SSZ a skříňky zpětných kabelů). Součástí je předání dokumentace v tištěné podobě v požadovaném počtu paré dle SoD a předání v elektonické podobě (rozsah a uspořádání odpovídající podobě tištěné) v uzavřeném (PDF) a otevřeném formátu (DWG, XLS, DOC, apod.) .
Pevná cena</t>
  </si>
  <si>
    <t>Příprava stavby - výrobně technická dokumentace VTD</t>
  </si>
  <si>
    <t>030001000</t>
  </si>
  <si>
    <t>Zařízení staveniště</t>
  </si>
  <si>
    <t>-631328332</t>
  </si>
  <si>
    <t xml:space="preserve">Poznámka k položce:_x000D_
Zařízení staveniště - Kompletní zařízení staveniště pro celou stavbu včetně zajištění potřebných povolení a rozhodnutí.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
Pevná cena </t>
  </si>
  <si>
    <t>Zařízení staveniště - Kompletní zařízení staveniště pro celou stavbu včetně zajištění potřebných povolení a rozhodnutí</t>
  </si>
  <si>
    <t>034503000</t>
  </si>
  <si>
    <t>Informační tabule na staveništi</t>
  </si>
  <si>
    <t>-1408157986</t>
  </si>
  <si>
    <t>Poznámka k položce:_x000D_
Průběh výstavby - Tabule se základními informacemi o stavbě s textem dle vzoru objednatele (Billboard) (dodávka, montáž, demontáž)
Pevná cena</t>
  </si>
  <si>
    <t>Průběh výstavby - Tabule se základními informacemi o stavbě s textem dle vzoru objednatele (Billboard) (dodávka, montáž, demontáž)</t>
  </si>
  <si>
    <t>043002000</t>
  </si>
  <si>
    <t>Zkoušky a ostatní měření</t>
  </si>
  <si>
    <t>823707766</t>
  </si>
  <si>
    <t xml:space="preserve">Poznámka k položce:_x000D_
Průběh výstavby - Náklady na průzkumy v rámci realizace stavby - Zkoušení konstrukcí a prací (nad rámec TKP, KZP). Např. zkoušky únosnosti sanací.
Pevná cena </t>
  </si>
  <si>
    <t>Průběh výstavby - náklady na průzkumy v rámci realizace stavby</t>
  </si>
  <si>
    <t>04500200R</t>
  </si>
  <si>
    <t>Fotodokumentace stavby</t>
  </si>
  <si>
    <t>304286125</t>
  </si>
  <si>
    <t xml:space="preserve">Poznámka k položce:_x000D_
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 SoD
Pevná cena </t>
  </si>
  <si>
    <t>Dokončení výstavby - Fotodokumentace</t>
  </si>
  <si>
    <t>071103000</t>
  </si>
  <si>
    <t>Provoz investora - regulace silniční a pěší dopravy</t>
  </si>
  <si>
    <t>708168832</t>
  </si>
  <si>
    <t xml:space="preserve">Poznámka k položce:_x000D_
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 Trasy pro pěší v souladu s vyhl. č. 398/2009 Sb., o obecných technických požadavcích zabezpečujících bezbariérové užívání staveb. Po dobu realizace stavby zajištěn přístup k objektům pro požární techniku, policie, záchranné služby.
Pevná cena </t>
  </si>
  <si>
    <t>Průběh výstavby - Po dobu stavby bude zajištěna regulace silniční a pěší dopravy.</t>
  </si>
  <si>
    <t>07110300R</t>
  </si>
  <si>
    <t>Poplatky správcům za výluky a odborný dozor při provádění inž.sítí a zábory</t>
  </si>
  <si>
    <t>-1976292707</t>
  </si>
  <si>
    <t>Poznámka k položce:_x000D_
Průběh výstavby - Poplatky správcům za výluky a odborný dozor při provádění inž.sítí a zábory
Pevná cena</t>
  </si>
  <si>
    <t>Průběh výstavby - Poplatky správcům za výluky a odborný dozor při provádění inž.sítí a zábory</t>
  </si>
  <si>
    <t>460010025</t>
  </si>
  <si>
    <t>Vytyčení trasy inženýrských sítí v zastavěném prostoru</t>
  </si>
  <si>
    <t>1109765349</t>
  </si>
  <si>
    <t>Poznámka k položce:_x000D_
Příprava výstavby - Vytyčení podzemních inženýrských sítí jejich správci, popřípadě provedení kopaných sond pro ověření polohy a jejich hloubky pod terénem
Realizovaná stavba se dotkne 12 jednotlivých inženýrských sítí (9 správců)
Pevná cena</t>
  </si>
  <si>
    <t>Příprava výstavby - Vytyčení podzemních inženýrských sítí jejich správci, popřípadě provedení kopaných sond</t>
  </si>
  <si>
    <t>Řezání spár pro vytvoření komůrky š 10 mm hl 45 mm pro těsnící zálivku v CB krytu</t>
  </si>
  <si>
    <t>Rozšíření spáry řezáním na 8-10mm do hloubky min. 45mm včetně vyčištění</t>
  </si>
  <si>
    <t>Těsnění spár zálivkou za tepla pro komůrky š 10 mm hl 45 mm s těsnicím profilem</t>
  </si>
  <si>
    <t>146,299+148,493</t>
  </si>
  <si>
    <t>5,772+7,779+4,816+15,615</t>
  </si>
  <si>
    <t>- kolej č.1 = 146,299m</t>
  </si>
  <si>
    <t>- kolej č.2 = 148,493m</t>
  </si>
  <si>
    <t>146,299/5*0,600+148,493/5*0,600+2</t>
  </si>
  <si>
    <t>rektifikační pražec z předpjatého betonu</t>
  </si>
  <si>
    <t>7+6+9+20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</si>
</sst>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i/>
      <sz val="9"/>
      <color rgb="FF0000FF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49" fontId="39" fillId="0" borderId="0" xfId="0" applyNumberFormat="1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1" fillId="0" borderId="22" xfId="0" applyFont="1" applyBorder="1" applyAlignment="1" applyProtection="1">
      <alignment horizontal="left" vertical="center" wrapText="1"/>
      <protection locked="0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13" t="s">
        <v>5</v>
      </c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24" t="s">
        <v>14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R5" s="19"/>
      <c r="BE5" s="231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25" t="s">
        <v>17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R6" s="19"/>
      <c r="BE6" s="232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32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32"/>
      <c r="BS8" s="16" t="s">
        <v>6</v>
      </c>
    </row>
    <row r="9" spans="1:74" ht="14.45" customHeight="1">
      <c r="B9" s="19"/>
      <c r="AR9" s="19"/>
      <c r="BE9" s="232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32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32"/>
      <c r="BS11" s="16" t="s">
        <v>6</v>
      </c>
    </row>
    <row r="12" spans="1:74" ht="6.95" customHeight="1">
      <c r="B12" s="19"/>
      <c r="AR12" s="19"/>
      <c r="BE12" s="232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32"/>
      <c r="BS13" s="16" t="s">
        <v>6</v>
      </c>
    </row>
    <row r="14" spans="1:74" ht="12.75">
      <c r="B14" s="19"/>
      <c r="E14" s="226" t="s">
        <v>29</v>
      </c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6" t="s">
        <v>27</v>
      </c>
      <c r="AN14" s="28" t="s">
        <v>29</v>
      </c>
      <c r="AR14" s="19"/>
      <c r="BE14" s="232"/>
      <c r="BS14" s="16" t="s">
        <v>6</v>
      </c>
    </row>
    <row r="15" spans="1:74" ht="6.95" customHeight="1">
      <c r="B15" s="19"/>
      <c r="AR15" s="19"/>
      <c r="BE15" s="232"/>
      <c r="BS15" s="16" t="s">
        <v>3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32"/>
      <c r="BS16" s="16" t="s">
        <v>3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232"/>
      <c r="BS17" s="16" t="s">
        <v>32</v>
      </c>
    </row>
    <row r="18" spans="2:71" ht="6.95" customHeight="1">
      <c r="B18" s="19"/>
      <c r="AR18" s="19"/>
      <c r="BE18" s="232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34</v>
      </c>
      <c r="AR19" s="19"/>
      <c r="BE19" s="232"/>
      <c r="BS19" s="16" t="s">
        <v>6</v>
      </c>
    </row>
    <row r="20" spans="2:71" ht="18.399999999999999" customHeight="1">
      <c r="B20" s="19"/>
      <c r="E20" s="24" t="s">
        <v>35</v>
      </c>
      <c r="AK20" s="26" t="s">
        <v>27</v>
      </c>
      <c r="AN20" s="24" t="s">
        <v>36</v>
      </c>
      <c r="AR20" s="19"/>
      <c r="BE20" s="232"/>
      <c r="BS20" s="16" t="s">
        <v>32</v>
      </c>
    </row>
    <row r="21" spans="2:71" ht="6.95" customHeight="1">
      <c r="B21" s="19"/>
      <c r="AR21" s="19"/>
      <c r="BE21" s="232"/>
    </row>
    <row r="22" spans="2:71" ht="12" customHeight="1">
      <c r="B22" s="19"/>
      <c r="D22" s="26" t="s">
        <v>37</v>
      </c>
      <c r="AR22" s="19"/>
      <c r="BE22" s="232"/>
    </row>
    <row r="23" spans="2:71" ht="16.5" customHeight="1">
      <c r="B23" s="19"/>
      <c r="E23" s="228" t="s">
        <v>1</v>
      </c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R23" s="19"/>
      <c r="BE23" s="232"/>
    </row>
    <row r="24" spans="2:71" ht="6.95" customHeight="1">
      <c r="B24" s="19"/>
      <c r="AR24" s="19"/>
      <c r="BE24" s="232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32"/>
    </row>
    <row r="26" spans="2:71" s="1" customFormat="1" ht="25.9" customHeight="1">
      <c r="B26" s="31"/>
      <c r="D26" s="32" t="s">
        <v>38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1">
        <f>ROUND(AG94,2)</f>
        <v>0</v>
      </c>
      <c r="AL26" s="212"/>
      <c r="AM26" s="212"/>
      <c r="AN26" s="212"/>
      <c r="AO26" s="212"/>
      <c r="AR26" s="31"/>
      <c r="BE26" s="232"/>
    </row>
    <row r="27" spans="2:71" s="1" customFormat="1" ht="6.95" customHeight="1">
      <c r="B27" s="31"/>
      <c r="AR27" s="31"/>
      <c r="BE27" s="232"/>
    </row>
    <row r="28" spans="2:71" s="1" customFormat="1" ht="12.75">
      <c r="B28" s="31"/>
      <c r="L28" s="229" t="s">
        <v>39</v>
      </c>
      <c r="M28" s="229"/>
      <c r="N28" s="229"/>
      <c r="O28" s="229"/>
      <c r="P28" s="229"/>
      <c r="W28" s="229" t="s">
        <v>40</v>
      </c>
      <c r="X28" s="229"/>
      <c r="Y28" s="229"/>
      <c r="Z28" s="229"/>
      <c r="AA28" s="229"/>
      <c r="AB28" s="229"/>
      <c r="AC28" s="229"/>
      <c r="AD28" s="229"/>
      <c r="AE28" s="229"/>
      <c r="AK28" s="229" t="s">
        <v>41</v>
      </c>
      <c r="AL28" s="229"/>
      <c r="AM28" s="229"/>
      <c r="AN28" s="229"/>
      <c r="AO28" s="229"/>
      <c r="AR28" s="31"/>
      <c r="BE28" s="232"/>
    </row>
    <row r="29" spans="2:71" s="2" customFormat="1" ht="14.45" customHeight="1">
      <c r="B29" s="35"/>
      <c r="D29" s="26" t="s">
        <v>42</v>
      </c>
      <c r="F29" s="26" t="s">
        <v>43</v>
      </c>
      <c r="L29" s="230">
        <v>0.21</v>
      </c>
      <c r="M29" s="210"/>
      <c r="N29" s="210"/>
      <c r="O29" s="210"/>
      <c r="P29" s="210"/>
      <c r="W29" s="209">
        <f>ROUND(AZ94, 2)</f>
        <v>0</v>
      </c>
      <c r="X29" s="210"/>
      <c r="Y29" s="210"/>
      <c r="Z29" s="210"/>
      <c r="AA29" s="210"/>
      <c r="AB29" s="210"/>
      <c r="AC29" s="210"/>
      <c r="AD29" s="210"/>
      <c r="AE29" s="210"/>
      <c r="AK29" s="209">
        <f>ROUND(AV94, 2)</f>
        <v>0</v>
      </c>
      <c r="AL29" s="210"/>
      <c r="AM29" s="210"/>
      <c r="AN29" s="210"/>
      <c r="AO29" s="210"/>
      <c r="AR29" s="35"/>
      <c r="BE29" s="233"/>
    </row>
    <row r="30" spans="2:71" s="2" customFormat="1" ht="14.45" customHeight="1">
      <c r="B30" s="35"/>
      <c r="F30" s="26" t="s">
        <v>44</v>
      </c>
      <c r="L30" s="230">
        <v>0.15</v>
      </c>
      <c r="M30" s="210"/>
      <c r="N30" s="210"/>
      <c r="O30" s="210"/>
      <c r="P30" s="210"/>
      <c r="W30" s="209">
        <f>ROUND(BA94, 2)</f>
        <v>0</v>
      </c>
      <c r="X30" s="210"/>
      <c r="Y30" s="210"/>
      <c r="Z30" s="210"/>
      <c r="AA30" s="210"/>
      <c r="AB30" s="210"/>
      <c r="AC30" s="210"/>
      <c r="AD30" s="210"/>
      <c r="AE30" s="210"/>
      <c r="AK30" s="209">
        <f>ROUND(AW94, 2)</f>
        <v>0</v>
      </c>
      <c r="AL30" s="210"/>
      <c r="AM30" s="210"/>
      <c r="AN30" s="210"/>
      <c r="AO30" s="210"/>
      <c r="AR30" s="35"/>
      <c r="BE30" s="233"/>
    </row>
    <row r="31" spans="2:71" s="2" customFormat="1" ht="14.45" hidden="1" customHeight="1">
      <c r="B31" s="35"/>
      <c r="F31" s="26" t="s">
        <v>45</v>
      </c>
      <c r="L31" s="230">
        <v>0.21</v>
      </c>
      <c r="M31" s="210"/>
      <c r="N31" s="210"/>
      <c r="O31" s="210"/>
      <c r="P31" s="210"/>
      <c r="W31" s="209">
        <f>ROUND(BB94, 2)</f>
        <v>0</v>
      </c>
      <c r="X31" s="210"/>
      <c r="Y31" s="210"/>
      <c r="Z31" s="210"/>
      <c r="AA31" s="210"/>
      <c r="AB31" s="210"/>
      <c r="AC31" s="210"/>
      <c r="AD31" s="210"/>
      <c r="AE31" s="210"/>
      <c r="AK31" s="209">
        <v>0</v>
      </c>
      <c r="AL31" s="210"/>
      <c r="AM31" s="210"/>
      <c r="AN31" s="210"/>
      <c r="AO31" s="210"/>
      <c r="AR31" s="35"/>
      <c r="BE31" s="233"/>
    </row>
    <row r="32" spans="2:71" s="2" customFormat="1" ht="14.45" hidden="1" customHeight="1">
      <c r="B32" s="35"/>
      <c r="F32" s="26" t="s">
        <v>46</v>
      </c>
      <c r="L32" s="230">
        <v>0.15</v>
      </c>
      <c r="M32" s="210"/>
      <c r="N32" s="210"/>
      <c r="O32" s="210"/>
      <c r="P32" s="210"/>
      <c r="W32" s="209">
        <f>ROUND(BC94, 2)</f>
        <v>0</v>
      </c>
      <c r="X32" s="210"/>
      <c r="Y32" s="210"/>
      <c r="Z32" s="210"/>
      <c r="AA32" s="210"/>
      <c r="AB32" s="210"/>
      <c r="AC32" s="210"/>
      <c r="AD32" s="210"/>
      <c r="AE32" s="210"/>
      <c r="AK32" s="209">
        <v>0</v>
      </c>
      <c r="AL32" s="210"/>
      <c r="AM32" s="210"/>
      <c r="AN32" s="210"/>
      <c r="AO32" s="210"/>
      <c r="AR32" s="35"/>
      <c r="BE32" s="233"/>
    </row>
    <row r="33" spans="2:57" s="2" customFormat="1" ht="14.45" hidden="1" customHeight="1">
      <c r="B33" s="35"/>
      <c r="F33" s="26" t="s">
        <v>47</v>
      </c>
      <c r="L33" s="230">
        <v>0</v>
      </c>
      <c r="M33" s="210"/>
      <c r="N33" s="210"/>
      <c r="O33" s="210"/>
      <c r="P33" s="210"/>
      <c r="W33" s="209">
        <f>ROUND(BD94, 2)</f>
        <v>0</v>
      </c>
      <c r="X33" s="210"/>
      <c r="Y33" s="210"/>
      <c r="Z33" s="210"/>
      <c r="AA33" s="210"/>
      <c r="AB33" s="210"/>
      <c r="AC33" s="210"/>
      <c r="AD33" s="210"/>
      <c r="AE33" s="210"/>
      <c r="AK33" s="209">
        <v>0</v>
      </c>
      <c r="AL33" s="210"/>
      <c r="AM33" s="210"/>
      <c r="AN33" s="210"/>
      <c r="AO33" s="210"/>
      <c r="AR33" s="35"/>
      <c r="BE33" s="233"/>
    </row>
    <row r="34" spans="2:57" s="1" customFormat="1" ht="6.95" customHeight="1">
      <c r="B34" s="31"/>
      <c r="AR34" s="31"/>
      <c r="BE34" s="232"/>
    </row>
    <row r="35" spans="2:57" s="1" customFormat="1" ht="25.9" customHeight="1">
      <c r="B35" s="31"/>
      <c r="C35" s="36"/>
      <c r="D35" s="37" t="s">
        <v>48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49</v>
      </c>
      <c r="U35" s="38"/>
      <c r="V35" s="38"/>
      <c r="W35" s="38"/>
      <c r="X35" s="240" t="s">
        <v>50</v>
      </c>
      <c r="Y35" s="241"/>
      <c r="Z35" s="241"/>
      <c r="AA35" s="241"/>
      <c r="AB35" s="241"/>
      <c r="AC35" s="38"/>
      <c r="AD35" s="38"/>
      <c r="AE35" s="38"/>
      <c r="AF35" s="38"/>
      <c r="AG35" s="38"/>
      <c r="AH35" s="38"/>
      <c r="AI35" s="38"/>
      <c r="AJ35" s="38"/>
      <c r="AK35" s="242">
        <f>SUM(AK26:AK33)</f>
        <v>0</v>
      </c>
      <c r="AL35" s="241"/>
      <c r="AM35" s="241"/>
      <c r="AN35" s="241"/>
      <c r="AO35" s="243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51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52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53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54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53</v>
      </c>
      <c r="AI60" s="33"/>
      <c r="AJ60" s="33"/>
      <c r="AK60" s="33"/>
      <c r="AL60" s="33"/>
      <c r="AM60" s="42" t="s">
        <v>54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55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56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53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54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53</v>
      </c>
      <c r="AI75" s="33"/>
      <c r="AJ75" s="33"/>
      <c r="AK75" s="33"/>
      <c r="AL75" s="33"/>
      <c r="AM75" s="42" t="s">
        <v>54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57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24/18</v>
      </c>
      <c r="AR84" s="47"/>
    </row>
    <row r="85" spans="1:91" s="4" customFormat="1" ht="36.950000000000003" customHeight="1">
      <c r="B85" s="48"/>
      <c r="C85" s="49" t="s">
        <v>16</v>
      </c>
      <c r="L85" s="221" t="str">
        <f>K6</f>
        <v>Rekonstrukce tramvajové tratě v sadu Boženy Němcové</v>
      </c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Ostrava</v>
      </c>
      <c r="AI87" s="26" t="s">
        <v>22</v>
      </c>
      <c r="AM87" s="223" t="str">
        <f>IF(AN8= "","",AN8)</f>
        <v>3. 6. 2018</v>
      </c>
      <c r="AN87" s="223"/>
      <c r="AR87" s="31"/>
    </row>
    <row r="88" spans="1:91" s="1" customFormat="1" ht="6.95" customHeight="1">
      <c r="B88" s="31"/>
      <c r="AR88" s="31"/>
    </row>
    <row r="89" spans="1:91" s="1" customFormat="1" ht="27.95" customHeight="1">
      <c r="B89" s="31"/>
      <c r="C89" s="26" t="s">
        <v>24</v>
      </c>
      <c r="L89" s="3" t="str">
        <f>IF(E11= "","",E11)</f>
        <v xml:space="preserve"> </v>
      </c>
      <c r="AI89" s="26" t="s">
        <v>30</v>
      </c>
      <c r="AM89" s="219" t="str">
        <f>IF(E17="","",E17)</f>
        <v>IM-PROEJKT, inženýrské a mostní konstrukce, s.r.o.</v>
      </c>
      <c r="AN89" s="220"/>
      <c r="AO89" s="220"/>
      <c r="AP89" s="220"/>
      <c r="AR89" s="31"/>
      <c r="AS89" s="215" t="s">
        <v>58</v>
      </c>
      <c r="AT89" s="216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219" t="str">
        <f>IF(E20="","",E20)</f>
        <v>SPRINCL s.r.o.</v>
      </c>
      <c r="AN90" s="220"/>
      <c r="AO90" s="220"/>
      <c r="AP90" s="220"/>
      <c r="AR90" s="31"/>
      <c r="AS90" s="217"/>
      <c r="AT90" s="218"/>
      <c r="AU90" s="54"/>
      <c r="AV90" s="54"/>
      <c r="AW90" s="54"/>
      <c r="AX90" s="54"/>
      <c r="AY90" s="54"/>
      <c r="AZ90" s="54"/>
      <c r="BA90" s="54"/>
      <c r="BB90" s="54"/>
      <c r="BC90" s="54"/>
      <c r="BD90" s="55"/>
    </row>
    <row r="91" spans="1:91" s="1" customFormat="1" ht="10.9" customHeight="1">
      <c r="B91" s="31"/>
      <c r="AR91" s="31"/>
      <c r="AS91" s="217"/>
      <c r="AT91" s="218"/>
      <c r="AU91" s="54"/>
      <c r="AV91" s="54"/>
      <c r="AW91" s="54"/>
      <c r="AX91" s="54"/>
      <c r="AY91" s="54"/>
      <c r="AZ91" s="54"/>
      <c r="BA91" s="54"/>
      <c r="BB91" s="54"/>
      <c r="BC91" s="54"/>
      <c r="BD91" s="55"/>
    </row>
    <row r="92" spans="1:91" s="1" customFormat="1" ht="29.25" customHeight="1">
      <c r="B92" s="31"/>
      <c r="C92" s="246" t="s">
        <v>59</v>
      </c>
      <c r="D92" s="237"/>
      <c r="E92" s="237"/>
      <c r="F92" s="237"/>
      <c r="G92" s="237"/>
      <c r="H92" s="56"/>
      <c r="I92" s="236" t="s">
        <v>60</v>
      </c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237"/>
      <c r="AF92" s="237"/>
      <c r="AG92" s="239" t="s">
        <v>61</v>
      </c>
      <c r="AH92" s="237"/>
      <c r="AI92" s="237"/>
      <c r="AJ92" s="237"/>
      <c r="AK92" s="237"/>
      <c r="AL92" s="237"/>
      <c r="AM92" s="237"/>
      <c r="AN92" s="236" t="s">
        <v>62</v>
      </c>
      <c r="AO92" s="237"/>
      <c r="AP92" s="238"/>
      <c r="AQ92" s="57" t="s">
        <v>63</v>
      </c>
      <c r="AR92" s="31"/>
      <c r="AS92" s="58" t="s">
        <v>64</v>
      </c>
      <c r="AT92" s="59" t="s">
        <v>65</v>
      </c>
      <c r="AU92" s="59" t="s">
        <v>66</v>
      </c>
      <c r="AV92" s="59" t="s">
        <v>67</v>
      </c>
      <c r="AW92" s="59" t="s">
        <v>68</v>
      </c>
      <c r="AX92" s="59" t="s">
        <v>69</v>
      </c>
      <c r="AY92" s="59" t="s">
        <v>70</v>
      </c>
      <c r="AZ92" s="59" t="s">
        <v>71</v>
      </c>
      <c r="BA92" s="59" t="s">
        <v>72</v>
      </c>
      <c r="BB92" s="59" t="s">
        <v>73</v>
      </c>
      <c r="BC92" s="59" t="s">
        <v>74</v>
      </c>
      <c r="BD92" s="60" t="s">
        <v>75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76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44">
        <f>ROUND(SUM(AG95:AG98),2)</f>
        <v>0</v>
      </c>
      <c r="AH94" s="244"/>
      <c r="AI94" s="244"/>
      <c r="AJ94" s="244"/>
      <c r="AK94" s="244"/>
      <c r="AL94" s="244"/>
      <c r="AM94" s="244"/>
      <c r="AN94" s="245">
        <f>SUM(AG94,AT94)</f>
        <v>0</v>
      </c>
      <c r="AO94" s="245"/>
      <c r="AP94" s="245"/>
      <c r="AQ94" s="66" t="s">
        <v>1</v>
      </c>
      <c r="AR94" s="62"/>
      <c r="AS94" s="67">
        <f>ROUND(SUM(AS95:AS98),2)</f>
        <v>0</v>
      </c>
      <c r="AT94" s="68">
        <f>ROUND(SUM(AV94:AW94),2)</f>
        <v>0</v>
      </c>
      <c r="AU94" s="69">
        <f>ROUND(SUM(AU95:AU98),5)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ROUND(SUM(AZ95:AZ98),2)</f>
        <v>0</v>
      </c>
      <c r="BA94" s="68">
        <f>ROUND(SUM(BA95:BA98),2)</f>
        <v>0</v>
      </c>
      <c r="BB94" s="68">
        <f>ROUND(SUM(BB95:BB98),2)</f>
        <v>0</v>
      </c>
      <c r="BC94" s="68">
        <f>ROUND(SUM(BC95:BC98),2)</f>
        <v>0</v>
      </c>
      <c r="BD94" s="70">
        <f>ROUND(SUM(BD95:BD98),2)</f>
        <v>0</v>
      </c>
      <c r="BS94" s="71" t="s">
        <v>77</v>
      </c>
      <c r="BT94" s="71" t="s">
        <v>78</v>
      </c>
      <c r="BU94" s="72" t="s">
        <v>79</v>
      </c>
      <c r="BV94" s="71" t="s">
        <v>80</v>
      </c>
      <c r="BW94" s="71" t="s">
        <v>4</v>
      </c>
      <c r="BX94" s="71" t="s">
        <v>81</v>
      </c>
      <c r="CL94" s="71" t="s">
        <v>1</v>
      </c>
    </row>
    <row r="95" spans="1:91" s="6" customFormat="1" ht="16.5" customHeight="1">
      <c r="A95" s="73" t="s">
        <v>82</v>
      </c>
      <c r="B95" s="74"/>
      <c r="C95" s="75"/>
      <c r="D95" s="247" t="s">
        <v>83</v>
      </c>
      <c r="E95" s="247"/>
      <c r="F95" s="247"/>
      <c r="G95" s="247"/>
      <c r="H95" s="247"/>
      <c r="I95" s="76"/>
      <c r="J95" s="247" t="s">
        <v>84</v>
      </c>
      <c r="K95" s="247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34">
        <f>'DIO - Dopravně inženýrské...'!J30</f>
        <v>0</v>
      </c>
      <c r="AH95" s="235"/>
      <c r="AI95" s="235"/>
      <c r="AJ95" s="235"/>
      <c r="AK95" s="235"/>
      <c r="AL95" s="235"/>
      <c r="AM95" s="235"/>
      <c r="AN95" s="234">
        <f>SUM(AG95,AT95)</f>
        <v>0</v>
      </c>
      <c r="AO95" s="235"/>
      <c r="AP95" s="235"/>
      <c r="AQ95" s="77" t="s">
        <v>85</v>
      </c>
      <c r="AR95" s="74"/>
      <c r="AS95" s="78">
        <v>0</v>
      </c>
      <c r="AT95" s="79">
        <f>ROUND(SUM(AV95:AW95),2)</f>
        <v>0</v>
      </c>
      <c r="AU95" s="80">
        <f>'DIO - Dopravně inženýrské...'!P118</f>
        <v>0</v>
      </c>
      <c r="AV95" s="79">
        <f>'DIO - Dopravně inženýrské...'!J33</f>
        <v>0</v>
      </c>
      <c r="AW95" s="79">
        <f>'DIO - Dopravně inženýrské...'!J34</f>
        <v>0</v>
      </c>
      <c r="AX95" s="79">
        <f>'DIO - Dopravně inženýrské...'!J35</f>
        <v>0</v>
      </c>
      <c r="AY95" s="79">
        <f>'DIO - Dopravně inženýrské...'!J36</f>
        <v>0</v>
      </c>
      <c r="AZ95" s="79">
        <f>'DIO - Dopravně inženýrské...'!F33</f>
        <v>0</v>
      </c>
      <c r="BA95" s="79">
        <f>'DIO - Dopravně inženýrské...'!F34</f>
        <v>0</v>
      </c>
      <c r="BB95" s="79">
        <f>'DIO - Dopravně inženýrské...'!F35</f>
        <v>0</v>
      </c>
      <c r="BC95" s="79">
        <f>'DIO - Dopravně inženýrské...'!F36</f>
        <v>0</v>
      </c>
      <c r="BD95" s="81">
        <f>'DIO - Dopravně inženýrské...'!F37</f>
        <v>0</v>
      </c>
      <c r="BT95" s="82" t="s">
        <v>86</v>
      </c>
      <c r="BV95" s="82" t="s">
        <v>80</v>
      </c>
      <c r="BW95" s="82" t="s">
        <v>87</v>
      </c>
      <c r="BX95" s="82" t="s">
        <v>4</v>
      </c>
      <c r="CL95" s="82" t="s">
        <v>1</v>
      </c>
      <c r="CM95" s="82" t="s">
        <v>88</v>
      </c>
    </row>
    <row r="96" spans="1:91" s="6" customFormat="1" ht="27" customHeight="1">
      <c r="A96" s="73" t="s">
        <v>82</v>
      </c>
      <c r="B96" s="74"/>
      <c r="C96" s="75"/>
      <c r="D96" s="247" t="s">
        <v>89</v>
      </c>
      <c r="E96" s="247"/>
      <c r="F96" s="247"/>
      <c r="G96" s="247"/>
      <c r="H96" s="247"/>
      <c r="I96" s="76"/>
      <c r="J96" s="247" t="s">
        <v>90</v>
      </c>
      <c r="K96" s="247"/>
      <c r="L96" s="247"/>
      <c r="M96" s="247"/>
      <c r="N96" s="247"/>
      <c r="O96" s="247"/>
      <c r="P96" s="247"/>
      <c r="Q96" s="247"/>
      <c r="R96" s="247"/>
      <c r="S96" s="247"/>
      <c r="T96" s="247"/>
      <c r="U96" s="247"/>
      <c r="V96" s="247"/>
      <c r="W96" s="247"/>
      <c r="X96" s="247"/>
      <c r="Y96" s="247"/>
      <c r="Z96" s="247"/>
      <c r="AA96" s="247"/>
      <c r="AB96" s="247"/>
      <c r="AC96" s="247"/>
      <c r="AD96" s="247"/>
      <c r="AE96" s="247"/>
      <c r="AF96" s="247"/>
      <c r="AG96" s="234">
        <f>'SO 11.01 - Tramvajový svr...'!J30</f>
        <v>0</v>
      </c>
      <c r="AH96" s="235"/>
      <c r="AI96" s="235"/>
      <c r="AJ96" s="235"/>
      <c r="AK96" s="235"/>
      <c r="AL96" s="235"/>
      <c r="AM96" s="235"/>
      <c r="AN96" s="234">
        <f>SUM(AG96,AT96)</f>
        <v>0</v>
      </c>
      <c r="AO96" s="235"/>
      <c r="AP96" s="235"/>
      <c r="AQ96" s="77" t="s">
        <v>85</v>
      </c>
      <c r="AR96" s="74"/>
      <c r="AS96" s="78">
        <v>0</v>
      </c>
      <c r="AT96" s="79">
        <f>ROUND(SUM(AV96:AW96),2)</f>
        <v>0</v>
      </c>
      <c r="AU96" s="80">
        <f>'SO 11.01 - Tramvajový svr...'!P129</f>
        <v>0</v>
      </c>
      <c r="AV96" s="79">
        <f>'SO 11.01 - Tramvajový svr...'!J33</f>
        <v>0</v>
      </c>
      <c r="AW96" s="79">
        <f>'SO 11.01 - Tramvajový svr...'!J34</f>
        <v>0</v>
      </c>
      <c r="AX96" s="79">
        <f>'SO 11.01 - Tramvajový svr...'!J35</f>
        <v>0</v>
      </c>
      <c r="AY96" s="79">
        <f>'SO 11.01 - Tramvajový svr...'!J36</f>
        <v>0</v>
      </c>
      <c r="AZ96" s="79">
        <f>'SO 11.01 - Tramvajový svr...'!F33</f>
        <v>0</v>
      </c>
      <c r="BA96" s="79">
        <f>'SO 11.01 - Tramvajový svr...'!F34</f>
        <v>0</v>
      </c>
      <c r="BB96" s="79">
        <f>'SO 11.01 - Tramvajový svr...'!F35</f>
        <v>0</v>
      </c>
      <c r="BC96" s="79">
        <f>'SO 11.01 - Tramvajový svr...'!F36</f>
        <v>0</v>
      </c>
      <c r="BD96" s="81">
        <f>'SO 11.01 - Tramvajový svr...'!F37</f>
        <v>0</v>
      </c>
      <c r="BT96" s="82" t="s">
        <v>86</v>
      </c>
      <c r="BV96" s="82" t="s">
        <v>80</v>
      </c>
      <c r="BW96" s="82" t="s">
        <v>91</v>
      </c>
      <c r="BX96" s="82" t="s">
        <v>4</v>
      </c>
      <c r="CL96" s="82" t="s">
        <v>1</v>
      </c>
      <c r="CM96" s="82" t="s">
        <v>88</v>
      </c>
    </row>
    <row r="97" spans="1:91" s="6" customFormat="1" ht="27" customHeight="1">
      <c r="A97" s="73" t="s">
        <v>82</v>
      </c>
      <c r="B97" s="74"/>
      <c r="C97" s="75"/>
      <c r="D97" s="247" t="s">
        <v>92</v>
      </c>
      <c r="E97" s="247"/>
      <c r="F97" s="247"/>
      <c r="G97" s="247"/>
      <c r="H97" s="247"/>
      <c r="I97" s="76"/>
      <c r="J97" s="247" t="s">
        <v>93</v>
      </c>
      <c r="K97" s="247"/>
      <c r="L97" s="247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7"/>
      <c r="AC97" s="247"/>
      <c r="AD97" s="247"/>
      <c r="AE97" s="247"/>
      <c r="AF97" s="247"/>
      <c r="AG97" s="234">
        <f>'SO 18.01 - Chodníky a cyk...'!J30</f>
        <v>0</v>
      </c>
      <c r="AH97" s="235"/>
      <c r="AI97" s="235"/>
      <c r="AJ97" s="235"/>
      <c r="AK97" s="235"/>
      <c r="AL97" s="235"/>
      <c r="AM97" s="235"/>
      <c r="AN97" s="234">
        <f>SUM(AG97,AT97)</f>
        <v>0</v>
      </c>
      <c r="AO97" s="235"/>
      <c r="AP97" s="235"/>
      <c r="AQ97" s="77" t="s">
        <v>85</v>
      </c>
      <c r="AR97" s="74"/>
      <c r="AS97" s="78">
        <v>0</v>
      </c>
      <c r="AT97" s="79">
        <f>ROUND(SUM(AV97:AW97),2)</f>
        <v>0</v>
      </c>
      <c r="AU97" s="80">
        <f>'SO 18.01 - Chodníky a cyk...'!P124</f>
        <v>0</v>
      </c>
      <c r="AV97" s="79">
        <f>'SO 18.01 - Chodníky a cyk...'!J33</f>
        <v>0</v>
      </c>
      <c r="AW97" s="79">
        <f>'SO 18.01 - Chodníky a cyk...'!J34</f>
        <v>0</v>
      </c>
      <c r="AX97" s="79">
        <f>'SO 18.01 - Chodníky a cyk...'!J35</f>
        <v>0</v>
      </c>
      <c r="AY97" s="79">
        <f>'SO 18.01 - Chodníky a cyk...'!J36</f>
        <v>0</v>
      </c>
      <c r="AZ97" s="79">
        <f>'SO 18.01 - Chodníky a cyk...'!F33</f>
        <v>0</v>
      </c>
      <c r="BA97" s="79">
        <f>'SO 18.01 - Chodníky a cyk...'!F34</f>
        <v>0</v>
      </c>
      <c r="BB97" s="79">
        <f>'SO 18.01 - Chodníky a cyk...'!F35</f>
        <v>0</v>
      </c>
      <c r="BC97" s="79">
        <f>'SO 18.01 - Chodníky a cyk...'!F36</f>
        <v>0</v>
      </c>
      <c r="BD97" s="81">
        <f>'SO 18.01 - Chodníky a cyk...'!F37</f>
        <v>0</v>
      </c>
      <c r="BT97" s="82" t="s">
        <v>86</v>
      </c>
      <c r="BV97" s="82" t="s">
        <v>80</v>
      </c>
      <c r="BW97" s="82" t="s">
        <v>94</v>
      </c>
      <c r="BX97" s="82" t="s">
        <v>4</v>
      </c>
      <c r="CL97" s="82" t="s">
        <v>1</v>
      </c>
      <c r="CM97" s="82" t="s">
        <v>88</v>
      </c>
    </row>
    <row r="98" spans="1:91" s="6" customFormat="1" ht="16.5" customHeight="1">
      <c r="A98" s="73" t="s">
        <v>82</v>
      </c>
      <c r="B98" s="74"/>
      <c r="C98" s="75"/>
      <c r="D98" s="247" t="s">
        <v>95</v>
      </c>
      <c r="E98" s="247"/>
      <c r="F98" s="247"/>
      <c r="G98" s="247"/>
      <c r="H98" s="247"/>
      <c r="I98" s="76"/>
      <c r="J98" s="247" t="s">
        <v>96</v>
      </c>
      <c r="K98" s="247"/>
      <c r="L98" s="247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247"/>
      <c r="AD98" s="247"/>
      <c r="AE98" s="247"/>
      <c r="AF98" s="247"/>
      <c r="AG98" s="234">
        <f>'VRN - Vedlejší rozpočtové...'!J30</f>
        <v>0</v>
      </c>
      <c r="AH98" s="235"/>
      <c r="AI98" s="235"/>
      <c r="AJ98" s="235"/>
      <c r="AK98" s="235"/>
      <c r="AL98" s="235"/>
      <c r="AM98" s="235"/>
      <c r="AN98" s="234">
        <f>SUM(AG98,AT98)</f>
        <v>0</v>
      </c>
      <c r="AO98" s="235"/>
      <c r="AP98" s="235"/>
      <c r="AQ98" s="77" t="s">
        <v>85</v>
      </c>
      <c r="AR98" s="74"/>
      <c r="AS98" s="83">
        <v>0</v>
      </c>
      <c r="AT98" s="84">
        <f>ROUND(SUM(AV98:AW98),2)</f>
        <v>0</v>
      </c>
      <c r="AU98" s="85">
        <f>'VRN - Vedlejší rozpočtové...'!P118</f>
        <v>0</v>
      </c>
      <c r="AV98" s="84">
        <f>'VRN - Vedlejší rozpočtové...'!J33</f>
        <v>0</v>
      </c>
      <c r="AW98" s="84">
        <f>'VRN - Vedlejší rozpočtové...'!J34</f>
        <v>0</v>
      </c>
      <c r="AX98" s="84">
        <f>'VRN - Vedlejší rozpočtové...'!J35</f>
        <v>0</v>
      </c>
      <c r="AY98" s="84">
        <f>'VRN - Vedlejší rozpočtové...'!J36</f>
        <v>0</v>
      </c>
      <c r="AZ98" s="84">
        <f>'VRN - Vedlejší rozpočtové...'!F33</f>
        <v>0</v>
      </c>
      <c r="BA98" s="84">
        <f>'VRN - Vedlejší rozpočtové...'!F34</f>
        <v>0</v>
      </c>
      <c r="BB98" s="84">
        <f>'VRN - Vedlejší rozpočtové...'!F35</f>
        <v>0</v>
      </c>
      <c r="BC98" s="84">
        <f>'VRN - Vedlejší rozpočtové...'!F36</f>
        <v>0</v>
      </c>
      <c r="BD98" s="86">
        <f>'VRN - Vedlejší rozpočtové...'!F37</f>
        <v>0</v>
      </c>
      <c r="BT98" s="82" t="s">
        <v>86</v>
      </c>
      <c r="BV98" s="82" t="s">
        <v>80</v>
      </c>
      <c r="BW98" s="82" t="s">
        <v>97</v>
      </c>
      <c r="BX98" s="82" t="s">
        <v>4</v>
      </c>
      <c r="CL98" s="82" t="s">
        <v>1</v>
      </c>
      <c r="CM98" s="82" t="s">
        <v>88</v>
      </c>
    </row>
    <row r="99" spans="1:91" s="1" customFormat="1" ht="30" customHeight="1">
      <c r="B99" s="31"/>
      <c r="AR99" s="31"/>
    </row>
    <row r="100" spans="1:91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31"/>
    </row>
  </sheetData>
  <mergeCells count="54">
    <mergeCell ref="AN98:AP98"/>
    <mergeCell ref="AG98:AM98"/>
    <mergeCell ref="AG94:AM94"/>
    <mergeCell ref="AN94:AP94"/>
    <mergeCell ref="C92:G92"/>
    <mergeCell ref="I92:AF92"/>
    <mergeCell ref="D95:H95"/>
    <mergeCell ref="J95:AF95"/>
    <mergeCell ref="D96:H96"/>
    <mergeCell ref="J96:AF96"/>
    <mergeCell ref="D97:H97"/>
    <mergeCell ref="J97:AF97"/>
    <mergeCell ref="D98:H98"/>
    <mergeCell ref="J98:AF98"/>
    <mergeCell ref="AN95:AP95"/>
    <mergeCell ref="AG95:AM95"/>
    <mergeCell ref="AN96:AP96"/>
    <mergeCell ref="AG96:AM96"/>
    <mergeCell ref="AN97:AP97"/>
    <mergeCell ref="AG97:AM97"/>
    <mergeCell ref="L30:P30"/>
    <mergeCell ref="L31:P31"/>
    <mergeCell ref="L32:P32"/>
    <mergeCell ref="L33:P33"/>
    <mergeCell ref="AN92:AP92"/>
    <mergeCell ref="AG92:AM92"/>
    <mergeCell ref="X35:AB35"/>
    <mergeCell ref="AK35:AO35"/>
    <mergeCell ref="AK31:AO31"/>
    <mergeCell ref="W32:AE32"/>
    <mergeCell ref="AK32:AO32"/>
    <mergeCell ref="W33:AE33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33:AO33"/>
    <mergeCell ref="AK26:AO26"/>
    <mergeCell ref="W29:AE29"/>
    <mergeCell ref="AK29:AO29"/>
    <mergeCell ref="W30:AE30"/>
    <mergeCell ref="AK30:AO30"/>
  </mergeCells>
  <hyperlinks>
    <hyperlink ref="A95" location="'DIO - Dopravně inženýrské...'!C2" display="/"/>
    <hyperlink ref="A96" location="'SO 11.01 - Tramvajový svr...'!C2" display="/"/>
    <hyperlink ref="A97" location="'SO 18.01 - Chodníky a cyk...'!C2" display="/"/>
    <hyperlink ref="A98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5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87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9" t="str">
        <f>'Rekapitulace stavby'!K6</f>
        <v>Rekonstrukce tramvajové tratě v sadu Boženy Němcové</v>
      </c>
      <c r="F7" s="250"/>
      <c r="G7" s="250"/>
      <c r="H7" s="250"/>
      <c r="L7" s="19"/>
    </row>
    <row r="8" spans="2:46" s="1" customFormat="1" ht="12" customHeight="1">
      <c r="B8" s="31"/>
      <c r="D8" s="26" t="s">
        <v>99</v>
      </c>
      <c r="I8" s="90"/>
      <c r="L8" s="31"/>
    </row>
    <row r="9" spans="2:46" s="1" customFormat="1" ht="36.950000000000003" customHeight="1">
      <c r="B9" s="31"/>
      <c r="E9" s="221" t="s">
        <v>100</v>
      </c>
      <c r="F9" s="248"/>
      <c r="G9" s="248"/>
      <c r="H9" s="248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1" t="str">
        <f>'Rekapitulace stavby'!E14</f>
        <v>Vyplň údaj</v>
      </c>
      <c r="F18" s="224"/>
      <c r="G18" s="224"/>
      <c r="H18" s="224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IM-PROEJKT,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33</v>
      </c>
      <c r="I23" s="91" t="s">
        <v>25</v>
      </c>
      <c r="J23" s="24" t="s">
        <v>34</v>
      </c>
      <c r="L23" s="31"/>
    </row>
    <row r="24" spans="2:12" s="1" customFormat="1" ht="18" customHeight="1">
      <c r="B24" s="31"/>
      <c r="E24" s="24" t="s">
        <v>35</v>
      </c>
      <c r="I24" s="91" t="s">
        <v>27</v>
      </c>
      <c r="J24" s="24" t="s">
        <v>36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37</v>
      </c>
      <c r="I26" s="90"/>
      <c r="L26" s="31"/>
    </row>
    <row r="27" spans="2:12" s="7" customFormat="1" ht="16.5" customHeight="1">
      <c r="B27" s="92"/>
      <c r="E27" s="228" t="s">
        <v>1</v>
      </c>
      <c r="F27" s="228"/>
      <c r="G27" s="228"/>
      <c r="H27" s="228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38</v>
      </c>
      <c r="I30" s="90"/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96" t="s">
        <v>39</v>
      </c>
      <c r="J32" s="34" t="s">
        <v>41</v>
      </c>
      <c r="L32" s="31"/>
    </row>
    <row r="33" spans="2:12" s="1" customFormat="1" ht="14.45" customHeight="1">
      <c r="B33" s="31"/>
      <c r="D33" s="97" t="s">
        <v>42</v>
      </c>
      <c r="E33" s="26" t="s">
        <v>43</v>
      </c>
      <c r="F33" s="98">
        <f>ROUND((SUM(BE118:BE144)),  2)</f>
        <v>0</v>
      </c>
      <c r="I33" s="99">
        <v>0.21</v>
      </c>
      <c r="J33" s="98">
        <f>ROUND(((SUM(BE118:BE144))*I33),  2)</f>
        <v>0</v>
      </c>
      <c r="L33" s="31"/>
    </row>
    <row r="34" spans="2:12" s="1" customFormat="1" ht="14.45" customHeight="1">
      <c r="B34" s="31"/>
      <c r="E34" s="26" t="s">
        <v>44</v>
      </c>
      <c r="F34" s="98">
        <f>ROUND((SUM(BF118:BF144)),  2)</f>
        <v>0</v>
      </c>
      <c r="I34" s="99">
        <v>0.15</v>
      </c>
      <c r="J34" s="98">
        <f>ROUND(((SUM(BF118:BF144))*I34),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8">
        <f>ROUND((SUM(BG118:BG144)),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8">
        <f>ROUND((SUM(BH118:BH144)),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8">
        <f>ROUND((SUM(BI118:BI144)),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48</v>
      </c>
      <c r="E39" s="56"/>
      <c r="F39" s="56"/>
      <c r="G39" s="102" t="s">
        <v>49</v>
      </c>
      <c r="H39" s="103" t="s">
        <v>50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53</v>
      </c>
      <c r="E61" s="33"/>
      <c r="F61" s="108" t="s">
        <v>54</v>
      </c>
      <c r="G61" s="42" t="s">
        <v>53</v>
      </c>
      <c r="H61" s="33"/>
      <c r="I61" s="109"/>
      <c r="J61" s="110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53</v>
      </c>
      <c r="E76" s="33"/>
      <c r="F76" s="108" t="s">
        <v>54</v>
      </c>
      <c r="G76" s="42" t="s">
        <v>53</v>
      </c>
      <c r="H76" s="33"/>
      <c r="I76" s="109"/>
      <c r="J76" s="110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101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9" t="str">
        <f>E7</f>
        <v>Rekonstrukce tramvajové tratě v sadu Boženy Němcové</v>
      </c>
      <c r="F85" s="250"/>
      <c r="G85" s="250"/>
      <c r="H85" s="250"/>
      <c r="I85" s="90"/>
      <c r="L85" s="31"/>
    </row>
    <row r="86" spans="2:47" s="1" customFormat="1" ht="12" customHeight="1">
      <c r="B86" s="31"/>
      <c r="C86" s="26" t="s">
        <v>99</v>
      </c>
      <c r="I86" s="90"/>
      <c r="L86" s="31"/>
    </row>
    <row r="87" spans="2:47" s="1" customFormat="1" ht="16.5" customHeight="1">
      <c r="B87" s="31"/>
      <c r="E87" s="221" t="str">
        <f>E9</f>
        <v xml:space="preserve">DIO - Dopravně inženýrské opatření </v>
      </c>
      <c r="F87" s="248"/>
      <c r="G87" s="248"/>
      <c r="H87" s="248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IM-PROEJKT,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33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102</v>
      </c>
      <c r="D94" s="100"/>
      <c r="E94" s="100"/>
      <c r="F94" s="100"/>
      <c r="G94" s="100"/>
      <c r="H94" s="100"/>
      <c r="I94" s="114"/>
      <c r="J94" s="115" t="s">
        <v>103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104</v>
      </c>
      <c r="I96" s="90"/>
      <c r="J96" s="65">
        <f>J118</f>
        <v>0</v>
      </c>
      <c r="L96" s="31"/>
      <c r="AU96" s="16" t="s">
        <v>105</v>
      </c>
    </row>
    <row r="97" spans="2:12" s="8" customFormat="1" ht="24.95" customHeight="1">
      <c r="B97" s="117"/>
      <c r="D97" s="118" t="s">
        <v>106</v>
      </c>
      <c r="E97" s="119"/>
      <c r="F97" s="119"/>
      <c r="G97" s="119"/>
      <c r="H97" s="119"/>
      <c r="I97" s="120"/>
      <c r="J97" s="121">
        <f>J119</f>
        <v>0</v>
      </c>
      <c r="L97" s="117"/>
    </row>
    <row r="98" spans="2:12" s="9" customFormat="1" ht="19.899999999999999" customHeight="1">
      <c r="B98" s="122"/>
      <c r="D98" s="123" t="s">
        <v>107</v>
      </c>
      <c r="E98" s="124"/>
      <c r="F98" s="124"/>
      <c r="G98" s="124"/>
      <c r="H98" s="124"/>
      <c r="I98" s="125"/>
      <c r="J98" s="126">
        <f>J120</f>
        <v>0</v>
      </c>
      <c r="L98" s="122"/>
    </row>
    <row r="99" spans="2:12" s="1" customFormat="1" ht="21.75" customHeight="1">
      <c r="B99" s="31"/>
      <c r="I99" s="90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111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112"/>
      <c r="J104" s="46"/>
      <c r="K104" s="46"/>
      <c r="L104" s="31"/>
    </row>
    <row r="105" spans="2:12" s="1" customFormat="1" ht="24.95" customHeight="1">
      <c r="B105" s="31"/>
      <c r="C105" s="20" t="s">
        <v>108</v>
      </c>
      <c r="I105" s="90"/>
      <c r="L105" s="31"/>
    </row>
    <row r="106" spans="2:12" s="1" customFormat="1" ht="6.95" customHeight="1">
      <c r="B106" s="31"/>
      <c r="I106" s="90"/>
      <c r="L106" s="31"/>
    </row>
    <row r="107" spans="2:12" s="1" customFormat="1" ht="12" customHeight="1">
      <c r="B107" s="31"/>
      <c r="C107" s="26" t="s">
        <v>16</v>
      </c>
      <c r="I107" s="90"/>
      <c r="L107" s="31"/>
    </row>
    <row r="108" spans="2:12" s="1" customFormat="1" ht="16.5" customHeight="1">
      <c r="B108" s="31"/>
      <c r="E108" s="249" t="str">
        <f>E7</f>
        <v>Rekonstrukce tramvajové tratě v sadu Boženy Němcové</v>
      </c>
      <c r="F108" s="250"/>
      <c r="G108" s="250"/>
      <c r="H108" s="250"/>
      <c r="I108" s="90"/>
      <c r="L108" s="31"/>
    </row>
    <row r="109" spans="2:12" s="1" customFormat="1" ht="12" customHeight="1">
      <c r="B109" s="31"/>
      <c r="C109" s="26" t="s">
        <v>99</v>
      </c>
      <c r="I109" s="90"/>
      <c r="L109" s="31"/>
    </row>
    <row r="110" spans="2:12" s="1" customFormat="1" ht="16.5" customHeight="1">
      <c r="B110" s="31"/>
      <c r="E110" s="221" t="str">
        <f>E9</f>
        <v xml:space="preserve">DIO - Dopravně inženýrské opatření </v>
      </c>
      <c r="F110" s="248"/>
      <c r="G110" s="248"/>
      <c r="H110" s="248"/>
      <c r="I110" s="90"/>
      <c r="L110" s="31"/>
    </row>
    <row r="111" spans="2:12" s="1" customFormat="1" ht="6.95" customHeight="1">
      <c r="B111" s="31"/>
      <c r="I111" s="90"/>
      <c r="L111" s="31"/>
    </row>
    <row r="112" spans="2:12" s="1" customFormat="1" ht="12" customHeight="1">
      <c r="B112" s="31"/>
      <c r="C112" s="26" t="s">
        <v>20</v>
      </c>
      <c r="F112" s="24" t="str">
        <f>F12</f>
        <v xml:space="preserve"> </v>
      </c>
      <c r="I112" s="91" t="s">
        <v>22</v>
      </c>
      <c r="J112" s="51" t="str">
        <f>IF(J12="","",J12)</f>
        <v>3. 6. 2018</v>
      </c>
      <c r="L112" s="31"/>
    </row>
    <row r="113" spans="2:65" s="1" customFormat="1" ht="6.95" customHeight="1">
      <c r="B113" s="31"/>
      <c r="I113" s="90"/>
      <c r="L113" s="31"/>
    </row>
    <row r="114" spans="2:65" s="1" customFormat="1" ht="58.15" customHeight="1">
      <c r="B114" s="31"/>
      <c r="C114" s="26" t="s">
        <v>24</v>
      </c>
      <c r="F114" s="24" t="str">
        <f>E15</f>
        <v xml:space="preserve"> </v>
      </c>
      <c r="I114" s="91" t="s">
        <v>30</v>
      </c>
      <c r="J114" s="29" t="str">
        <f>E21</f>
        <v>IM-PROEJKT, inženýrské a mostní konstrukce, s.r.o.</v>
      </c>
      <c r="L114" s="31"/>
    </row>
    <row r="115" spans="2:65" s="1" customFormat="1" ht="15.2" customHeight="1">
      <c r="B115" s="31"/>
      <c r="C115" s="26" t="s">
        <v>28</v>
      </c>
      <c r="F115" s="24" t="str">
        <f>IF(E18="","",E18)</f>
        <v>Vyplň údaj</v>
      </c>
      <c r="I115" s="91" t="s">
        <v>33</v>
      </c>
      <c r="J115" s="29" t="str">
        <f>E24</f>
        <v>SPRINCL s.r.o.</v>
      </c>
      <c r="L115" s="31"/>
    </row>
    <row r="116" spans="2:65" s="1" customFormat="1" ht="10.35" customHeight="1">
      <c r="B116" s="31"/>
      <c r="I116" s="90"/>
      <c r="L116" s="31"/>
    </row>
    <row r="117" spans="2:65" s="10" customFormat="1" ht="29.25" customHeight="1">
      <c r="B117" s="127"/>
      <c r="C117" s="128" t="s">
        <v>109</v>
      </c>
      <c r="D117" s="129" t="s">
        <v>63</v>
      </c>
      <c r="E117" s="129" t="s">
        <v>59</v>
      </c>
      <c r="F117" s="129" t="s">
        <v>60</v>
      </c>
      <c r="G117" s="129" t="s">
        <v>110</v>
      </c>
      <c r="H117" s="129" t="s">
        <v>111</v>
      </c>
      <c r="I117" s="130" t="s">
        <v>112</v>
      </c>
      <c r="J117" s="129" t="s">
        <v>103</v>
      </c>
      <c r="K117" s="131" t="s">
        <v>113</v>
      </c>
      <c r="L117" s="127"/>
      <c r="M117" s="58" t="s">
        <v>1</v>
      </c>
      <c r="N117" s="59" t="s">
        <v>42</v>
      </c>
      <c r="O117" s="59" t="s">
        <v>114</v>
      </c>
      <c r="P117" s="59" t="s">
        <v>115</v>
      </c>
      <c r="Q117" s="59" t="s">
        <v>116</v>
      </c>
      <c r="R117" s="59" t="s">
        <v>117</v>
      </c>
      <c r="S117" s="59" t="s">
        <v>118</v>
      </c>
      <c r="T117" s="60" t="s">
        <v>119</v>
      </c>
    </row>
    <row r="118" spans="2:65" s="1" customFormat="1" ht="22.9" customHeight="1">
      <c r="B118" s="31"/>
      <c r="C118" s="63" t="s">
        <v>120</v>
      </c>
      <c r="I118" s="90"/>
      <c r="J118" s="132">
        <f>BK118</f>
        <v>0</v>
      </c>
      <c r="L118" s="31"/>
      <c r="M118" s="61"/>
      <c r="N118" s="52"/>
      <c r="O118" s="52"/>
      <c r="P118" s="133">
        <f>P119</f>
        <v>0</v>
      </c>
      <c r="Q118" s="52"/>
      <c r="R118" s="133">
        <f>R119</f>
        <v>0</v>
      </c>
      <c r="S118" s="52"/>
      <c r="T118" s="134">
        <f>T119</f>
        <v>0</v>
      </c>
      <c r="AT118" s="16" t="s">
        <v>77</v>
      </c>
      <c r="AU118" s="16" t="s">
        <v>105</v>
      </c>
      <c r="BK118" s="135">
        <f>BK119</f>
        <v>0</v>
      </c>
    </row>
    <row r="119" spans="2:65" s="11" customFormat="1" ht="25.9" customHeight="1">
      <c r="B119" s="136"/>
      <c r="D119" s="137" t="s">
        <v>77</v>
      </c>
      <c r="E119" s="138" t="s">
        <v>121</v>
      </c>
      <c r="F119" s="138" t="s">
        <v>122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0</v>
      </c>
      <c r="S119" s="142"/>
      <c r="T119" s="144">
        <f>T120</f>
        <v>0</v>
      </c>
      <c r="AR119" s="137" t="s">
        <v>123</v>
      </c>
      <c r="AT119" s="145" t="s">
        <v>77</v>
      </c>
      <c r="AU119" s="145" t="s">
        <v>78</v>
      </c>
      <c r="AY119" s="137" t="s">
        <v>124</v>
      </c>
      <c r="BK119" s="146">
        <f>BK120</f>
        <v>0</v>
      </c>
    </row>
    <row r="120" spans="2:65" s="11" customFormat="1" ht="22.9" customHeight="1">
      <c r="B120" s="136"/>
      <c r="D120" s="137" t="s">
        <v>77</v>
      </c>
      <c r="E120" s="147" t="s">
        <v>125</v>
      </c>
      <c r="F120" s="147" t="s">
        <v>126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SUM(P121:P144)</f>
        <v>0</v>
      </c>
      <c r="Q120" s="142"/>
      <c r="R120" s="143">
        <f>SUM(R121:R144)</f>
        <v>0</v>
      </c>
      <c r="S120" s="142"/>
      <c r="T120" s="144">
        <f>SUM(T121:T144)</f>
        <v>0</v>
      </c>
      <c r="AR120" s="137" t="s">
        <v>123</v>
      </c>
      <c r="AT120" s="145" t="s">
        <v>77</v>
      </c>
      <c r="AU120" s="145" t="s">
        <v>86</v>
      </c>
      <c r="AY120" s="137" t="s">
        <v>124</v>
      </c>
      <c r="BK120" s="146">
        <f>SUM(BK121:BK144)</f>
        <v>0</v>
      </c>
    </row>
    <row r="121" spans="2:65" s="1" customFormat="1" ht="36" customHeight="1">
      <c r="B121" s="149"/>
      <c r="C121" s="150" t="s">
        <v>86</v>
      </c>
      <c r="D121" s="150" t="s">
        <v>127</v>
      </c>
      <c r="E121" s="151" t="s">
        <v>128</v>
      </c>
      <c r="F121" s="152" t="s">
        <v>129</v>
      </c>
      <c r="G121" s="153" t="s">
        <v>130</v>
      </c>
      <c r="H121" s="154">
        <v>496</v>
      </c>
      <c r="I121" s="155"/>
      <c r="J121" s="156">
        <f>ROUND(I121*H121,2)</f>
        <v>0</v>
      </c>
      <c r="K121" s="152" t="s">
        <v>1</v>
      </c>
      <c r="L121" s="31"/>
      <c r="M121" s="157" t="s">
        <v>1</v>
      </c>
      <c r="N121" s="158" t="s">
        <v>43</v>
      </c>
      <c r="O121" s="54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AR121" s="161" t="s">
        <v>131</v>
      </c>
      <c r="AT121" s="161" t="s">
        <v>127</v>
      </c>
      <c r="AU121" s="161" t="s">
        <v>88</v>
      </c>
      <c r="AY121" s="16" t="s">
        <v>124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6" t="s">
        <v>86</v>
      </c>
      <c r="BK121" s="162">
        <f>ROUND(I121*H121,2)</f>
        <v>0</v>
      </c>
      <c r="BL121" s="16" t="s">
        <v>131</v>
      </c>
      <c r="BM121" s="161" t="s">
        <v>132</v>
      </c>
    </row>
    <row r="122" spans="2:65" s="12" customFormat="1" ht="33.75">
      <c r="B122" s="163"/>
      <c r="D122" s="164" t="s">
        <v>133</v>
      </c>
      <c r="E122" s="165" t="s">
        <v>1</v>
      </c>
      <c r="F122" s="166" t="s">
        <v>129</v>
      </c>
      <c r="H122" s="165" t="s">
        <v>1</v>
      </c>
      <c r="I122" s="167"/>
      <c r="L122" s="163"/>
      <c r="M122" s="168"/>
      <c r="N122" s="169"/>
      <c r="O122" s="169"/>
      <c r="P122" s="169"/>
      <c r="Q122" s="169"/>
      <c r="R122" s="169"/>
      <c r="S122" s="169"/>
      <c r="T122" s="170"/>
      <c r="AT122" s="165" t="s">
        <v>133</v>
      </c>
      <c r="AU122" s="165" t="s">
        <v>88</v>
      </c>
      <c r="AV122" s="12" t="s">
        <v>86</v>
      </c>
      <c r="AW122" s="12" t="s">
        <v>32</v>
      </c>
      <c r="AX122" s="12" t="s">
        <v>78</v>
      </c>
      <c r="AY122" s="165" t="s">
        <v>124</v>
      </c>
    </row>
    <row r="123" spans="2:65" s="12" customFormat="1">
      <c r="B123" s="163"/>
      <c r="D123" s="164" t="s">
        <v>133</v>
      </c>
      <c r="E123" s="165" t="s">
        <v>1</v>
      </c>
      <c r="F123" s="166" t="s">
        <v>134</v>
      </c>
      <c r="H123" s="165" t="s">
        <v>1</v>
      </c>
      <c r="I123" s="167"/>
      <c r="L123" s="163"/>
      <c r="M123" s="168"/>
      <c r="N123" s="169"/>
      <c r="O123" s="169"/>
      <c r="P123" s="169"/>
      <c r="Q123" s="169"/>
      <c r="R123" s="169"/>
      <c r="S123" s="169"/>
      <c r="T123" s="170"/>
      <c r="AT123" s="165" t="s">
        <v>133</v>
      </c>
      <c r="AU123" s="165" t="s">
        <v>88</v>
      </c>
      <c r="AV123" s="12" t="s">
        <v>86</v>
      </c>
      <c r="AW123" s="12" t="s">
        <v>32</v>
      </c>
      <c r="AX123" s="12" t="s">
        <v>78</v>
      </c>
      <c r="AY123" s="165" t="s">
        <v>124</v>
      </c>
    </row>
    <row r="124" spans="2:65" s="13" customFormat="1">
      <c r="B124" s="171"/>
      <c r="D124" s="164" t="s">
        <v>133</v>
      </c>
      <c r="E124" s="172" t="s">
        <v>1</v>
      </c>
      <c r="F124" s="173" t="s">
        <v>135</v>
      </c>
      <c r="H124" s="174">
        <v>496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133</v>
      </c>
      <c r="AU124" s="172" t="s">
        <v>88</v>
      </c>
      <c r="AV124" s="13" t="s">
        <v>88</v>
      </c>
      <c r="AW124" s="13" t="s">
        <v>32</v>
      </c>
      <c r="AX124" s="13" t="s">
        <v>78</v>
      </c>
      <c r="AY124" s="172" t="s">
        <v>124</v>
      </c>
    </row>
    <row r="125" spans="2:65" s="14" customFormat="1">
      <c r="B125" s="179"/>
      <c r="D125" s="164" t="s">
        <v>133</v>
      </c>
      <c r="E125" s="180" t="s">
        <v>1</v>
      </c>
      <c r="F125" s="181" t="s">
        <v>136</v>
      </c>
      <c r="H125" s="182">
        <v>496</v>
      </c>
      <c r="I125" s="183"/>
      <c r="L125" s="179"/>
      <c r="M125" s="184"/>
      <c r="N125" s="185"/>
      <c r="O125" s="185"/>
      <c r="P125" s="185"/>
      <c r="Q125" s="185"/>
      <c r="R125" s="185"/>
      <c r="S125" s="185"/>
      <c r="T125" s="186"/>
      <c r="AT125" s="180" t="s">
        <v>133</v>
      </c>
      <c r="AU125" s="180" t="s">
        <v>88</v>
      </c>
      <c r="AV125" s="14" t="s">
        <v>123</v>
      </c>
      <c r="AW125" s="14" t="s">
        <v>32</v>
      </c>
      <c r="AX125" s="14" t="s">
        <v>86</v>
      </c>
      <c r="AY125" s="180" t="s">
        <v>124</v>
      </c>
    </row>
    <row r="126" spans="2:65" s="1" customFormat="1" ht="36" customHeight="1">
      <c r="B126" s="149"/>
      <c r="C126" s="150" t="s">
        <v>88</v>
      </c>
      <c r="D126" s="150" t="s">
        <v>127</v>
      </c>
      <c r="E126" s="151" t="s">
        <v>137</v>
      </c>
      <c r="F126" s="152" t="s">
        <v>129</v>
      </c>
      <c r="G126" s="153" t="s">
        <v>130</v>
      </c>
      <c r="H126" s="154">
        <v>124</v>
      </c>
      <c r="I126" s="155"/>
      <c r="J126" s="156">
        <f>ROUND(I126*H126,2)</f>
        <v>0</v>
      </c>
      <c r="K126" s="152" t="s">
        <v>1</v>
      </c>
      <c r="L126" s="31"/>
      <c r="M126" s="157" t="s">
        <v>1</v>
      </c>
      <c r="N126" s="158" t="s">
        <v>43</v>
      </c>
      <c r="O126" s="54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131</v>
      </c>
      <c r="AT126" s="161" t="s">
        <v>127</v>
      </c>
      <c r="AU126" s="161" t="s">
        <v>88</v>
      </c>
      <c r="AY126" s="16" t="s">
        <v>124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6" t="s">
        <v>86</v>
      </c>
      <c r="BK126" s="162">
        <f>ROUND(I126*H126,2)</f>
        <v>0</v>
      </c>
      <c r="BL126" s="16" t="s">
        <v>131</v>
      </c>
      <c r="BM126" s="161" t="s">
        <v>138</v>
      </c>
    </row>
    <row r="127" spans="2:65" s="12" customFormat="1" ht="33.75">
      <c r="B127" s="163"/>
      <c r="D127" s="164" t="s">
        <v>133</v>
      </c>
      <c r="E127" s="165" t="s">
        <v>1</v>
      </c>
      <c r="F127" s="166" t="s">
        <v>129</v>
      </c>
      <c r="H127" s="165" t="s">
        <v>1</v>
      </c>
      <c r="I127" s="167"/>
      <c r="L127" s="163"/>
      <c r="M127" s="168"/>
      <c r="N127" s="169"/>
      <c r="O127" s="169"/>
      <c r="P127" s="169"/>
      <c r="Q127" s="169"/>
      <c r="R127" s="169"/>
      <c r="S127" s="169"/>
      <c r="T127" s="170"/>
      <c r="AT127" s="165" t="s">
        <v>133</v>
      </c>
      <c r="AU127" s="165" t="s">
        <v>88</v>
      </c>
      <c r="AV127" s="12" t="s">
        <v>86</v>
      </c>
      <c r="AW127" s="12" t="s">
        <v>32</v>
      </c>
      <c r="AX127" s="12" t="s">
        <v>78</v>
      </c>
      <c r="AY127" s="165" t="s">
        <v>124</v>
      </c>
    </row>
    <row r="128" spans="2:65" s="12" customFormat="1">
      <c r="B128" s="163"/>
      <c r="D128" s="164" t="s">
        <v>133</v>
      </c>
      <c r="E128" s="165" t="s">
        <v>1</v>
      </c>
      <c r="F128" s="166" t="s">
        <v>139</v>
      </c>
      <c r="H128" s="165" t="s">
        <v>1</v>
      </c>
      <c r="I128" s="167"/>
      <c r="L128" s="163"/>
      <c r="M128" s="168"/>
      <c r="N128" s="169"/>
      <c r="O128" s="169"/>
      <c r="P128" s="169"/>
      <c r="Q128" s="169"/>
      <c r="R128" s="169"/>
      <c r="S128" s="169"/>
      <c r="T128" s="170"/>
      <c r="AT128" s="165" t="s">
        <v>133</v>
      </c>
      <c r="AU128" s="165" t="s">
        <v>88</v>
      </c>
      <c r="AV128" s="12" t="s">
        <v>86</v>
      </c>
      <c r="AW128" s="12" t="s">
        <v>32</v>
      </c>
      <c r="AX128" s="12" t="s">
        <v>78</v>
      </c>
      <c r="AY128" s="165" t="s">
        <v>124</v>
      </c>
    </row>
    <row r="129" spans="2:65" s="13" customFormat="1">
      <c r="B129" s="171"/>
      <c r="D129" s="164" t="s">
        <v>133</v>
      </c>
      <c r="E129" s="172" t="s">
        <v>1</v>
      </c>
      <c r="F129" s="173" t="s">
        <v>140</v>
      </c>
      <c r="H129" s="174">
        <v>124</v>
      </c>
      <c r="I129" s="175"/>
      <c r="L129" s="171"/>
      <c r="M129" s="176"/>
      <c r="N129" s="177"/>
      <c r="O129" s="177"/>
      <c r="P129" s="177"/>
      <c r="Q129" s="177"/>
      <c r="R129" s="177"/>
      <c r="S129" s="177"/>
      <c r="T129" s="178"/>
      <c r="AT129" s="172" t="s">
        <v>133</v>
      </c>
      <c r="AU129" s="172" t="s">
        <v>88</v>
      </c>
      <c r="AV129" s="13" t="s">
        <v>88</v>
      </c>
      <c r="AW129" s="13" t="s">
        <v>32</v>
      </c>
      <c r="AX129" s="13" t="s">
        <v>78</v>
      </c>
      <c r="AY129" s="172" t="s">
        <v>124</v>
      </c>
    </row>
    <row r="130" spans="2:65" s="14" customFormat="1">
      <c r="B130" s="179"/>
      <c r="D130" s="164" t="s">
        <v>133</v>
      </c>
      <c r="E130" s="180" t="s">
        <v>1</v>
      </c>
      <c r="F130" s="181" t="s">
        <v>136</v>
      </c>
      <c r="H130" s="182">
        <v>124</v>
      </c>
      <c r="I130" s="183"/>
      <c r="L130" s="179"/>
      <c r="M130" s="184"/>
      <c r="N130" s="185"/>
      <c r="O130" s="185"/>
      <c r="P130" s="185"/>
      <c r="Q130" s="185"/>
      <c r="R130" s="185"/>
      <c r="S130" s="185"/>
      <c r="T130" s="186"/>
      <c r="AT130" s="180" t="s">
        <v>133</v>
      </c>
      <c r="AU130" s="180" t="s">
        <v>88</v>
      </c>
      <c r="AV130" s="14" t="s">
        <v>123</v>
      </c>
      <c r="AW130" s="14" t="s">
        <v>32</v>
      </c>
      <c r="AX130" s="14" t="s">
        <v>86</v>
      </c>
      <c r="AY130" s="180" t="s">
        <v>124</v>
      </c>
    </row>
    <row r="131" spans="2:65" s="1" customFormat="1" ht="36" customHeight="1">
      <c r="B131" s="149"/>
      <c r="C131" s="150" t="s">
        <v>141</v>
      </c>
      <c r="D131" s="150" t="s">
        <v>127</v>
      </c>
      <c r="E131" s="151" t="s">
        <v>142</v>
      </c>
      <c r="F131" s="152" t="s">
        <v>129</v>
      </c>
      <c r="G131" s="153" t="s">
        <v>130</v>
      </c>
      <c r="H131" s="154">
        <v>248</v>
      </c>
      <c r="I131" s="155"/>
      <c r="J131" s="156">
        <f>ROUND(I131*H131,2)</f>
        <v>0</v>
      </c>
      <c r="K131" s="152" t="s">
        <v>1</v>
      </c>
      <c r="L131" s="31"/>
      <c r="M131" s="157" t="s">
        <v>1</v>
      </c>
      <c r="N131" s="158" t="s">
        <v>43</v>
      </c>
      <c r="O131" s="54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AR131" s="161" t="s">
        <v>131</v>
      </c>
      <c r="AT131" s="161" t="s">
        <v>127</v>
      </c>
      <c r="AU131" s="161" t="s">
        <v>88</v>
      </c>
      <c r="AY131" s="16" t="s">
        <v>124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6" t="s">
        <v>86</v>
      </c>
      <c r="BK131" s="162">
        <f>ROUND(I131*H131,2)</f>
        <v>0</v>
      </c>
      <c r="BL131" s="16" t="s">
        <v>131</v>
      </c>
      <c r="BM131" s="161" t="s">
        <v>143</v>
      </c>
    </row>
    <row r="132" spans="2:65" s="12" customFormat="1" ht="33.75">
      <c r="B132" s="163"/>
      <c r="D132" s="164" t="s">
        <v>133</v>
      </c>
      <c r="E132" s="165" t="s">
        <v>1</v>
      </c>
      <c r="F132" s="166" t="s">
        <v>129</v>
      </c>
      <c r="H132" s="165" t="s">
        <v>1</v>
      </c>
      <c r="I132" s="167"/>
      <c r="L132" s="163"/>
      <c r="M132" s="168"/>
      <c r="N132" s="169"/>
      <c r="O132" s="169"/>
      <c r="P132" s="169"/>
      <c r="Q132" s="169"/>
      <c r="R132" s="169"/>
      <c r="S132" s="169"/>
      <c r="T132" s="170"/>
      <c r="AT132" s="165" t="s">
        <v>133</v>
      </c>
      <c r="AU132" s="165" t="s">
        <v>88</v>
      </c>
      <c r="AV132" s="12" t="s">
        <v>86</v>
      </c>
      <c r="AW132" s="12" t="s">
        <v>32</v>
      </c>
      <c r="AX132" s="12" t="s">
        <v>78</v>
      </c>
      <c r="AY132" s="165" t="s">
        <v>124</v>
      </c>
    </row>
    <row r="133" spans="2:65" s="12" customFormat="1">
      <c r="B133" s="163"/>
      <c r="D133" s="164" t="s">
        <v>133</v>
      </c>
      <c r="E133" s="165" t="s">
        <v>1</v>
      </c>
      <c r="F133" s="166" t="s">
        <v>144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133</v>
      </c>
      <c r="AU133" s="165" t="s">
        <v>88</v>
      </c>
      <c r="AV133" s="12" t="s">
        <v>86</v>
      </c>
      <c r="AW133" s="12" t="s">
        <v>32</v>
      </c>
      <c r="AX133" s="12" t="s">
        <v>78</v>
      </c>
      <c r="AY133" s="165" t="s">
        <v>124</v>
      </c>
    </row>
    <row r="134" spans="2:65" s="13" customFormat="1">
      <c r="B134" s="171"/>
      <c r="D134" s="164" t="s">
        <v>133</v>
      </c>
      <c r="E134" s="172" t="s">
        <v>1</v>
      </c>
      <c r="F134" s="173" t="s">
        <v>145</v>
      </c>
      <c r="H134" s="174">
        <v>248</v>
      </c>
      <c r="I134" s="175"/>
      <c r="L134" s="171"/>
      <c r="M134" s="176"/>
      <c r="N134" s="177"/>
      <c r="O134" s="177"/>
      <c r="P134" s="177"/>
      <c r="Q134" s="177"/>
      <c r="R134" s="177"/>
      <c r="S134" s="177"/>
      <c r="T134" s="178"/>
      <c r="AT134" s="172" t="s">
        <v>133</v>
      </c>
      <c r="AU134" s="172" t="s">
        <v>88</v>
      </c>
      <c r="AV134" s="13" t="s">
        <v>88</v>
      </c>
      <c r="AW134" s="13" t="s">
        <v>32</v>
      </c>
      <c r="AX134" s="13" t="s">
        <v>78</v>
      </c>
      <c r="AY134" s="172" t="s">
        <v>124</v>
      </c>
    </row>
    <row r="135" spans="2:65" s="14" customFormat="1">
      <c r="B135" s="179"/>
      <c r="D135" s="164" t="s">
        <v>133</v>
      </c>
      <c r="E135" s="180" t="s">
        <v>1</v>
      </c>
      <c r="F135" s="181" t="s">
        <v>136</v>
      </c>
      <c r="H135" s="182">
        <v>248</v>
      </c>
      <c r="I135" s="183"/>
      <c r="L135" s="179"/>
      <c r="M135" s="184"/>
      <c r="N135" s="185"/>
      <c r="O135" s="185"/>
      <c r="P135" s="185"/>
      <c r="Q135" s="185"/>
      <c r="R135" s="185"/>
      <c r="S135" s="185"/>
      <c r="T135" s="186"/>
      <c r="AT135" s="180" t="s">
        <v>133</v>
      </c>
      <c r="AU135" s="180" t="s">
        <v>88</v>
      </c>
      <c r="AV135" s="14" t="s">
        <v>123</v>
      </c>
      <c r="AW135" s="14" t="s">
        <v>32</v>
      </c>
      <c r="AX135" s="14" t="s">
        <v>86</v>
      </c>
      <c r="AY135" s="180" t="s">
        <v>124</v>
      </c>
    </row>
    <row r="136" spans="2:65" s="1" customFormat="1" ht="36" customHeight="1">
      <c r="B136" s="149"/>
      <c r="C136" s="150" t="s">
        <v>123</v>
      </c>
      <c r="D136" s="150" t="s">
        <v>127</v>
      </c>
      <c r="E136" s="151" t="s">
        <v>146</v>
      </c>
      <c r="F136" s="152" t="s">
        <v>147</v>
      </c>
      <c r="G136" s="153" t="s">
        <v>130</v>
      </c>
      <c r="H136" s="154">
        <v>1240</v>
      </c>
      <c r="I136" s="155"/>
      <c r="J136" s="156">
        <f>ROUND(I136*H136,2)</f>
        <v>0</v>
      </c>
      <c r="K136" s="152" t="s">
        <v>1</v>
      </c>
      <c r="L136" s="31"/>
      <c r="M136" s="157" t="s">
        <v>1</v>
      </c>
      <c r="N136" s="158" t="s">
        <v>43</v>
      </c>
      <c r="O136" s="54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AR136" s="161" t="s">
        <v>131</v>
      </c>
      <c r="AT136" s="161" t="s">
        <v>127</v>
      </c>
      <c r="AU136" s="161" t="s">
        <v>88</v>
      </c>
      <c r="AY136" s="16" t="s">
        <v>124</v>
      </c>
      <c r="BE136" s="162">
        <f>IF(N136="základní",J136,0)</f>
        <v>0</v>
      </c>
      <c r="BF136" s="162">
        <f>IF(N136="snížená",J136,0)</f>
        <v>0</v>
      </c>
      <c r="BG136" s="162">
        <f>IF(N136="zákl. přenesená",J136,0)</f>
        <v>0</v>
      </c>
      <c r="BH136" s="162">
        <f>IF(N136="sníž. přenesená",J136,0)</f>
        <v>0</v>
      </c>
      <c r="BI136" s="162">
        <f>IF(N136="nulová",J136,0)</f>
        <v>0</v>
      </c>
      <c r="BJ136" s="16" t="s">
        <v>86</v>
      </c>
      <c r="BK136" s="162">
        <f>ROUND(I136*H136,2)</f>
        <v>0</v>
      </c>
      <c r="BL136" s="16" t="s">
        <v>131</v>
      </c>
      <c r="BM136" s="161" t="s">
        <v>148</v>
      </c>
    </row>
    <row r="137" spans="2:65" s="12" customFormat="1" ht="33.75">
      <c r="B137" s="163"/>
      <c r="D137" s="164" t="s">
        <v>133</v>
      </c>
      <c r="E137" s="165" t="s">
        <v>1</v>
      </c>
      <c r="F137" s="166" t="s">
        <v>149</v>
      </c>
      <c r="H137" s="165" t="s">
        <v>1</v>
      </c>
      <c r="I137" s="167"/>
      <c r="L137" s="163"/>
      <c r="M137" s="168"/>
      <c r="N137" s="169"/>
      <c r="O137" s="169"/>
      <c r="P137" s="169"/>
      <c r="Q137" s="169"/>
      <c r="R137" s="169"/>
      <c r="S137" s="169"/>
      <c r="T137" s="170"/>
      <c r="AT137" s="165" t="s">
        <v>133</v>
      </c>
      <c r="AU137" s="165" t="s">
        <v>88</v>
      </c>
      <c r="AV137" s="12" t="s">
        <v>86</v>
      </c>
      <c r="AW137" s="12" t="s">
        <v>32</v>
      </c>
      <c r="AX137" s="12" t="s">
        <v>78</v>
      </c>
      <c r="AY137" s="165" t="s">
        <v>124</v>
      </c>
    </row>
    <row r="138" spans="2:65" s="12" customFormat="1">
      <c r="B138" s="163"/>
      <c r="D138" s="164" t="s">
        <v>133</v>
      </c>
      <c r="E138" s="165" t="s">
        <v>1</v>
      </c>
      <c r="F138" s="166" t="s">
        <v>150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133</v>
      </c>
      <c r="AU138" s="165" t="s">
        <v>88</v>
      </c>
      <c r="AV138" s="12" t="s">
        <v>86</v>
      </c>
      <c r="AW138" s="12" t="s">
        <v>32</v>
      </c>
      <c r="AX138" s="12" t="s">
        <v>78</v>
      </c>
      <c r="AY138" s="165" t="s">
        <v>124</v>
      </c>
    </row>
    <row r="139" spans="2:65" s="13" customFormat="1">
      <c r="B139" s="171"/>
      <c r="D139" s="164" t="s">
        <v>133</v>
      </c>
      <c r="E139" s="172" t="s">
        <v>1</v>
      </c>
      <c r="F139" s="173" t="s">
        <v>151</v>
      </c>
      <c r="H139" s="174">
        <v>1240</v>
      </c>
      <c r="I139" s="175"/>
      <c r="L139" s="171"/>
      <c r="M139" s="176"/>
      <c r="N139" s="177"/>
      <c r="O139" s="177"/>
      <c r="P139" s="177"/>
      <c r="Q139" s="177"/>
      <c r="R139" s="177"/>
      <c r="S139" s="177"/>
      <c r="T139" s="178"/>
      <c r="AT139" s="172" t="s">
        <v>133</v>
      </c>
      <c r="AU139" s="172" t="s">
        <v>88</v>
      </c>
      <c r="AV139" s="13" t="s">
        <v>88</v>
      </c>
      <c r="AW139" s="13" t="s">
        <v>32</v>
      </c>
      <c r="AX139" s="13" t="s">
        <v>78</v>
      </c>
      <c r="AY139" s="172" t="s">
        <v>124</v>
      </c>
    </row>
    <row r="140" spans="2:65" s="14" customFormat="1">
      <c r="B140" s="179"/>
      <c r="D140" s="164" t="s">
        <v>133</v>
      </c>
      <c r="E140" s="180" t="s">
        <v>1</v>
      </c>
      <c r="F140" s="181" t="s">
        <v>136</v>
      </c>
      <c r="H140" s="182">
        <v>1240</v>
      </c>
      <c r="I140" s="183"/>
      <c r="L140" s="179"/>
      <c r="M140" s="184"/>
      <c r="N140" s="185"/>
      <c r="O140" s="185"/>
      <c r="P140" s="185"/>
      <c r="Q140" s="185"/>
      <c r="R140" s="185"/>
      <c r="S140" s="185"/>
      <c r="T140" s="186"/>
      <c r="AT140" s="180" t="s">
        <v>133</v>
      </c>
      <c r="AU140" s="180" t="s">
        <v>88</v>
      </c>
      <c r="AV140" s="14" t="s">
        <v>123</v>
      </c>
      <c r="AW140" s="14" t="s">
        <v>32</v>
      </c>
      <c r="AX140" s="14" t="s">
        <v>86</v>
      </c>
      <c r="AY140" s="180" t="s">
        <v>124</v>
      </c>
    </row>
    <row r="141" spans="2:65" s="1" customFormat="1" ht="36" customHeight="1">
      <c r="B141" s="149"/>
      <c r="C141" s="150" t="s">
        <v>152</v>
      </c>
      <c r="D141" s="150" t="s">
        <v>127</v>
      </c>
      <c r="E141" s="151" t="s">
        <v>153</v>
      </c>
      <c r="F141" s="152" t="s">
        <v>147</v>
      </c>
      <c r="G141" s="153" t="s">
        <v>130</v>
      </c>
      <c r="H141" s="154">
        <v>620</v>
      </c>
      <c r="I141" s="155"/>
      <c r="J141" s="156">
        <f>ROUND(I141*H141,2)</f>
        <v>0</v>
      </c>
      <c r="K141" s="152" t="s">
        <v>1</v>
      </c>
      <c r="L141" s="31"/>
      <c r="M141" s="157" t="s">
        <v>1</v>
      </c>
      <c r="N141" s="158" t="s">
        <v>43</v>
      </c>
      <c r="O141" s="54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AR141" s="161" t="s">
        <v>131</v>
      </c>
      <c r="AT141" s="161" t="s">
        <v>127</v>
      </c>
      <c r="AU141" s="161" t="s">
        <v>88</v>
      </c>
      <c r="AY141" s="16" t="s">
        <v>124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6" t="s">
        <v>86</v>
      </c>
      <c r="BK141" s="162">
        <f>ROUND(I141*H141,2)</f>
        <v>0</v>
      </c>
      <c r="BL141" s="16" t="s">
        <v>131</v>
      </c>
      <c r="BM141" s="161" t="s">
        <v>154</v>
      </c>
    </row>
    <row r="142" spans="2:65" s="12" customFormat="1" ht="33.75">
      <c r="B142" s="163"/>
      <c r="D142" s="164" t="s">
        <v>133</v>
      </c>
      <c r="E142" s="165" t="s">
        <v>1</v>
      </c>
      <c r="F142" s="166" t="s">
        <v>147</v>
      </c>
      <c r="H142" s="165" t="s">
        <v>1</v>
      </c>
      <c r="I142" s="167"/>
      <c r="L142" s="163"/>
      <c r="M142" s="168"/>
      <c r="N142" s="169"/>
      <c r="O142" s="169"/>
      <c r="P142" s="169"/>
      <c r="Q142" s="169"/>
      <c r="R142" s="169"/>
      <c r="S142" s="169"/>
      <c r="T142" s="170"/>
      <c r="AT142" s="165" t="s">
        <v>133</v>
      </c>
      <c r="AU142" s="165" t="s">
        <v>88</v>
      </c>
      <c r="AV142" s="12" t="s">
        <v>86</v>
      </c>
      <c r="AW142" s="12" t="s">
        <v>32</v>
      </c>
      <c r="AX142" s="12" t="s">
        <v>78</v>
      </c>
      <c r="AY142" s="165" t="s">
        <v>124</v>
      </c>
    </row>
    <row r="143" spans="2:65" s="13" customFormat="1">
      <c r="B143" s="171"/>
      <c r="D143" s="164" t="s">
        <v>133</v>
      </c>
      <c r="E143" s="172" t="s">
        <v>1</v>
      </c>
      <c r="F143" s="173" t="s">
        <v>155</v>
      </c>
      <c r="H143" s="174">
        <v>620</v>
      </c>
      <c r="I143" s="175"/>
      <c r="L143" s="171"/>
      <c r="M143" s="176"/>
      <c r="N143" s="177"/>
      <c r="O143" s="177"/>
      <c r="P143" s="177"/>
      <c r="Q143" s="177"/>
      <c r="R143" s="177"/>
      <c r="S143" s="177"/>
      <c r="T143" s="178"/>
      <c r="AT143" s="172" t="s">
        <v>133</v>
      </c>
      <c r="AU143" s="172" t="s">
        <v>88</v>
      </c>
      <c r="AV143" s="13" t="s">
        <v>88</v>
      </c>
      <c r="AW143" s="13" t="s">
        <v>32</v>
      </c>
      <c r="AX143" s="13" t="s">
        <v>78</v>
      </c>
      <c r="AY143" s="172" t="s">
        <v>124</v>
      </c>
    </row>
    <row r="144" spans="2:65" s="14" customFormat="1">
      <c r="B144" s="179"/>
      <c r="D144" s="164" t="s">
        <v>133</v>
      </c>
      <c r="E144" s="180" t="s">
        <v>1</v>
      </c>
      <c r="F144" s="181" t="s">
        <v>136</v>
      </c>
      <c r="H144" s="182">
        <v>620</v>
      </c>
      <c r="I144" s="183"/>
      <c r="L144" s="179"/>
      <c r="M144" s="187"/>
      <c r="N144" s="188"/>
      <c r="O144" s="188"/>
      <c r="P144" s="188"/>
      <c r="Q144" s="188"/>
      <c r="R144" s="188"/>
      <c r="S144" s="188"/>
      <c r="T144" s="189"/>
      <c r="AT144" s="180" t="s">
        <v>133</v>
      </c>
      <c r="AU144" s="180" t="s">
        <v>88</v>
      </c>
      <c r="AV144" s="14" t="s">
        <v>123</v>
      </c>
      <c r="AW144" s="14" t="s">
        <v>32</v>
      </c>
      <c r="AX144" s="14" t="s">
        <v>86</v>
      </c>
      <c r="AY144" s="180" t="s">
        <v>124</v>
      </c>
    </row>
    <row r="145" spans="2:12" s="1" customFormat="1" ht="6.95" customHeight="1">
      <c r="B145" s="43"/>
      <c r="C145" s="44"/>
      <c r="D145" s="44"/>
      <c r="E145" s="44"/>
      <c r="F145" s="44"/>
      <c r="G145" s="44"/>
      <c r="H145" s="44"/>
      <c r="I145" s="111"/>
      <c r="J145" s="44"/>
      <c r="K145" s="44"/>
      <c r="L145" s="31"/>
    </row>
  </sheetData>
  <autoFilter ref="C117:K144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937"/>
  <sheetViews>
    <sheetView showGridLines="0" tabSelected="1" topLeftCell="A407" workbookViewId="0">
      <selection activeCell="X414" sqref="X41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91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9" t="str">
        <f>'Rekapitulace stavby'!K6</f>
        <v>Rekonstrukce tramvajové tratě v sadu Boženy Němcové</v>
      </c>
      <c r="F7" s="250"/>
      <c r="G7" s="250"/>
      <c r="H7" s="250"/>
      <c r="L7" s="19"/>
    </row>
    <row r="8" spans="2:46" s="1" customFormat="1" ht="12" customHeight="1">
      <c r="B8" s="31"/>
      <c r="D8" s="26" t="s">
        <v>99</v>
      </c>
      <c r="I8" s="90"/>
      <c r="L8" s="31"/>
    </row>
    <row r="9" spans="2:46" s="1" customFormat="1" ht="36.950000000000003" customHeight="1">
      <c r="B9" s="31"/>
      <c r="E9" s="221" t="s">
        <v>156</v>
      </c>
      <c r="F9" s="248"/>
      <c r="G9" s="248"/>
      <c r="H9" s="248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1" t="str">
        <f>'Rekapitulace stavby'!E14</f>
        <v>Vyplň údaj</v>
      </c>
      <c r="F18" s="224"/>
      <c r="G18" s="224"/>
      <c r="H18" s="224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IM-PROEJKT,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33</v>
      </c>
      <c r="I23" s="91" t="s">
        <v>25</v>
      </c>
      <c r="J23" s="24" t="s">
        <v>34</v>
      </c>
      <c r="L23" s="31"/>
    </row>
    <row r="24" spans="2:12" s="1" customFormat="1" ht="18" customHeight="1">
      <c r="B24" s="31"/>
      <c r="E24" s="24" t="s">
        <v>35</v>
      </c>
      <c r="I24" s="91" t="s">
        <v>27</v>
      </c>
      <c r="J24" s="24" t="s">
        <v>36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37</v>
      </c>
      <c r="I26" s="90"/>
      <c r="L26" s="31"/>
    </row>
    <row r="27" spans="2:12" s="7" customFormat="1" ht="16.5" customHeight="1">
      <c r="B27" s="92"/>
      <c r="E27" s="228" t="s">
        <v>1</v>
      </c>
      <c r="F27" s="228"/>
      <c r="G27" s="228"/>
      <c r="H27" s="228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38</v>
      </c>
      <c r="I30" s="90"/>
      <c r="J30" s="65">
        <f>ROUND(J129,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96" t="s">
        <v>39</v>
      </c>
      <c r="J32" s="34" t="s">
        <v>41</v>
      </c>
      <c r="L32" s="31"/>
    </row>
    <row r="33" spans="2:12" s="1" customFormat="1" ht="14.45" customHeight="1">
      <c r="B33" s="31"/>
      <c r="D33" s="97" t="s">
        <v>42</v>
      </c>
      <c r="E33" s="26" t="s">
        <v>43</v>
      </c>
      <c r="F33" s="98">
        <f>ROUND((SUM(BE129:BE936)),  2)</f>
        <v>0</v>
      </c>
      <c r="I33" s="99">
        <v>0.21</v>
      </c>
      <c r="J33" s="98">
        <f>ROUND(((SUM(BE129:BE936))*I33),  2)</f>
        <v>0</v>
      </c>
      <c r="L33" s="31"/>
    </row>
    <row r="34" spans="2:12" s="1" customFormat="1" ht="14.45" customHeight="1">
      <c r="B34" s="31"/>
      <c r="E34" s="26" t="s">
        <v>44</v>
      </c>
      <c r="F34" s="98">
        <f>ROUND((SUM(BF129:BF936)),  2)</f>
        <v>0</v>
      </c>
      <c r="I34" s="99">
        <v>0.15</v>
      </c>
      <c r="J34" s="98">
        <f>ROUND(((SUM(BF129:BF936))*I34),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8">
        <f>ROUND((SUM(BG129:BG936)),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8">
        <f>ROUND((SUM(BH129:BH936)),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8">
        <f>ROUND((SUM(BI129:BI936)),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48</v>
      </c>
      <c r="E39" s="56"/>
      <c r="F39" s="56"/>
      <c r="G39" s="102" t="s">
        <v>49</v>
      </c>
      <c r="H39" s="103" t="s">
        <v>50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53</v>
      </c>
      <c r="E61" s="33"/>
      <c r="F61" s="108" t="s">
        <v>54</v>
      </c>
      <c r="G61" s="42" t="s">
        <v>53</v>
      </c>
      <c r="H61" s="33"/>
      <c r="I61" s="109"/>
      <c r="J61" s="110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53</v>
      </c>
      <c r="E76" s="33"/>
      <c r="F76" s="108" t="s">
        <v>54</v>
      </c>
      <c r="G76" s="42" t="s">
        <v>53</v>
      </c>
      <c r="H76" s="33"/>
      <c r="I76" s="109"/>
      <c r="J76" s="110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101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9" t="str">
        <f>E7</f>
        <v>Rekonstrukce tramvajové tratě v sadu Boženy Němcové</v>
      </c>
      <c r="F85" s="250"/>
      <c r="G85" s="250"/>
      <c r="H85" s="250"/>
      <c r="I85" s="90"/>
      <c r="L85" s="31"/>
    </row>
    <row r="86" spans="2:47" s="1" customFormat="1" ht="12" customHeight="1">
      <c r="B86" s="31"/>
      <c r="C86" s="26" t="s">
        <v>99</v>
      </c>
      <c r="I86" s="90"/>
      <c r="L86" s="31"/>
    </row>
    <row r="87" spans="2:47" s="1" customFormat="1" ht="16.5" customHeight="1">
      <c r="B87" s="31"/>
      <c r="E87" s="221" t="str">
        <f>E9</f>
        <v>SO 11.01 - Tramvajový svršek a spodek</v>
      </c>
      <c r="F87" s="248"/>
      <c r="G87" s="248"/>
      <c r="H87" s="248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IM-PROEJKT,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33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102</v>
      </c>
      <c r="D94" s="100"/>
      <c r="E94" s="100"/>
      <c r="F94" s="100"/>
      <c r="G94" s="100"/>
      <c r="H94" s="100"/>
      <c r="I94" s="114"/>
      <c r="J94" s="115" t="s">
        <v>103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104</v>
      </c>
      <c r="I96" s="90"/>
      <c r="J96" s="65">
        <f>J129</f>
        <v>0</v>
      </c>
      <c r="L96" s="31"/>
      <c r="AU96" s="16" t="s">
        <v>105</v>
      </c>
    </row>
    <row r="97" spans="2:12" s="8" customFormat="1" ht="24.95" customHeight="1">
      <c r="B97" s="117"/>
      <c r="D97" s="118" t="s">
        <v>157</v>
      </c>
      <c r="E97" s="119"/>
      <c r="F97" s="119"/>
      <c r="G97" s="119"/>
      <c r="H97" s="119"/>
      <c r="I97" s="120"/>
      <c r="J97" s="121">
        <f>J130</f>
        <v>0</v>
      </c>
      <c r="L97" s="117"/>
    </row>
    <row r="98" spans="2:12" s="9" customFormat="1" ht="19.899999999999999" customHeight="1">
      <c r="B98" s="122"/>
      <c r="D98" s="123" t="s">
        <v>158</v>
      </c>
      <c r="E98" s="124"/>
      <c r="F98" s="124"/>
      <c r="G98" s="124"/>
      <c r="H98" s="124"/>
      <c r="I98" s="125"/>
      <c r="J98" s="126">
        <f>J131</f>
        <v>0</v>
      </c>
      <c r="L98" s="122"/>
    </row>
    <row r="99" spans="2:12" s="9" customFormat="1" ht="19.899999999999999" customHeight="1">
      <c r="B99" s="122"/>
      <c r="D99" s="123" t="s">
        <v>159</v>
      </c>
      <c r="E99" s="124"/>
      <c r="F99" s="124"/>
      <c r="G99" s="124"/>
      <c r="H99" s="124"/>
      <c r="I99" s="125"/>
      <c r="J99" s="126">
        <f>J132</f>
        <v>0</v>
      </c>
      <c r="L99" s="122"/>
    </row>
    <row r="100" spans="2:12" s="9" customFormat="1" ht="19.899999999999999" customHeight="1">
      <c r="B100" s="122"/>
      <c r="D100" s="123" t="s">
        <v>160</v>
      </c>
      <c r="E100" s="124"/>
      <c r="F100" s="124"/>
      <c r="G100" s="124"/>
      <c r="H100" s="124"/>
      <c r="I100" s="125"/>
      <c r="J100" s="126">
        <f>J332</f>
        <v>0</v>
      </c>
      <c r="L100" s="122"/>
    </row>
    <row r="101" spans="2:12" s="9" customFormat="1" ht="14.85" customHeight="1">
      <c r="B101" s="122"/>
      <c r="D101" s="123" t="s">
        <v>161</v>
      </c>
      <c r="E101" s="124"/>
      <c r="F101" s="124"/>
      <c r="G101" s="124"/>
      <c r="H101" s="124"/>
      <c r="I101" s="125"/>
      <c r="J101" s="126">
        <f>J370</f>
        <v>0</v>
      </c>
      <c r="L101" s="122"/>
    </row>
    <row r="102" spans="2:12" s="9" customFormat="1" ht="14.85" customHeight="1">
      <c r="B102" s="122"/>
      <c r="D102" s="123" t="s">
        <v>162</v>
      </c>
      <c r="E102" s="124"/>
      <c r="F102" s="124"/>
      <c r="G102" s="124"/>
      <c r="H102" s="124"/>
      <c r="I102" s="125"/>
      <c r="J102" s="126">
        <f>J507</f>
        <v>0</v>
      </c>
      <c r="L102" s="122"/>
    </row>
    <row r="103" spans="2:12" s="9" customFormat="1" ht="19.899999999999999" customHeight="1">
      <c r="B103" s="122"/>
      <c r="D103" s="123" t="s">
        <v>163</v>
      </c>
      <c r="E103" s="124"/>
      <c r="F103" s="124"/>
      <c r="G103" s="124"/>
      <c r="H103" s="124"/>
      <c r="I103" s="125"/>
      <c r="J103" s="126">
        <f>J602</f>
        <v>0</v>
      </c>
      <c r="L103" s="122"/>
    </row>
    <row r="104" spans="2:12" s="9" customFormat="1" ht="19.899999999999999" customHeight="1">
      <c r="B104" s="122"/>
      <c r="D104" s="123" t="s">
        <v>164</v>
      </c>
      <c r="E104" s="124"/>
      <c r="F104" s="124"/>
      <c r="G104" s="124"/>
      <c r="H104" s="124"/>
      <c r="I104" s="125"/>
      <c r="J104" s="126">
        <f>J639</f>
        <v>0</v>
      </c>
      <c r="L104" s="122"/>
    </row>
    <row r="105" spans="2:12" s="9" customFormat="1" ht="14.85" customHeight="1">
      <c r="B105" s="122"/>
      <c r="D105" s="123" t="s">
        <v>165</v>
      </c>
      <c r="E105" s="124"/>
      <c r="F105" s="124"/>
      <c r="G105" s="124"/>
      <c r="H105" s="124"/>
      <c r="I105" s="125"/>
      <c r="J105" s="126">
        <f>J770</f>
        <v>0</v>
      </c>
      <c r="L105" s="122"/>
    </row>
    <row r="106" spans="2:12" s="9" customFormat="1" ht="19.899999999999999" customHeight="1">
      <c r="B106" s="122"/>
      <c r="D106" s="123" t="s">
        <v>166</v>
      </c>
      <c r="E106" s="124"/>
      <c r="F106" s="124"/>
      <c r="G106" s="124"/>
      <c r="H106" s="124"/>
      <c r="I106" s="125"/>
      <c r="J106" s="126">
        <f>J839</f>
        <v>0</v>
      </c>
      <c r="L106" s="122"/>
    </row>
    <row r="107" spans="2:12" s="8" customFormat="1" ht="24.95" customHeight="1">
      <c r="B107" s="117"/>
      <c r="D107" s="118" t="s">
        <v>106</v>
      </c>
      <c r="E107" s="119"/>
      <c r="F107" s="119"/>
      <c r="G107" s="119"/>
      <c r="H107" s="119"/>
      <c r="I107" s="120"/>
      <c r="J107" s="121">
        <f>J840</f>
        <v>0</v>
      </c>
      <c r="L107" s="117"/>
    </row>
    <row r="108" spans="2:12" s="9" customFormat="1" ht="19.899999999999999" customHeight="1">
      <c r="B108" s="122"/>
      <c r="D108" s="123" t="s">
        <v>107</v>
      </c>
      <c r="E108" s="124"/>
      <c r="F108" s="124"/>
      <c r="G108" s="124"/>
      <c r="H108" s="124"/>
      <c r="I108" s="125"/>
      <c r="J108" s="126">
        <f>J841</f>
        <v>0</v>
      </c>
      <c r="L108" s="122"/>
    </row>
    <row r="109" spans="2:12" s="8" customFormat="1" ht="24.95" customHeight="1">
      <c r="B109" s="117"/>
      <c r="D109" s="118" t="s">
        <v>167</v>
      </c>
      <c r="E109" s="119"/>
      <c r="F109" s="119"/>
      <c r="G109" s="119"/>
      <c r="H109" s="119"/>
      <c r="I109" s="120"/>
      <c r="J109" s="121">
        <f>J884</f>
        <v>0</v>
      </c>
      <c r="L109" s="117"/>
    </row>
    <row r="110" spans="2:12" s="1" customFormat="1" ht="21.75" customHeight="1">
      <c r="B110" s="31"/>
      <c r="I110" s="90"/>
      <c r="L110" s="31"/>
    </row>
    <row r="111" spans="2:12" s="1" customFormat="1" ht="6.95" customHeight="1">
      <c r="B111" s="43"/>
      <c r="C111" s="44"/>
      <c r="D111" s="44"/>
      <c r="E111" s="44"/>
      <c r="F111" s="44"/>
      <c r="G111" s="44"/>
      <c r="H111" s="44"/>
      <c r="I111" s="111"/>
      <c r="J111" s="44"/>
      <c r="K111" s="44"/>
      <c r="L111" s="31"/>
    </row>
    <row r="115" spans="2:20" s="1" customFormat="1" ht="6.95" customHeight="1">
      <c r="B115" s="45"/>
      <c r="C115" s="46"/>
      <c r="D115" s="46"/>
      <c r="E115" s="46"/>
      <c r="F115" s="46"/>
      <c r="G115" s="46"/>
      <c r="H115" s="46"/>
      <c r="I115" s="112"/>
      <c r="J115" s="46"/>
      <c r="K115" s="46"/>
      <c r="L115" s="31"/>
    </row>
    <row r="116" spans="2:20" s="1" customFormat="1" ht="24.95" customHeight="1">
      <c r="B116" s="31"/>
      <c r="C116" s="20" t="s">
        <v>108</v>
      </c>
      <c r="I116" s="90"/>
      <c r="L116" s="31"/>
    </row>
    <row r="117" spans="2:20" s="1" customFormat="1" ht="6.95" customHeight="1">
      <c r="B117" s="31"/>
      <c r="I117" s="90"/>
      <c r="L117" s="31"/>
    </row>
    <row r="118" spans="2:20" s="1" customFormat="1" ht="12" customHeight="1">
      <c r="B118" s="31"/>
      <c r="C118" s="26" t="s">
        <v>16</v>
      </c>
      <c r="I118" s="90"/>
      <c r="L118" s="31"/>
    </row>
    <row r="119" spans="2:20" s="1" customFormat="1" ht="16.5" customHeight="1">
      <c r="B119" s="31"/>
      <c r="E119" s="249" t="str">
        <f>E7</f>
        <v>Rekonstrukce tramvajové tratě v sadu Boženy Němcové</v>
      </c>
      <c r="F119" s="250"/>
      <c r="G119" s="250"/>
      <c r="H119" s="250"/>
      <c r="I119" s="90"/>
      <c r="L119" s="31"/>
    </row>
    <row r="120" spans="2:20" s="1" customFormat="1" ht="12" customHeight="1">
      <c r="B120" s="31"/>
      <c r="C120" s="26" t="s">
        <v>99</v>
      </c>
      <c r="I120" s="90"/>
      <c r="L120" s="31"/>
    </row>
    <row r="121" spans="2:20" s="1" customFormat="1" ht="16.5" customHeight="1">
      <c r="B121" s="31"/>
      <c r="E121" s="221" t="str">
        <f>E9</f>
        <v>SO 11.01 - Tramvajový svršek a spodek</v>
      </c>
      <c r="F121" s="248"/>
      <c r="G121" s="248"/>
      <c r="H121" s="248"/>
      <c r="I121" s="90"/>
      <c r="L121" s="31"/>
    </row>
    <row r="122" spans="2:20" s="1" customFormat="1" ht="6.95" customHeight="1">
      <c r="B122" s="31"/>
      <c r="I122" s="90"/>
      <c r="L122" s="31"/>
    </row>
    <row r="123" spans="2:20" s="1" customFormat="1" ht="12" customHeight="1">
      <c r="B123" s="31"/>
      <c r="C123" s="26" t="s">
        <v>20</v>
      </c>
      <c r="F123" s="24" t="str">
        <f>F12</f>
        <v xml:space="preserve"> </v>
      </c>
      <c r="I123" s="91" t="s">
        <v>22</v>
      </c>
      <c r="J123" s="51" t="str">
        <f>IF(J12="","",J12)</f>
        <v>3. 6. 2018</v>
      </c>
      <c r="L123" s="31"/>
    </row>
    <row r="124" spans="2:20" s="1" customFormat="1" ht="6.95" customHeight="1">
      <c r="B124" s="31"/>
      <c r="I124" s="90"/>
      <c r="L124" s="31"/>
    </row>
    <row r="125" spans="2:20" s="1" customFormat="1" ht="58.15" customHeight="1">
      <c r="B125" s="31"/>
      <c r="C125" s="26" t="s">
        <v>24</v>
      </c>
      <c r="F125" s="24" t="str">
        <f>E15</f>
        <v xml:space="preserve"> </v>
      </c>
      <c r="I125" s="91" t="s">
        <v>30</v>
      </c>
      <c r="J125" s="29" t="str">
        <f>E21</f>
        <v>IM-PROEJKT, inženýrské a mostní konstrukce, s.r.o.</v>
      </c>
      <c r="L125" s="31"/>
    </row>
    <row r="126" spans="2:20" s="1" customFormat="1" ht="15.2" customHeight="1">
      <c r="B126" s="31"/>
      <c r="C126" s="26" t="s">
        <v>28</v>
      </c>
      <c r="F126" s="24" t="str">
        <f>IF(E18="","",E18)</f>
        <v>Vyplň údaj</v>
      </c>
      <c r="I126" s="91" t="s">
        <v>33</v>
      </c>
      <c r="J126" s="29" t="str">
        <f>E24</f>
        <v>SPRINCL s.r.o.</v>
      </c>
      <c r="L126" s="31"/>
    </row>
    <row r="127" spans="2:20" s="1" customFormat="1" ht="10.35" customHeight="1">
      <c r="B127" s="31"/>
      <c r="I127" s="90"/>
      <c r="L127" s="31"/>
    </row>
    <row r="128" spans="2:20" s="10" customFormat="1" ht="29.25" customHeight="1">
      <c r="B128" s="127"/>
      <c r="C128" s="128" t="s">
        <v>109</v>
      </c>
      <c r="D128" s="129" t="s">
        <v>63</v>
      </c>
      <c r="E128" s="129" t="s">
        <v>59</v>
      </c>
      <c r="F128" s="129" t="s">
        <v>60</v>
      </c>
      <c r="G128" s="129" t="s">
        <v>110</v>
      </c>
      <c r="H128" s="129" t="s">
        <v>111</v>
      </c>
      <c r="I128" s="130" t="s">
        <v>112</v>
      </c>
      <c r="J128" s="129" t="s">
        <v>103</v>
      </c>
      <c r="K128" s="131" t="s">
        <v>113</v>
      </c>
      <c r="L128" s="127"/>
      <c r="M128" s="58" t="s">
        <v>1</v>
      </c>
      <c r="N128" s="59" t="s">
        <v>42</v>
      </c>
      <c r="O128" s="59" t="s">
        <v>114</v>
      </c>
      <c r="P128" s="59" t="s">
        <v>115</v>
      </c>
      <c r="Q128" s="59" t="s">
        <v>116</v>
      </c>
      <c r="R128" s="59" t="s">
        <v>117</v>
      </c>
      <c r="S128" s="59" t="s">
        <v>118</v>
      </c>
      <c r="T128" s="60" t="s">
        <v>119</v>
      </c>
    </row>
    <row r="129" spans="2:65" s="1" customFormat="1" ht="22.9" customHeight="1">
      <c r="B129" s="31"/>
      <c r="C129" s="63" t="s">
        <v>120</v>
      </c>
      <c r="I129" s="90"/>
      <c r="J129" s="132">
        <f>BK129</f>
        <v>0</v>
      </c>
      <c r="L129" s="31"/>
      <c r="M129" s="61"/>
      <c r="N129" s="52"/>
      <c r="O129" s="52"/>
      <c r="P129" s="133">
        <f>P130+P840+P884</f>
        <v>0</v>
      </c>
      <c r="Q129" s="52"/>
      <c r="R129" s="133">
        <f>R130+R840+R884</f>
        <v>483.0678398</v>
      </c>
      <c r="S129" s="52"/>
      <c r="T129" s="134">
        <f>T130+T840+T884</f>
        <v>1392.3209099999997</v>
      </c>
      <c r="AT129" s="16" t="s">
        <v>77</v>
      </c>
      <c r="AU129" s="16" t="s">
        <v>105</v>
      </c>
      <c r="BK129" s="135">
        <f>BK130+BK840+BK884</f>
        <v>0</v>
      </c>
    </row>
    <row r="130" spans="2:65" s="11" customFormat="1" ht="25.9" customHeight="1">
      <c r="B130" s="136"/>
      <c r="D130" s="137" t="s">
        <v>77</v>
      </c>
      <c r="E130" s="138" t="s">
        <v>168</v>
      </c>
      <c r="F130" s="138" t="s">
        <v>169</v>
      </c>
      <c r="I130" s="139"/>
      <c r="J130" s="140">
        <f>BK130</f>
        <v>0</v>
      </c>
      <c r="L130" s="136"/>
      <c r="M130" s="141"/>
      <c r="N130" s="142"/>
      <c r="O130" s="142"/>
      <c r="P130" s="143">
        <f>P131+P132+P332+P602+P639+P839</f>
        <v>0</v>
      </c>
      <c r="Q130" s="142"/>
      <c r="R130" s="143">
        <f>R131+R132+R332+R602+R639+R839</f>
        <v>482.95277979999997</v>
      </c>
      <c r="S130" s="142"/>
      <c r="T130" s="144">
        <f>T131+T132+T332+T602+T639+T839</f>
        <v>1392.3209099999997</v>
      </c>
      <c r="AR130" s="137" t="s">
        <v>86</v>
      </c>
      <c r="AT130" s="145" t="s">
        <v>77</v>
      </c>
      <c r="AU130" s="145" t="s">
        <v>78</v>
      </c>
      <c r="AY130" s="137" t="s">
        <v>124</v>
      </c>
      <c r="BK130" s="146">
        <f>BK131+BK132+BK332+BK602+BK639+BK839</f>
        <v>0</v>
      </c>
    </row>
    <row r="131" spans="2:65" s="11" customFormat="1" ht="22.9" customHeight="1">
      <c r="B131" s="136"/>
      <c r="D131" s="137" t="s">
        <v>77</v>
      </c>
      <c r="E131" s="147" t="s">
        <v>86</v>
      </c>
      <c r="F131" s="147" t="s">
        <v>170</v>
      </c>
      <c r="I131" s="139"/>
      <c r="J131" s="148">
        <f>BK131</f>
        <v>0</v>
      </c>
      <c r="L131" s="136"/>
      <c r="M131" s="141"/>
      <c r="N131" s="142"/>
      <c r="O131" s="142"/>
      <c r="P131" s="143">
        <v>0</v>
      </c>
      <c r="Q131" s="142"/>
      <c r="R131" s="143">
        <v>0</v>
      </c>
      <c r="S131" s="142"/>
      <c r="T131" s="144">
        <v>0</v>
      </c>
      <c r="AR131" s="137" t="s">
        <v>86</v>
      </c>
      <c r="AT131" s="145" t="s">
        <v>77</v>
      </c>
      <c r="AU131" s="145" t="s">
        <v>86</v>
      </c>
      <c r="AY131" s="137" t="s">
        <v>124</v>
      </c>
      <c r="BK131" s="146">
        <v>0</v>
      </c>
    </row>
    <row r="132" spans="2:65" s="11" customFormat="1" ht="22.9" customHeight="1">
      <c r="B132" s="136"/>
      <c r="D132" s="137" t="s">
        <v>77</v>
      </c>
      <c r="E132" s="147" t="s">
        <v>171</v>
      </c>
      <c r="F132" s="147" t="s">
        <v>172</v>
      </c>
      <c r="I132" s="139"/>
      <c r="J132" s="148">
        <f>BK132</f>
        <v>0</v>
      </c>
      <c r="L132" s="136"/>
      <c r="M132" s="141"/>
      <c r="N132" s="142"/>
      <c r="O132" s="142"/>
      <c r="P132" s="143">
        <f>SUM(P133:P331)</f>
        <v>0</v>
      </c>
      <c r="Q132" s="142"/>
      <c r="R132" s="143">
        <f>SUM(R133:R331)</f>
        <v>4.7868836000000012</v>
      </c>
      <c r="S132" s="142"/>
      <c r="T132" s="144">
        <f>SUM(T133:T331)</f>
        <v>1370.0820999999999</v>
      </c>
      <c r="AR132" s="137" t="s">
        <v>86</v>
      </c>
      <c r="AT132" s="145" t="s">
        <v>77</v>
      </c>
      <c r="AU132" s="145" t="s">
        <v>86</v>
      </c>
      <c r="AY132" s="137" t="s">
        <v>124</v>
      </c>
      <c r="BK132" s="146">
        <f>SUM(BK133:BK331)</f>
        <v>0</v>
      </c>
    </row>
    <row r="133" spans="2:65" s="1" customFormat="1" ht="24" customHeight="1">
      <c r="B133" s="149"/>
      <c r="C133" s="150" t="s">
        <v>86</v>
      </c>
      <c r="D133" s="150" t="s">
        <v>127</v>
      </c>
      <c r="E133" s="151" t="s">
        <v>173</v>
      </c>
      <c r="F133" s="152" t="s">
        <v>174</v>
      </c>
      <c r="G133" s="153" t="s">
        <v>175</v>
      </c>
      <c r="H133" s="154">
        <v>1271.7</v>
      </c>
      <c r="I133" s="155"/>
      <c r="J133" s="156">
        <f>ROUND(I133*H133,2)</f>
        <v>0</v>
      </c>
      <c r="K133" s="152" t="s">
        <v>1</v>
      </c>
      <c r="L133" s="31"/>
      <c r="M133" s="157" t="s">
        <v>1</v>
      </c>
      <c r="N133" s="158" t="s">
        <v>43</v>
      </c>
      <c r="O133" s="54"/>
      <c r="P133" s="159">
        <f>O133*H133</f>
        <v>0</v>
      </c>
      <c r="Q133" s="159">
        <v>0</v>
      </c>
      <c r="R133" s="159">
        <f>Q133*H133</f>
        <v>0</v>
      </c>
      <c r="S133" s="159">
        <v>0.29499999999999998</v>
      </c>
      <c r="T133" s="160">
        <f>S133*H133</f>
        <v>375.1515</v>
      </c>
      <c r="AR133" s="161" t="s">
        <v>123</v>
      </c>
      <c r="AT133" s="161" t="s">
        <v>127</v>
      </c>
      <c r="AU133" s="161" t="s">
        <v>88</v>
      </c>
      <c r="AY133" s="16" t="s">
        <v>124</v>
      </c>
      <c r="BE133" s="162">
        <f>IF(N133="základní",J133,0)</f>
        <v>0</v>
      </c>
      <c r="BF133" s="162">
        <f>IF(N133="snížená",J133,0)</f>
        <v>0</v>
      </c>
      <c r="BG133" s="162">
        <f>IF(N133="zákl. přenesená",J133,0)</f>
        <v>0</v>
      </c>
      <c r="BH133" s="162">
        <f>IF(N133="sníž. přenesená",J133,0)</f>
        <v>0</v>
      </c>
      <c r="BI133" s="162">
        <f>IF(N133="nulová",J133,0)</f>
        <v>0</v>
      </c>
      <c r="BJ133" s="16" t="s">
        <v>86</v>
      </c>
      <c r="BK133" s="162">
        <f>ROUND(I133*H133,2)</f>
        <v>0</v>
      </c>
      <c r="BL133" s="16" t="s">
        <v>123</v>
      </c>
      <c r="BM133" s="161" t="s">
        <v>176</v>
      </c>
    </row>
    <row r="134" spans="2:65" s="12" customFormat="1" ht="33.75">
      <c r="B134" s="163"/>
      <c r="D134" s="164" t="s">
        <v>133</v>
      </c>
      <c r="E134" s="165" t="s">
        <v>1</v>
      </c>
      <c r="F134" s="166" t="s">
        <v>177</v>
      </c>
      <c r="H134" s="165" t="s">
        <v>1</v>
      </c>
      <c r="I134" s="167"/>
      <c r="L134" s="163"/>
      <c r="M134" s="168"/>
      <c r="N134" s="169"/>
      <c r="O134" s="169"/>
      <c r="P134" s="169"/>
      <c r="Q134" s="169"/>
      <c r="R134" s="169"/>
      <c r="S134" s="169"/>
      <c r="T134" s="170"/>
      <c r="AT134" s="165" t="s">
        <v>133</v>
      </c>
      <c r="AU134" s="165" t="s">
        <v>88</v>
      </c>
      <c r="AV134" s="12" t="s">
        <v>86</v>
      </c>
      <c r="AW134" s="12" t="s">
        <v>32</v>
      </c>
      <c r="AX134" s="12" t="s">
        <v>78</v>
      </c>
      <c r="AY134" s="165" t="s">
        <v>124</v>
      </c>
    </row>
    <row r="135" spans="2:65" s="12" customFormat="1" ht="33.75">
      <c r="B135" s="163"/>
      <c r="D135" s="164" t="s">
        <v>133</v>
      </c>
      <c r="E135" s="165" t="s">
        <v>1</v>
      </c>
      <c r="F135" s="166" t="s">
        <v>178</v>
      </c>
      <c r="H135" s="165" t="s">
        <v>1</v>
      </c>
      <c r="I135" s="167"/>
      <c r="L135" s="163"/>
      <c r="M135" s="168"/>
      <c r="N135" s="169"/>
      <c r="O135" s="169"/>
      <c r="P135" s="169"/>
      <c r="Q135" s="169"/>
      <c r="R135" s="169"/>
      <c r="S135" s="169"/>
      <c r="T135" s="170"/>
      <c r="AT135" s="165" t="s">
        <v>133</v>
      </c>
      <c r="AU135" s="165" t="s">
        <v>88</v>
      </c>
      <c r="AV135" s="12" t="s">
        <v>86</v>
      </c>
      <c r="AW135" s="12" t="s">
        <v>32</v>
      </c>
      <c r="AX135" s="12" t="s">
        <v>78</v>
      </c>
      <c r="AY135" s="165" t="s">
        <v>124</v>
      </c>
    </row>
    <row r="136" spans="2:65" s="12" customFormat="1" ht="22.5">
      <c r="B136" s="163"/>
      <c r="D136" s="164" t="s">
        <v>133</v>
      </c>
      <c r="E136" s="165" t="s">
        <v>1</v>
      </c>
      <c r="F136" s="166" t="s">
        <v>179</v>
      </c>
      <c r="H136" s="165" t="s">
        <v>1</v>
      </c>
      <c r="I136" s="167"/>
      <c r="L136" s="163"/>
      <c r="M136" s="168"/>
      <c r="N136" s="169"/>
      <c r="O136" s="169"/>
      <c r="P136" s="169"/>
      <c r="Q136" s="169"/>
      <c r="R136" s="169"/>
      <c r="S136" s="169"/>
      <c r="T136" s="170"/>
      <c r="AT136" s="165" t="s">
        <v>133</v>
      </c>
      <c r="AU136" s="165" t="s">
        <v>88</v>
      </c>
      <c r="AV136" s="12" t="s">
        <v>86</v>
      </c>
      <c r="AW136" s="12" t="s">
        <v>32</v>
      </c>
      <c r="AX136" s="12" t="s">
        <v>78</v>
      </c>
      <c r="AY136" s="165" t="s">
        <v>124</v>
      </c>
    </row>
    <row r="137" spans="2:65" s="13" customFormat="1">
      <c r="B137" s="171"/>
      <c r="D137" s="164" t="s">
        <v>133</v>
      </c>
      <c r="E137" s="172" t="s">
        <v>1</v>
      </c>
      <c r="F137" s="173" t="s">
        <v>180</v>
      </c>
      <c r="H137" s="174">
        <v>113.4</v>
      </c>
      <c r="I137" s="175"/>
      <c r="L137" s="171"/>
      <c r="M137" s="176"/>
      <c r="N137" s="177"/>
      <c r="O137" s="177"/>
      <c r="P137" s="177"/>
      <c r="Q137" s="177"/>
      <c r="R137" s="177"/>
      <c r="S137" s="177"/>
      <c r="T137" s="178"/>
      <c r="AT137" s="172" t="s">
        <v>133</v>
      </c>
      <c r="AU137" s="172" t="s">
        <v>88</v>
      </c>
      <c r="AV137" s="13" t="s">
        <v>88</v>
      </c>
      <c r="AW137" s="13" t="s">
        <v>32</v>
      </c>
      <c r="AX137" s="13" t="s">
        <v>78</v>
      </c>
      <c r="AY137" s="172" t="s">
        <v>124</v>
      </c>
    </row>
    <row r="138" spans="2:65" s="12" customFormat="1" ht="33.75">
      <c r="B138" s="163"/>
      <c r="D138" s="164" t="s">
        <v>133</v>
      </c>
      <c r="E138" s="165" t="s">
        <v>1</v>
      </c>
      <c r="F138" s="166" t="s">
        <v>181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133</v>
      </c>
      <c r="AU138" s="165" t="s">
        <v>88</v>
      </c>
      <c r="AV138" s="12" t="s">
        <v>86</v>
      </c>
      <c r="AW138" s="12" t="s">
        <v>32</v>
      </c>
      <c r="AX138" s="12" t="s">
        <v>78</v>
      </c>
      <c r="AY138" s="165" t="s">
        <v>124</v>
      </c>
    </row>
    <row r="139" spans="2:65" s="12" customFormat="1" ht="22.5">
      <c r="B139" s="163"/>
      <c r="D139" s="164" t="s">
        <v>133</v>
      </c>
      <c r="E139" s="165" t="s">
        <v>1</v>
      </c>
      <c r="F139" s="166" t="s">
        <v>179</v>
      </c>
      <c r="H139" s="165" t="s">
        <v>1</v>
      </c>
      <c r="I139" s="167"/>
      <c r="L139" s="163"/>
      <c r="M139" s="168"/>
      <c r="N139" s="169"/>
      <c r="O139" s="169"/>
      <c r="P139" s="169"/>
      <c r="Q139" s="169"/>
      <c r="R139" s="169"/>
      <c r="S139" s="169"/>
      <c r="T139" s="170"/>
      <c r="AT139" s="165" t="s">
        <v>133</v>
      </c>
      <c r="AU139" s="165" t="s">
        <v>88</v>
      </c>
      <c r="AV139" s="12" t="s">
        <v>86</v>
      </c>
      <c r="AW139" s="12" t="s">
        <v>32</v>
      </c>
      <c r="AX139" s="12" t="s">
        <v>78</v>
      </c>
      <c r="AY139" s="165" t="s">
        <v>124</v>
      </c>
    </row>
    <row r="140" spans="2:65" s="13" customFormat="1">
      <c r="B140" s="171"/>
      <c r="D140" s="164" t="s">
        <v>133</v>
      </c>
      <c r="E140" s="172" t="s">
        <v>1</v>
      </c>
      <c r="F140" s="173" t="s">
        <v>182</v>
      </c>
      <c r="H140" s="174">
        <v>1158.3</v>
      </c>
      <c r="I140" s="175"/>
      <c r="L140" s="171"/>
      <c r="M140" s="176"/>
      <c r="N140" s="177"/>
      <c r="O140" s="177"/>
      <c r="P140" s="177"/>
      <c r="Q140" s="177"/>
      <c r="R140" s="177"/>
      <c r="S140" s="177"/>
      <c r="T140" s="178"/>
      <c r="AT140" s="172" t="s">
        <v>133</v>
      </c>
      <c r="AU140" s="172" t="s">
        <v>88</v>
      </c>
      <c r="AV140" s="13" t="s">
        <v>88</v>
      </c>
      <c r="AW140" s="13" t="s">
        <v>32</v>
      </c>
      <c r="AX140" s="13" t="s">
        <v>78</v>
      </c>
      <c r="AY140" s="172" t="s">
        <v>124</v>
      </c>
    </row>
    <row r="141" spans="2:65" s="14" customFormat="1">
      <c r="B141" s="179"/>
      <c r="D141" s="164" t="s">
        <v>133</v>
      </c>
      <c r="E141" s="180" t="s">
        <v>1</v>
      </c>
      <c r="F141" s="181" t="s">
        <v>136</v>
      </c>
      <c r="H141" s="182">
        <v>1271.7</v>
      </c>
      <c r="I141" s="183"/>
      <c r="L141" s="179"/>
      <c r="M141" s="184"/>
      <c r="N141" s="185"/>
      <c r="O141" s="185"/>
      <c r="P141" s="185"/>
      <c r="Q141" s="185"/>
      <c r="R141" s="185"/>
      <c r="S141" s="185"/>
      <c r="T141" s="186"/>
      <c r="AT141" s="180" t="s">
        <v>133</v>
      </c>
      <c r="AU141" s="180" t="s">
        <v>88</v>
      </c>
      <c r="AV141" s="14" t="s">
        <v>123</v>
      </c>
      <c r="AW141" s="14" t="s">
        <v>32</v>
      </c>
      <c r="AX141" s="14" t="s">
        <v>86</v>
      </c>
      <c r="AY141" s="180" t="s">
        <v>124</v>
      </c>
    </row>
    <row r="142" spans="2:65" s="1" customFormat="1" ht="16.5" customHeight="1">
      <c r="B142" s="149"/>
      <c r="C142" s="150" t="s">
        <v>88</v>
      </c>
      <c r="D142" s="150" t="s">
        <v>127</v>
      </c>
      <c r="E142" s="151" t="s">
        <v>183</v>
      </c>
      <c r="F142" s="152" t="s">
        <v>184</v>
      </c>
      <c r="G142" s="153" t="s">
        <v>175</v>
      </c>
      <c r="H142" s="154">
        <v>792.22400000000005</v>
      </c>
      <c r="I142" s="155"/>
      <c r="J142" s="156">
        <f>ROUND(I142*H142,2)</f>
        <v>0</v>
      </c>
      <c r="K142" s="152" t="s">
        <v>1</v>
      </c>
      <c r="L142" s="31"/>
      <c r="M142" s="157" t="s">
        <v>1</v>
      </c>
      <c r="N142" s="158" t="s">
        <v>43</v>
      </c>
      <c r="O142" s="54"/>
      <c r="P142" s="159">
        <f>O142*H142</f>
        <v>0</v>
      </c>
      <c r="Q142" s="159">
        <v>0</v>
      </c>
      <c r="R142" s="159">
        <f>Q142*H142</f>
        <v>0</v>
      </c>
      <c r="S142" s="159">
        <v>0.3</v>
      </c>
      <c r="T142" s="160">
        <f>S142*H142</f>
        <v>237.66720000000001</v>
      </c>
      <c r="AR142" s="161" t="s">
        <v>123</v>
      </c>
      <c r="AT142" s="161" t="s">
        <v>127</v>
      </c>
      <c r="AU142" s="161" t="s">
        <v>88</v>
      </c>
      <c r="AY142" s="16" t="s">
        <v>124</v>
      </c>
      <c r="BE142" s="162">
        <f>IF(N142="základní",J142,0)</f>
        <v>0</v>
      </c>
      <c r="BF142" s="162">
        <f>IF(N142="snížená",J142,0)</f>
        <v>0</v>
      </c>
      <c r="BG142" s="162">
        <f>IF(N142="zákl. přenesená",J142,0)</f>
        <v>0</v>
      </c>
      <c r="BH142" s="162">
        <f>IF(N142="sníž. přenesená",J142,0)</f>
        <v>0</v>
      </c>
      <c r="BI142" s="162">
        <f>IF(N142="nulová",J142,0)</f>
        <v>0</v>
      </c>
      <c r="BJ142" s="16" t="s">
        <v>86</v>
      </c>
      <c r="BK142" s="162">
        <f>ROUND(I142*H142,2)</f>
        <v>0</v>
      </c>
      <c r="BL142" s="16" t="s">
        <v>123</v>
      </c>
      <c r="BM142" s="161" t="s">
        <v>185</v>
      </c>
    </row>
    <row r="143" spans="2:65" s="12" customFormat="1" ht="22.5">
      <c r="B143" s="163"/>
      <c r="D143" s="164" t="s">
        <v>133</v>
      </c>
      <c r="E143" s="165" t="s">
        <v>1</v>
      </c>
      <c r="F143" s="166" t="s">
        <v>186</v>
      </c>
      <c r="H143" s="165" t="s">
        <v>1</v>
      </c>
      <c r="I143" s="167"/>
      <c r="L143" s="163"/>
      <c r="M143" s="168"/>
      <c r="N143" s="169"/>
      <c r="O143" s="169"/>
      <c r="P143" s="169"/>
      <c r="Q143" s="169"/>
      <c r="R143" s="169"/>
      <c r="S143" s="169"/>
      <c r="T143" s="170"/>
      <c r="AT143" s="165" t="s">
        <v>133</v>
      </c>
      <c r="AU143" s="165" t="s">
        <v>88</v>
      </c>
      <c r="AV143" s="12" t="s">
        <v>86</v>
      </c>
      <c r="AW143" s="12" t="s">
        <v>32</v>
      </c>
      <c r="AX143" s="12" t="s">
        <v>78</v>
      </c>
      <c r="AY143" s="165" t="s">
        <v>124</v>
      </c>
    </row>
    <row r="144" spans="2:65" s="12" customFormat="1" ht="22.5">
      <c r="B144" s="163"/>
      <c r="D144" s="164" t="s">
        <v>133</v>
      </c>
      <c r="E144" s="165" t="s">
        <v>1</v>
      </c>
      <c r="F144" s="166" t="s">
        <v>187</v>
      </c>
      <c r="H144" s="165" t="s">
        <v>1</v>
      </c>
      <c r="I144" s="167"/>
      <c r="L144" s="163"/>
      <c r="M144" s="168"/>
      <c r="N144" s="169"/>
      <c r="O144" s="169"/>
      <c r="P144" s="169"/>
      <c r="Q144" s="169"/>
      <c r="R144" s="169"/>
      <c r="S144" s="169"/>
      <c r="T144" s="170"/>
      <c r="AT144" s="165" t="s">
        <v>133</v>
      </c>
      <c r="AU144" s="165" t="s">
        <v>88</v>
      </c>
      <c r="AV144" s="12" t="s">
        <v>86</v>
      </c>
      <c r="AW144" s="12" t="s">
        <v>32</v>
      </c>
      <c r="AX144" s="12" t="s">
        <v>78</v>
      </c>
      <c r="AY144" s="165" t="s">
        <v>124</v>
      </c>
    </row>
    <row r="145" spans="2:65" s="12" customFormat="1" ht="22.5">
      <c r="B145" s="163"/>
      <c r="D145" s="164" t="s">
        <v>133</v>
      </c>
      <c r="E145" s="165" t="s">
        <v>1</v>
      </c>
      <c r="F145" s="166" t="s">
        <v>188</v>
      </c>
      <c r="H145" s="165" t="s">
        <v>1</v>
      </c>
      <c r="I145" s="167"/>
      <c r="L145" s="163"/>
      <c r="M145" s="168"/>
      <c r="N145" s="169"/>
      <c r="O145" s="169"/>
      <c r="P145" s="169"/>
      <c r="Q145" s="169"/>
      <c r="R145" s="169"/>
      <c r="S145" s="169"/>
      <c r="T145" s="170"/>
      <c r="AT145" s="165" t="s">
        <v>133</v>
      </c>
      <c r="AU145" s="165" t="s">
        <v>88</v>
      </c>
      <c r="AV145" s="12" t="s">
        <v>86</v>
      </c>
      <c r="AW145" s="12" t="s">
        <v>32</v>
      </c>
      <c r="AX145" s="12" t="s">
        <v>78</v>
      </c>
      <c r="AY145" s="165" t="s">
        <v>124</v>
      </c>
    </row>
    <row r="146" spans="2:65" s="12" customFormat="1" ht="22.5">
      <c r="B146" s="163"/>
      <c r="D146" s="164" t="s">
        <v>133</v>
      </c>
      <c r="E146" s="165" t="s">
        <v>1</v>
      </c>
      <c r="F146" s="166" t="s">
        <v>189</v>
      </c>
      <c r="H146" s="165" t="s">
        <v>1</v>
      </c>
      <c r="I146" s="167"/>
      <c r="L146" s="163"/>
      <c r="M146" s="168"/>
      <c r="N146" s="169"/>
      <c r="O146" s="169"/>
      <c r="P146" s="169"/>
      <c r="Q146" s="169"/>
      <c r="R146" s="169"/>
      <c r="S146" s="169"/>
      <c r="T146" s="170"/>
      <c r="AT146" s="165" t="s">
        <v>133</v>
      </c>
      <c r="AU146" s="165" t="s">
        <v>88</v>
      </c>
      <c r="AV146" s="12" t="s">
        <v>86</v>
      </c>
      <c r="AW146" s="12" t="s">
        <v>32</v>
      </c>
      <c r="AX146" s="12" t="s">
        <v>78</v>
      </c>
      <c r="AY146" s="165" t="s">
        <v>124</v>
      </c>
    </row>
    <row r="147" spans="2:65" s="13" customFormat="1">
      <c r="B147" s="171"/>
      <c r="D147" s="164" t="s">
        <v>133</v>
      </c>
      <c r="E147" s="172" t="s">
        <v>1</v>
      </c>
      <c r="F147" s="173" t="s">
        <v>190</v>
      </c>
      <c r="H147" s="174">
        <v>792.22400000000005</v>
      </c>
      <c r="I147" s="175"/>
      <c r="L147" s="171"/>
      <c r="M147" s="176"/>
      <c r="N147" s="177"/>
      <c r="O147" s="177"/>
      <c r="P147" s="177"/>
      <c r="Q147" s="177"/>
      <c r="R147" s="177"/>
      <c r="S147" s="177"/>
      <c r="T147" s="178"/>
      <c r="AT147" s="172" t="s">
        <v>133</v>
      </c>
      <c r="AU147" s="172" t="s">
        <v>88</v>
      </c>
      <c r="AV147" s="13" t="s">
        <v>88</v>
      </c>
      <c r="AW147" s="13" t="s">
        <v>32</v>
      </c>
      <c r="AX147" s="13" t="s">
        <v>78</v>
      </c>
      <c r="AY147" s="172" t="s">
        <v>124</v>
      </c>
    </row>
    <row r="148" spans="2:65" s="14" customFormat="1">
      <c r="B148" s="179"/>
      <c r="D148" s="164" t="s">
        <v>133</v>
      </c>
      <c r="E148" s="180" t="s">
        <v>1</v>
      </c>
      <c r="F148" s="181" t="s">
        <v>136</v>
      </c>
      <c r="H148" s="182">
        <v>792.22400000000005</v>
      </c>
      <c r="I148" s="183"/>
      <c r="L148" s="179"/>
      <c r="M148" s="184"/>
      <c r="N148" s="185"/>
      <c r="O148" s="185"/>
      <c r="P148" s="185"/>
      <c r="Q148" s="185"/>
      <c r="R148" s="185"/>
      <c r="S148" s="185"/>
      <c r="T148" s="186"/>
      <c r="AT148" s="180" t="s">
        <v>133</v>
      </c>
      <c r="AU148" s="180" t="s">
        <v>88</v>
      </c>
      <c r="AV148" s="14" t="s">
        <v>123</v>
      </c>
      <c r="AW148" s="14" t="s">
        <v>32</v>
      </c>
      <c r="AX148" s="14" t="s">
        <v>86</v>
      </c>
      <c r="AY148" s="180" t="s">
        <v>124</v>
      </c>
    </row>
    <row r="149" spans="2:65" s="1" customFormat="1" ht="24" customHeight="1">
      <c r="B149" s="149"/>
      <c r="C149" s="150" t="s">
        <v>141</v>
      </c>
      <c r="D149" s="150" t="s">
        <v>127</v>
      </c>
      <c r="E149" s="151" t="s">
        <v>191</v>
      </c>
      <c r="F149" s="152" t="s">
        <v>192</v>
      </c>
      <c r="G149" s="153" t="s">
        <v>175</v>
      </c>
      <c r="H149" s="154">
        <v>1158.3</v>
      </c>
      <c r="I149" s="155"/>
      <c r="J149" s="156">
        <f>ROUND(I149*H149,2)</f>
        <v>0</v>
      </c>
      <c r="K149" s="152" t="s">
        <v>1</v>
      </c>
      <c r="L149" s="31"/>
      <c r="M149" s="157" t="s">
        <v>1</v>
      </c>
      <c r="N149" s="158" t="s">
        <v>43</v>
      </c>
      <c r="O149" s="54"/>
      <c r="P149" s="159">
        <f>O149*H149</f>
        <v>0</v>
      </c>
      <c r="Q149" s="159">
        <v>0</v>
      </c>
      <c r="R149" s="159">
        <f>Q149*H149</f>
        <v>0</v>
      </c>
      <c r="S149" s="159">
        <v>0.24</v>
      </c>
      <c r="T149" s="160">
        <f>S149*H149</f>
        <v>277.99199999999996</v>
      </c>
      <c r="AR149" s="161" t="s">
        <v>123</v>
      </c>
      <c r="AT149" s="161" t="s">
        <v>127</v>
      </c>
      <c r="AU149" s="161" t="s">
        <v>88</v>
      </c>
      <c r="AY149" s="16" t="s">
        <v>124</v>
      </c>
      <c r="BE149" s="162">
        <f>IF(N149="základní",J149,0)</f>
        <v>0</v>
      </c>
      <c r="BF149" s="162">
        <f>IF(N149="snížená",J149,0)</f>
        <v>0</v>
      </c>
      <c r="BG149" s="162">
        <f>IF(N149="zákl. přenesená",J149,0)</f>
        <v>0</v>
      </c>
      <c r="BH149" s="162">
        <f>IF(N149="sníž. přenesená",J149,0)</f>
        <v>0</v>
      </c>
      <c r="BI149" s="162">
        <f>IF(N149="nulová",J149,0)</f>
        <v>0</v>
      </c>
      <c r="BJ149" s="16" t="s">
        <v>86</v>
      </c>
      <c r="BK149" s="162">
        <f>ROUND(I149*H149,2)</f>
        <v>0</v>
      </c>
      <c r="BL149" s="16" t="s">
        <v>123</v>
      </c>
      <c r="BM149" s="161" t="s">
        <v>193</v>
      </c>
    </row>
    <row r="150" spans="2:65" s="12" customFormat="1" ht="33.75">
      <c r="B150" s="163"/>
      <c r="D150" s="164" t="s">
        <v>133</v>
      </c>
      <c r="E150" s="165" t="s">
        <v>1</v>
      </c>
      <c r="F150" s="166" t="s">
        <v>194</v>
      </c>
      <c r="H150" s="165" t="s">
        <v>1</v>
      </c>
      <c r="I150" s="167"/>
      <c r="L150" s="163"/>
      <c r="M150" s="168"/>
      <c r="N150" s="169"/>
      <c r="O150" s="169"/>
      <c r="P150" s="169"/>
      <c r="Q150" s="169"/>
      <c r="R150" s="169"/>
      <c r="S150" s="169"/>
      <c r="T150" s="170"/>
      <c r="AT150" s="165" t="s">
        <v>133</v>
      </c>
      <c r="AU150" s="165" t="s">
        <v>88</v>
      </c>
      <c r="AV150" s="12" t="s">
        <v>86</v>
      </c>
      <c r="AW150" s="12" t="s">
        <v>32</v>
      </c>
      <c r="AX150" s="12" t="s">
        <v>78</v>
      </c>
      <c r="AY150" s="165" t="s">
        <v>124</v>
      </c>
    </row>
    <row r="151" spans="2:65" s="12" customFormat="1" ht="22.5">
      <c r="B151" s="163"/>
      <c r="D151" s="164" t="s">
        <v>133</v>
      </c>
      <c r="E151" s="165" t="s">
        <v>1</v>
      </c>
      <c r="F151" s="166" t="s">
        <v>195</v>
      </c>
      <c r="H151" s="165" t="s">
        <v>1</v>
      </c>
      <c r="I151" s="167"/>
      <c r="L151" s="163"/>
      <c r="M151" s="168"/>
      <c r="N151" s="169"/>
      <c r="O151" s="169"/>
      <c r="P151" s="169"/>
      <c r="Q151" s="169"/>
      <c r="R151" s="169"/>
      <c r="S151" s="169"/>
      <c r="T151" s="170"/>
      <c r="AT151" s="165" t="s">
        <v>133</v>
      </c>
      <c r="AU151" s="165" t="s">
        <v>88</v>
      </c>
      <c r="AV151" s="12" t="s">
        <v>86</v>
      </c>
      <c r="AW151" s="12" t="s">
        <v>32</v>
      </c>
      <c r="AX151" s="12" t="s">
        <v>78</v>
      </c>
      <c r="AY151" s="165" t="s">
        <v>124</v>
      </c>
    </row>
    <row r="152" spans="2:65" s="13" customFormat="1">
      <c r="B152" s="171"/>
      <c r="D152" s="164" t="s">
        <v>133</v>
      </c>
      <c r="E152" s="172" t="s">
        <v>1</v>
      </c>
      <c r="F152" s="173" t="s">
        <v>182</v>
      </c>
      <c r="H152" s="174">
        <v>1158.3</v>
      </c>
      <c r="I152" s="175"/>
      <c r="L152" s="171"/>
      <c r="M152" s="176"/>
      <c r="N152" s="177"/>
      <c r="O152" s="177"/>
      <c r="P152" s="177"/>
      <c r="Q152" s="177"/>
      <c r="R152" s="177"/>
      <c r="S152" s="177"/>
      <c r="T152" s="178"/>
      <c r="AT152" s="172" t="s">
        <v>133</v>
      </c>
      <c r="AU152" s="172" t="s">
        <v>88</v>
      </c>
      <c r="AV152" s="13" t="s">
        <v>88</v>
      </c>
      <c r="AW152" s="13" t="s">
        <v>32</v>
      </c>
      <c r="AX152" s="13" t="s">
        <v>78</v>
      </c>
      <c r="AY152" s="172" t="s">
        <v>124</v>
      </c>
    </row>
    <row r="153" spans="2:65" s="14" customFormat="1">
      <c r="B153" s="179"/>
      <c r="D153" s="164" t="s">
        <v>133</v>
      </c>
      <c r="E153" s="180" t="s">
        <v>1</v>
      </c>
      <c r="F153" s="181" t="s">
        <v>136</v>
      </c>
      <c r="H153" s="182">
        <v>1158.3</v>
      </c>
      <c r="I153" s="183"/>
      <c r="L153" s="179"/>
      <c r="M153" s="184"/>
      <c r="N153" s="185"/>
      <c r="O153" s="185"/>
      <c r="P153" s="185"/>
      <c r="Q153" s="185"/>
      <c r="R153" s="185"/>
      <c r="S153" s="185"/>
      <c r="T153" s="186"/>
      <c r="AT153" s="180" t="s">
        <v>133</v>
      </c>
      <c r="AU153" s="180" t="s">
        <v>88</v>
      </c>
      <c r="AV153" s="14" t="s">
        <v>123</v>
      </c>
      <c r="AW153" s="14" t="s">
        <v>32</v>
      </c>
      <c r="AX153" s="14" t="s">
        <v>86</v>
      </c>
      <c r="AY153" s="180" t="s">
        <v>124</v>
      </c>
    </row>
    <row r="154" spans="2:65" s="1" customFormat="1" ht="24" customHeight="1">
      <c r="B154" s="149"/>
      <c r="C154" s="150" t="s">
        <v>123</v>
      </c>
      <c r="D154" s="150" t="s">
        <v>127</v>
      </c>
      <c r="E154" s="151" t="s">
        <v>196</v>
      </c>
      <c r="F154" s="152" t="s">
        <v>197</v>
      </c>
      <c r="G154" s="153" t="s">
        <v>175</v>
      </c>
      <c r="H154" s="154">
        <v>113.4</v>
      </c>
      <c r="I154" s="155"/>
      <c r="J154" s="156">
        <f>ROUND(I154*H154,2)</f>
        <v>0</v>
      </c>
      <c r="K154" s="152" t="s">
        <v>198</v>
      </c>
      <c r="L154" s="31"/>
      <c r="M154" s="157" t="s">
        <v>1</v>
      </c>
      <c r="N154" s="158" t="s">
        <v>43</v>
      </c>
      <c r="O154" s="54"/>
      <c r="P154" s="159">
        <f>O154*H154</f>
        <v>0</v>
      </c>
      <c r="Q154" s="159">
        <v>0</v>
      </c>
      <c r="R154" s="159">
        <f>Q154*H154</f>
        <v>0</v>
      </c>
      <c r="S154" s="159">
        <v>0.5</v>
      </c>
      <c r="T154" s="160">
        <f>S154*H154</f>
        <v>56.7</v>
      </c>
      <c r="AR154" s="161" t="s">
        <v>123</v>
      </c>
      <c r="AT154" s="161" t="s">
        <v>127</v>
      </c>
      <c r="AU154" s="161" t="s">
        <v>88</v>
      </c>
      <c r="AY154" s="16" t="s">
        <v>124</v>
      </c>
      <c r="BE154" s="162">
        <f>IF(N154="základní",J154,0)</f>
        <v>0</v>
      </c>
      <c r="BF154" s="162">
        <f>IF(N154="snížená",J154,0)</f>
        <v>0</v>
      </c>
      <c r="BG154" s="162">
        <f>IF(N154="zákl. přenesená",J154,0)</f>
        <v>0</v>
      </c>
      <c r="BH154" s="162">
        <f>IF(N154="sníž. přenesená",J154,0)</f>
        <v>0</v>
      </c>
      <c r="BI154" s="162">
        <f>IF(N154="nulová",J154,0)</f>
        <v>0</v>
      </c>
      <c r="BJ154" s="16" t="s">
        <v>86</v>
      </c>
      <c r="BK154" s="162">
        <f>ROUND(I154*H154,2)</f>
        <v>0</v>
      </c>
      <c r="BL154" s="16" t="s">
        <v>123</v>
      </c>
      <c r="BM154" s="161" t="s">
        <v>199</v>
      </c>
    </row>
    <row r="155" spans="2:65" s="12" customFormat="1" ht="33.75">
      <c r="B155" s="163"/>
      <c r="D155" s="164" t="s">
        <v>133</v>
      </c>
      <c r="E155" s="165" t="s">
        <v>1</v>
      </c>
      <c r="F155" s="166" t="s">
        <v>200</v>
      </c>
      <c r="H155" s="165" t="s">
        <v>1</v>
      </c>
      <c r="I155" s="167"/>
      <c r="L155" s="163"/>
      <c r="M155" s="168"/>
      <c r="N155" s="169"/>
      <c r="O155" s="169"/>
      <c r="P155" s="169"/>
      <c r="Q155" s="169"/>
      <c r="R155" s="169"/>
      <c r="S155" s="169"/>
      <c r="T155" s="170"/>
      <c r="AT155" s="165" t="s">
        <v>133</v>
      </c>
      <c r="AU155" s="165" t="s">
        <v>88</v>
      </c>
      <c r="AV155" s="12" t="s">
        <v>86</v>
      </c>
      <c r="AW155" s="12" t="s">
        <v>32</v>
      </c>
      <c r="AX155" s="12" t="s">
        <v>78</v>
      </c>
      <c r="AY155" s="165" t="s">
        <v>124</v>
      </c>
    </row>
    <row r="156" spans="2:65" s="12" customFormat="1" ht="22.5">
      <c r="B156" s="163"/>
      <c r="D156" s="164" t="s">
        <v>133</v>
      </c>
      <c r="E156" s="165" t="s">
        <v>1</v>
      </c>
      <c r="F156" s="166" t="s">
        <v>201</v>
      </c>
      <c r="H156" s="165" t="s">
        <v>1</v>
      </c>
      <c r="I156" s="167"/>
      <c r="L156" s="163"/>
      <c r="M156" s="168"/>
      <c r="N156" s="169"/>
      <c r="O156" s="169"/>
      <c r="P156" s="169"/>
      <c r="Q156" s="169"/>
      <c r="R156" s="169"/>
      <c r="S156" s="169"/>
      <c r="T156" s="170"/>
      <c r="AT156" s="165" t="s">
        <v>133</v>
      </c>
      <c r="AU156" s="165" t="s">
        <v>88</v>
      </c>
      <c r="AV156" s="12" t="s">
        <v>86</v>
      </c>
      <c r="AW156" s="12" t="s">
        <v>32</v>
      </c>
      <c r="AX156" s="12" t="s">
        <v>78</v>
      </c>
      <c r="AY156" s="165" t="s">
        <v>124</v>
      </c>
    </row>
    <row r="157" spans="2:65" s="12" customFormat="1" ht="22.5">
      <c r="B157" s="163"/>
      <c r="D157" s="164" t="s">
        <v>133</v>
      </c>
      <c r="E157" s="165" t="s">
        <v>1</v>
      </c>
      <c r="F157" s="166" t="s">
        <v>202</v>
      </c>
      <c r="H157" s="165" t="s">
        <v>1</v>
      </c>
      <c r="I157" s="167"/>
      <c r="L157" s="163"/>
      <c r="M157" s="168"/>
      <c r="N157" s="169"/>
      <c r="O157" s="169"/>
      <c r="P157" s="169"/>
      <c r="Q157" s="169"/>
      <c r="R157" s="169"/>
      <c r="S157" s="169"/>
      <c r="T157" s="170"/>
      <c r="AT157" s="165" t="s">
        <v>133</v>
      </c>
      <c r="AU157" s="165" t="s">
        <v>88</v>
      </c>
      <c r="AV157" s="12" t="s">
        <v>86</v>
      </c>
      <c r="AW157" s="12" t="s">
        <v>32</v>
      </c>
      <c r="AX157" s="12" t="s">
        <v>78</v>
      </c>
      <c r="AY157" s="165" t="s">
        <v>124</v>
      </c>
    </row>
    <row r="158" spans="2:65" s="12" customFormat="1">
      <c r="B158" s="163"/>
      <c r="D158" s="164" t="s">
        <v>133</v>
      </c>
      <c r="E158" s="165" t="s">
        <v>1</v>
      </c>
      <c r="F158" s="166" t="s">
        <v>203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133</v>
      </c>
      <c r="AU158" s="165" t="s">
        <v>88</v>
      </c>
      <c r="AV158" s="12" t="s">
        <v>86</v>
      </c>
      <c r="AW158" s="12" t="s">
        <v>32</v>
      </c>
      <c r="AX158" s="12" t="s">
        <v>78</v>
      </c>
      <c r="AY158" s="165" t="s">
        <v>124</v>
      </c>
    </row>
    <row r="159" spans="2:65" s="13" customFormat="1">
      <c r="B159" s="171"/>
      <c r="D159" s="164" t="s">
        <v>133</v>
      </c>
      <c r="E159" s="172" t="s">
        <v>1</v>
      </c>
      <c r="F159" s="173" t="s">
        <v>180</v>
      </c>
      <c r="H159" s="174">
        <v>113.4</v>
      </c>
      <c r="I159" s="175"/>
      <c r="L159" s="171"/>
      <c r="M159" s="176"/>
      <c r="N159" s="177"/>
      <c r="O159" s="177"/>
      <c r="P159" s="177"/>
      <c r="Q159" s="177"/>
      <c r="R159" s="177"/>
      <c r="S159" s="177"/>
      <c r="T159" s="178"/>
      <c r="AT159" s="172" t="s">
        <v>133</v>
      </c>
      <c r="AU159" s="172" t="s">
        <v>88</v>
      </c>
      <c r="AV159" s="13" t="s">
        <v>88</v>
      </c>
      <c r="AW159" s="13" t="s">
        <v>32</v>
      </c>
      <c r="AX159" s="13" t="s">
        <v>86</v>
      </c>
      <c r="AY159" s="172" t="s">
        <v>124</v>
      </c>
    </row>
    <row r="160" spans="2:65" s="1" customFormat="1" ht="24" customHeight="1">
      <c r="B160" s="149"/>
      <c r="C160" s="150" t="s">
        <v>152</v>
      </c>
      <c r="D160" s="150" t="s">
        <v>127</v>
      </c>
      <c r="E160" s="151" t="s">
        <v>204</v>
      </c>
      <c r="F160" s="152" t="s">
        <v>205</v>
      </c>
      <c r="G160" s="153" t="s">
        <v>175</v>
      </c>
      <c r="H160" s="154">
        <v>42.04</v>
      </c>
      <c r="I160" s="155"/>
      <c r="J160" s="156">
        <f>ROUND(I160*H160,2)</f>
        <v>0</v>
      </c>
      <c r="K160" s="152" t="s">
        <v>1</v>
      </c>
      <c r="L160" s="31"/>
      <c r="M160" s="157" t="s">
        <v>1</v>
      </c>
      <c r="N160" s="158" t="s">
        <v>43</v>
      </c>
      <c r="O160" s="54"/>
      <c r="P160" s="159">
        <f>O160*H160</f>
        <v>0</v>
      </c>
      <c r="Q160" s="159">
        <v>0</v>
      </c>
      <c r="R160" s="159">
        <f>Q160*H160</f>
        <v>0</v>
      </c>
      <c r="S160" s="159">
        <v>0.3</v>
      </c>
      <c r="T160" s="160">
        <f>S160*H160</f>
        <v>12.612</v>
      </c>
      <c r="AR160" s="161" t="s">
        <v>123</v>
      </c>
      <c r="AT160" s="161" t="s">
        <v>127</v>
      </c>
      <c r="AU160" s="161" t="s">
        <v>88</v>
      </c>
      <c r="AY160" s="16" t="s">
        <v>124</v>
      </c>
      <c r="BE160" s="162">
        <f>IF(N160="základní",J160,0)</f>
        <v>0</v>
      </c>
      <c r="BF160" s="162">
        <f>IF(N160="snížená",J160,0)</f>
        <v>0</v>
      </c>
      <c r="BG160" s="162">
        <f>IF(N160="zákl. přenesená",J160,0)</f>
        <v>0</v>
      </c>
      <c r="BH160" s="162">
        <f>IF(N160="sníž. přenesená",J160,0)</f>
        <v>0</v>
      </c>
      <c r="BI160" s="162">
        <f>IF(N160="nulová",J160,0)</f>
        <v>0</v>
      </c>
      <c r="BJ160" s="16" t="s">
        <v>86</v>
      </c>
      <c r="BK160" s="162">
        <f>ROUND(I160*H160,2)</f>
        <v>0</v>
      </c>
      <c r="BL160" s="16" t="s">
        <v>123</v>
      </c>
      <c r="BM160" s="161" t="s">
        <v>206</v>
      </c>
    </row>
    <row r="161" spans="2:65" s="12" customFormat="1" ht="33.75">
      <c r="B161" s="163"/>
      <c r="D161" s="164" t="s">
        <v>133</v>
      </c>
      <c r="E161" s="165" t="s">
        <v>1</v>
      </c>
      <c r="F161" s="166" t="s">
        <v>207</v>
      </c>
      <c r="H161" s="165" t="s">
        <v>1</v>
      </c>
      <c r="I161" s="167"/>
      <c r="L161" s="163"/>
      <c r="M161" s="168"/>
      <c r="N161" s="169"/>
      <c r="O161" s="169"/>
      <c r="P161" s="169"/>
      <c r="Q161" s="169"/>
      <c r="R161" s="169"/>
      <c r="S161" s="169"/>
      <c r="T161" s="170"/>
      <c r="AT161" s="165" t="s">
        <v>133</v>
      </c>
      <c r="AU161" s="165" t="s">
        <v>88</v>
      </c>
      <c r="AV161" s="12" t="s">
        <v>86</v>
      </c>
      <c r="AW161" s="12" t="s">
        <v>32</v>
      </c>
      <c r="AX161" s="12" t="s">
        <v>78</v>
      </c>
      <c r="AY161" s="165" t="s">
        <v>124</v>
      </c>
    </row>
    <row r="162" spans="2:65" s="12" customFormat="1" ht="22.5">
      <c r="B162" s="163"/>
      <c r="D162" s="164" t="s">
        <v>133</v>
      </c>
      <c r="E162" s="165" t="s">
        <v>1</v>
      </c>
      <c r="F162" s="166" t="s">
        <v>195</v>
      </c>
      <c r="H162" s="165" t="s">
        <v>1</v>
      </c>
      <c r="I162" s="167"/>
      <c r="L162" s="163"/>
      <c r="M162" s="168"/>
      <c r="N162" s="169"/>
      <c r="O162" s="169"/>
      <c r="P162" s="169"/>
      <c r="Q162" s="169"/>
      <c r="R162" s="169"/>
      <c r="S162" s="169"/>
      <c r="T162" s="170"/>
      <c r="AT162" s="165" t="s">
        <v>133</v>
      </c>
      <c r="AU162" s="165" t="s">
        <v>88</v>
      </c>
      <c r="AV162" s="12" t="s">
        <v>86</v>
      </c>
      <c r="AW162" s="12" t="s">
        <v>32</v>
      </c>
      <c r="AX162" s="12" t="s">
        <v>78</v>
      </c>
      <c r="AY162" s="165" t="s">
        <v>124</v>
      </c>
    </row>
    <row r="163" spans="2:65" s="13" customFormat="1">
      <c r="B163" s="171"/>
      <c r="D163" s="164" t="s">
        <v>133</v>
      </c>
      <c r="E163" s="172" t="s">
        <v>1</v>
      </c>
      <c r="F163" s="173" t="s">
        <v>208</v>
      </c>
      <c r="H163" s="174">
        <v>42.04</v>
      </c>
      <c r="I163" s="175"/>
      <c r="L163" s="171"/>
      <c r="M163" s="176"/>
      <c r="N163" s="177"/>
      <c r="O163" s="177"/>
      <c r="P163" s="177"/>
      <c r="Q163" s="177"/>
      <c r="R163" s="177"/>
      <c r="S163" s="177"/>
      <c r="T163" s="178"/>
      <c r="AT163" s="172" t="s">
        <v>133</v>
      </c>
      <c r="AU163" s="172" t="s">
        <v>88</v>
      </c>
      <c r="AV163" s="13" t="s">
        <v>88</v>
      </c>
      <c r="AW163" s="13" t="s">
        <v>32</v>
      </c>
      <c r="AX163" s="13" t="s">
        <v>78</v>
      </c>
      <c r="AY163" s="172" t="s">
        <v>124</v>
      </c>
    </row>
    <row r="164" spans="2:65" s="14" customFormat="1">
      <c r="B164" s="179"/>
      <c r="D164" s="164" t="s">
        <v>133</v>
      </c>
      <c r="E164" s="180" t="s">
        <v>1</v>
      </c>
      <c r="F164" s="181" t="s">
        <v>136</v>
      </c>
      <c r="H164" s="182">
        <v>42.04</v>
      </c>
      <c r="I164" s="183"/>
      <c r="L164" s="179"/>
      <c r="M164" s="184"/>
      <c r="N164" s="185"/>
      <c r="O164" s="185"/>
      <c r="P164" s="185"/>
      <c r="Q164" s="185"/>
      <c r="R164" s="185"/>
      <c r="S164" s="185"/>
      <c r="T164" s="186"/>
      <c r="AT164" s="180" t="s">
        <v>133</v>
      </c>
      <c r="AU164" s="180" t="s">
        <v>88</v>
      </c>
      <c r="AV164" s="14" t="s">
        <v>123</v>
      </c>
      <c r="AW164" s="14" t="s">
        <v>32</v>
      </c>
      <c r="AX164" s="14" t="s">
        <v>86</v>
      </c>
      <c r="AY164" s="180" t="s">
        <v>124</v>
      </c>
    </row>
    <row r="165" spans="2:65" s="1" customFormat="1" ht="24" customHeight="1">
      <c r="B165" s="149"/>
      <c r="C165" s="150" t="s">
        <v>209</v>
      </c>
      <c r="D165" s="150" t="s">
        <v>127</v>
      </c>
      <c r="E165" s="151" t="s">
        <v>210</v>
      </c>
      <c r="F165" s="152" t="s">
        <v>211</v>
      </c>
      <c r="G165" s="153" t="s">
        <v>175</v>
      </c>
      <c r="H165" s="154">
        <v>1158.8</v>
      </c>
      <c r="I165" s="155"/>
      <c r="J165" s="156">
        <f>ROUND(I165*H165,2)</f>
        <v>0</v>
      </c>
      <c r="K165" s="152" t="s">
        <v>1</v>
      </c>
      <c r="L165" s="31"/>
      <c r="M165" s="157" t="s">
        <v>1</v>
      </c>
      <c r="N165" s="158" t="s">
        <v>43</v>
      </c>
      <c r="O165" s="54"/>
      <c r="P165" s="159">
        <f>O165*H165</f>
        <v>0</v>
      </c>
      <c r="Q165" s="159">
        <v>0</v>
      </c>
      <c r="R165" s="159">
        <f>Q165*H165</f>
        <v>0</v>
      </c>
      <c r="S165" s="159">
        <v>0.24299999999999999</v>
      </c>
      <c r="T165" s="160">
        <f>S165*H165</f>
        <v>281.58839999999998</v>
      </c>
      <c r="AR165" s="161" t="s">
        <v>123</v>
      </c>
      <c r="AT165" s="161" t="s">
        <v>127</v>
      </c>
      <c r="AU165" s="161" t="s">
        <v>88</v>
      </c>
      <c r="AY165" s="16" t="s">
        <v>124</v>
      </c>
      <c r="BE165" s="162">
        <f>IF(N165="základní",J165,0)</f>
        <v>0</v>
      </c>
      <c r="BF165" s="162">
        <f>IF(N165="snížená",J165,0)</f>
        <v>0</v>
      </c>
      <c r="BG165" s="162">
        <f>IF(N165="zákl. přenesená",J165,0)</f>
        <v>0</v>
      </c>
      <c r="BH165" s="162">
        <f>IF(N165="sníž. přenesená",J165,0)</f>
        <v>0</v>
      </c>
      <c r="BI165" s="162">
        <f>IF(N165="nulová",J165,0)</f>
        <v>0</v>
      </c>
      <c r="BJ165" s="16" t="s">
        <v>86</v>
      </c>
      <c r="BK165" s="162">
        <f>ROUND(I165*H165,2)</f>
        <v>0</v>
      </c>
      <c r="BL165" s="16" t="s">
        <v>123</v>
      </c>
      <c r="BM165" s="161" t="s">
        <v>212</v>
      </c>
    </row>
    <row r="166" spans="2:65" s="12" customFormat="1" ht="22.5">
      <c r="B166" s="163"/>
      <c r="D166" s="164" t="s">
        <v>133</v>
      </c>
      <c r="E166" s="165" t="s">
        <v>1</v>
      </c>
      <c r="F166" s="166" t="s">
        <v>213</v>
      </c>
      <c r="H166" s="165" t="s">
        <v>1</v>
      </c>
      <c r="I166" s="167"/>
      <c r="L166" s="163"/>
      <c r="M166" s="168"/>
      <c r="N166" s="169"/>
      <c r="O166" s="169"/>
      <c r="P166" s="169"/>
      <c r="Q166" s="169"/>
      <c r="R166" s="169"/>
      <c r="S166" s="169"/>
      <c r="T166" s="170"/>
      <c r="AT166" s="165" t="s">
        <v>133</v>
      </c>
      <c r="AU166" s="165" t="s">
        <v>88</v>
      </c>
      <c r="AV166" s="12" t="s">
        <v>86</v>
      </c>
      <c r="AW166" s="12" t="s">
        <v>32</v>
      </c>
      <c r="AX166" s="12" t="s">
        <v>78</v>
      </c>
      <c r="AY166" s="165" t="s">
        <v>124</v>
      </c>
    </row>
    <row r="167" spans="2:65" s="12" customFormat="1" ht="22.5">
      <c r="B167" s="163"/>
      <c r="D167" s="164" t="s">
        <v>133</v>
      </c>
      <c r="E167" s="165" t="s">
        <v>1</v>
      </c>
      <c r="F167" s="166" t="s">
        <v>214</v>
      </c>
      <c r="H167" s="165" t="s">
        <v>1</v>
      </c>
      <c r="I167" s="167"/>
      <c r="L167" s="163"/>
      <c r="M167" s="168"/>
      <c r="N167" s="169"/>
      <c r="O167" s="169"/>
      <c r="P167" s="169"/>
      <c r="Q167" s="169"/>
      <c r="R167" s="169"/>
      <c r="S167" s="169"/>
      <c r="T167" s="170"/>
      <c r="AT167" s="165" t="s">
        <v>133</v>
      </c>
      <c r="AU167" s="165" t="s">
        <v>88</v>
      </c>
      <c r="AV167" s="12" t="s">
        <v>86</v>
      </c>
      <c r="AW167" s="12" t="s">
        <v>32</v>
      </c>
      <c r="AX167" s="12" t="s">
        <v>78</v>
      </c>
      <c r="AY167" s="165" t="s">
        <v>124</v>
      </c>
    </row>
    <row r="168" spans="2:65" s="12" customFormat="1" ht="22.5">
      <c r="B168" s="163"/>
      <c r="D168" s="164" t="s">
        <v>133</v>
      </c>
      <c r="E168" s="165" t="s">
        <v>1</v>
      </c>
      <c r="F168" s="166" t="s">
        <v>215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133</v>
      </c>
      <c r="AU168" s="165" t="s">
        <v>88</v>
      </c>
      <c r="AV168" s="12" t="s">
        <v>86</v>
      </c>
      <c r="AW168" s="12" t="s">
        <v>32</v>
      </c>
      <c r="AX168" s="12" t="s">
        <v>78</v>
      </c>
      <c r="AY168" s="165" t="s">
        <v>124</v>
      </c>
    </row>
    <row r="169" spans="2:65" s="13" customFormat="1">
      <c r="B169" s="171"/>
      <c r="D169" s="164" t="s">
        <v>133</v>
      </c>
      <c r="E169" s="172" t="s">
        <v>1</v>
      </c>
      <c r="F169" s="173" t="s">
        <v>216</v>
      </c>
      <c r="H169" s="174">
        <v>1158.8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133</v>
      </c>
      <c r="AU169" s="172" t="s">
        <v>88</v>
      </c>
      <c r="AV169" s="13" t="s">
        <v>88</v>
      </c>
      <c r="AW169" s="13" t="s">
        <v>32</v>
      </c>
      <c r="AX169" s="13" t="s">
        <v>78</v>
      </c>
      <c r="AY169" s="172" t="s">
        <v>124</v>
      </c>
    </row>
    <row r="170" spans="2:65" s="14" customFormat="1">
      <c r="B170" s="179"/>
      <c r="D170" s="164" t="s">
        <v>133</v>
      </c>
      <c r="E170" s="180" t="s">
        <v>1</v>
      </c>
      <c r="F170" s="181" t="s">
        <v>136</v>
      </c>
      <c r="H170" s="182">
        <v>1158.8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133</v>
      </c>
      <c r="AU170" s="180" t="s">
        <v>88</v>
      </c>
      <c r="AV170" s="14" t="s">
        <v>123</v>
      </c>
      <c r="AW170" s="14" t="s">
        <v>32</v>
      </c>
      <c r="AX170" s="14" t="s">
        <v>86</v>
      </c>
      <c r="AY170" s="180" t="s">
        <v>124</v>
      </c>
    </row>
    <row r="171" spans="2:65" s="1" customFormat="1" ht="16.5" customHeight="1">
      <c r="B171" s="149"/>
      <c r="C171" s="150" t="s">
        <v>217</v>
      </c>
      <c r="D171" s="150" t="s">
        <v>127</v>
      </c>
      <c r="E171" s="151" t="s">
        <v>218</v>
      </c>
      <c r="F171" s="152" t="s">
        <v>219</v>
      </c>
      <c r="G171" s="153" t="s">
        <v>220</v>
      </c>
      <c r="H171" s="154">
        <v>47.8</v>
      </c>
      <c r="I171" s="155"/>
      <c r="J171" s="156">
        <f>ROUND(I171*H171,2)</f>
        <v>0</v>
      </c>
      <c r="K171" s="152" t="s">
        <v>1</v>
      </c>
      <c r="L171" s="31"/>
      <c r="M171" s="157" t="s">
        <v>1</v>
      </c>
      <c r="N171" s="158" t="s">
        <v>43</v>
      </c>
      <c r="O171" s="54"/>
      <c r="P171" s="159">
        <f>O171*H171</f>
        <v>0</v>
      </c>
      <c r="Q171" s="159">
        <v>0</v>
      </c>
      <c r="R171" s="159">
        <f>Q171*H171</f>
        <v>0</v>
      </c>
      <c r="S171" s="159">
        <v>0.20499999999999999</v>
      </c>
      <c r="T171" s="160">
        <f>S171*H171</f>
        <v>9.7989999999999995</v>
      </c>
      <c r="AR171" s="161" t="s">
        <v>123</v>
      </c>
      <c r="AT171" s="161" t="s">
        <v>127</v>
      </c>
      <c r="AU171" s="161" t="s">
        <v>88</v>
      </c>
      <c r="AY171" s="16" t="s">
        <v>124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86</v>
      </c>
      <c r="BK171" s="162">
        <f>ROUND(I171*H171,2)</f>
        <v>0</v>
      </c>
      <c r="BL171" s="16" t="s">
        <v>123</v>
      </c>
      <c r="BM171" s="161" t="s">
        <v>221</v>
      </c>
    </row>
    <row r="172" spans="2:65" s="12" customFormat="1" ht="33.75">
      <c r="B172" s="163"/>
      <c r="D172" s="164" t="s">
        <v>133</v>
      </c>
      <c r="E172" s="165" t="s">
        <v>1</v>
      </c>
      <c r="F172" s="166" t="s">
        <v>222</v>
      </c>
      <c r="H172" s="165" t="s">
        <v>1</v>
      </c>
      <c r="I172" s="167"/>
      <c r="L172" s="163"/>
      <c r="M172" s="168"/>
      <c r="N172" s="169"/>
      <c r="O172" s="169"/>
      <c r="P172" s="169"/>
      <c r="Q172" s="169"/>
      <c r="R172" s="169"/>
      <c r="S172" s="169"/>
      <c r="T172" s="170"/>
      <c r="AT172" s="165" t="s">
        <v>133</v>
      </c>
      <c r="AU172" s="165" t="s">
        <v>88</v>
      </c>
      <c r="AV172" s="12" t="s">
        <v>86</v>
      </c>
      <c r="AW172" s="12" t="s">
        <v>32</v>
      </c>
      <c r="AX172" s="12" t="s">
        <v>78</v>
      </c>
      <c r="AY172" s="165" t="s">
        <v>124</v>
      </c>
    </row>
    <row r="173" spans="2:65" s="12" customFormat="1" ht="22.5">
      <c r="B173" s="163"/>
      <c r="D173" s="164" t="s">
        <v>133</v>
      </c>
      <c r="E173" s="165" t="s">
        <v>1</v>
      </c>
      <c r="F173" s="166" t="s">
        <v>223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133</v>
      </c>
      <c r="AU173" s="165" t="s">
        <v>88</v>
      </c>
      <c r="AV173" s="12" t="s">
        <v>86</v>
      </c>
      <c r="AW173" s="12" t="s">
        <v>32</v>
      </c>
      <c r="AX173" s="12" t="s">
        <v>78</v>
      </c>
      <c r="AY173" s="165" t="s">
        <v>124</v>
      </c>
    </row>
    <row r="174" spans="2:65" s="13" customFormat="1">
      <c r="B174" s="171"/>
      <c r="D174" s="164" t="s">
        <v>133</v>
      </c>
      <c r="E174" s="172" t="s">
        <v>1</v>
      </c>
      <c r="F174" s="173" t="s">
        <v>224</v>
      </c>
      <c r="H174" s="174">
        <v>8.8000000000000007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133</v>
      </c>
      <c r="AU174" s="172" t="s">
        <v>88</v>
      </c>
      <c r="AV174" s="13" t="s">
        <v>88</v>
      </c>
      <c r="AW174" s="13" t="s">
        <v>32</v>
      </c>
      <c r="AX174" s="13" t="s">
        <v>78</v>
      </c>
      <c r="AY174" s="172" t="s">
        <v>124</v>
      </c>
    </row>
    <row r="175" spans="2:65" s="12" customFormat="1" ht="33.75">
      <c r="B175" s="163"/>
      <c r="D175" s="164" t="s">
        <v>133</v>
      </c>
      <c r="E175" s="165" t="s">
        <v>1</v>
      </c>
      <c r="F175" s="166" t="s">
        <v>225</v>
      </c>
      <c r="H175" s="165" t="s">
        <v>1</v>
      </c>
      <c r="I175" s="167"/>
      <c r="L175" s="163"/>
      <c r="M175" s="168"/>
      <c r="N175" s="169"/>
      <c r="O175" s="169"/>
      <c r="P175" s="169"/>
      <c r="Q175" s="169"/>
      <c r="R175" s="169"/>
      <c r="S175" s="169"/>
      <c r="T175" s="170"/>
      <c r="AT175" s="165" t="s">
        <v>133</v>
      </c>
      <c r="AU175" s="165" t="s">
        <v>88</v>
      </c>
      <c r="AV175" s="12" t="s">
        <v>86</v>
      </c>
      <c r="AW175" s="12" t="s">
        <v>32</v>
      </c>
      <c r="AX175" s="12" t="s">
        <v>78</v>
      </c>
      <c r="AY175" s="165" t="s">
        <v>124</v>
      </c>
    </row>
    <row r="176" spans="2:65" s="12" customFormat="1" ht="33.75">
      <c r="B176" s="163"/>
      <c r="D176" s="164" t="s">
        <v>133</v>
      </c>
      <c r="E176" s="165" t="s">
        <v>1</v>
      </c>
      <c r="F176" s="166" t="s">
        <v>226</v>
      </c>
      <c r="H176" s="165" t="s">
        <v>1</v>
      </c>
      <c r="I176" s="167"/>
      <c r="L176" s="163"/>
      <c r="M176" s="168"/>
      <c r="N176" s="169"/>
      <c r="O176" s="169"/>
      <c r="P176" s="169"/>
      <c r="Q176" s="169"/>
      <c r="R176" s="169"/>
      <c r="S176" s="169"/>
      <c r="T176" s="170"/>
      <c r="AT176" s="165" t="s">
        <v>133</v>
      </c>
      <c r="AU176" s="165" t="s">
        <v>88</v>
      </c>
      <c r="AV176" s="12" t="s">
        <v>86</v>
      </c>
      <c r="AW176" s="12" t="s">
        <v>32</v>
      </c>
      <c r="AX176" s="12" t="s">
        <v>78</v>
      </c>
      <c r="AY176" s="165" t="s">
        <v>124</v>
      </c>
    </row>
    <row r="177" spans="2:65" s="13" customFormat="1">
      <c r="B177" s="171"/>
      <c r="D177" s="164" t="s">
        <v>133</v>
      </c>
      <c r="E177" s="172" t="s">
        <v>1</v>
      </c>
      <c r="F177" s="173" t="s">
        <v>227</v>
      </c>
      <c r="H177" s="174">
        <v>39</v>
      </c>
      <c r="I177" s="175"/>
      <c r="L177" s="171"/>
      <c r="M177" s="176"/>
      <c r="N177" s="177"/>
      <c r="O177" s="177"/>
      <c r="P177" s="177"/>
      <c r="Q177" s="177"/>
      <c r="R177" s="177"/>
      <c r="S177" s="177"/>
      <c r="T177" s="178"/>
      <c r="AT177" s="172" t="s">
        <v>133</v>
      </c>
      <c r="AU177" s="172" t="s">
        <v>88</v>
      </c>
      <c r="AV177" s="13" t="s">
        <v>88</v>
      </c>
      <c r="AW177" s="13" t="s">
        <v>32</v>
      </c>
      <c r="AX177" s="13" t="s">
        <v>78</v>
      </c>
      <c r="AY177" s="172" t="s">
        <v>124</v>
      </c>
    </row>
    <row r="178" spans="2:65" s="14" customFormat="1">
      <c r="B178" s="179"/>
      <c r="D178" s="164" t="s">
        <v>133</v>
      </c>
      <c r="E178" s="180" t="s">
        <v>1</v>
      </c>
      <c r="F178" s="181" t="s">
        <v>136</v>
      </c>
      <c r="H178" s="182">
        <v>47.8</v>
      </c>
      <c r="I178" s="183"/>
      <c r="L178" s="179"/>
      <c r="M178" s="184"/>
      <c r="N178" s="185"/>
      <c r="O178" s="185"/>
      <c r="P178" s="185"/>
      <c r="Q178" s="185"/>
      <c r="R178" s="185"/>
      <c r="S178" s="185"/>
      <c r="T178" s="186"/>
      <c r="AT178" s="180" t="s">
        <v>133</v>
      </c>
      <c r="AU178" s="180" t="s">
        <v>88</v>
      </c>
      <c r="AV178" s="14" t="s">
        <v>123</v>
      </c>
      <c r="AW178" s="14" t="s">
        <v>32</v>
      </c>
      <c r="AX178" s="14" t="s">
        <v>86</v>
      </c>
      <c r="AY178" s="180" t="s">
        <v>124</v>
      </c>
    </row>
    <row r="179" spans="2:65" s="1" customFormat="1" ht="24" customHeight="1">
      <c r="B179" s="149"/>
      <c r="C179" s="150" t="s">
        <v>228</v>
      </c>
      <c r="D179" s="150" t="s">
        <v>127</v>
      </c>
      <c r="E179" s="151" t="s">
        <v>229</v>
      </c>
      <c r="F179" s="152" t="s">
        <v>230</v>
      </c>
      <c r="G179" s="153" t="s">
        <v>220</v>
      </c>
      <c r="H179" s="154">
        <v>328.4</v>
      </c>
      <c r="I179" s="155"/>
      <c r="J179" s="156">
        <f>ROUND(I179*H179,2)</f>
        <v>0</v>
      </c>
      <c r="K179" s="152" t="s">
        <v>1</v>
      </c>
      <c r="L179" s="31"/>
      <c r="M179" s="157" t="s">
        <v>1</v>
      </c>
      <c r="N179" s="158" t="s">
        <v>43</v>
      </c>
      <c r="O179" s="54"/>
      <c r="P179" s="159">
        <f>O179*H179</f>
        <v>0</v>
      </c>
      <c r="Q179" s="159">
        <v>0</v>
      </c>
      <c r="R179" s="159">
        <f>Q179*H179</f>
        <v>0</v>
      </c>
      <c r="S179" s="159">
        <v>0.20499999999999999</v>
      </c>
      <c r="T179" s="160">
        <f>S179*H179</f>
        <v>67.321999999999989</v>
      </c>
      <c r="AR179" s="161" t="s">
        <v>123</v>
      </c>
      <c r="AT179" s="161" t="s">
        <v>127</v>
      </c>
      <c r="AU179" s="161" t="s">
        <v>88</v>
      </c>
      <c r="AY179" s="16" t="s">
        <v>124</v>
      </c>
      <c r="BE179" s="162">
        <f>IF(N179="základní",J179,0)</f>
        <v>0</v>
      </c>
      <c r="BF179" s="162">
        <f>IF(N179="snížená",J179,0)</f>
        <v>0</v>
      </c>
      <c r="BG179" s="162">
        <f>IF(N179="zákl. přenesená",J179,0)</f>
        <v>0</v>
      </c>
      <c r="BH179" s="162">
        <f>IF(N179="sníž. přenesená",J179,0)</f>
        <v>0</v>
      </c>
      <c r="BI179" s="162">
        <f>IF(N179="nulová",J179,0)</f>
        <v>0</v>
      </c>
      <c r="BJ179" s="16" t="s">
        <v>86</v>
      </c>
      <c r="BK179" s="162">
        <f>ROUND(I179*H179,2)</f>
        <v>0</v>
      </c>
      <c r="BL179" s="16" t="s">
        <v>123</v>
      </c>
      <c r="BM179" s="161" t="s">
        <v>231</v>
      </c>
    </row>
    <row r="180" spans="2:65" s="12" customFormat="1" ht="22.5">
      <c r="B180" s="163"/>
      <c r="D180" s="164" t="s">
        <v>133</v>
      </c>
      <c r="E180" s="165" t="s">
        <v>1</v>
      </c>
      <c r="F180" s="166" t="s">
        <v>232</v>
      </c>
      <c r="H180" s="165" t="s">
        <v>1</v>
      </c>
      <c r="I180" s="167"/>
      <c r="L180" s="163"/>
      <c r="M180" s="168"/>
      <c r="N180" s="169"/>
      <c r="O180" s="169"/>
      <c r="P180" s="169"/>
      <c r="Q180" s="169"/>
      <c r="R180" s="169"/>
      <c r="S180" s="169"/>
      <c r="T180" s="170"/>
      <c r="AT180" s="165" t="s">
        <v>133</v>
      </c>
      <c r="AU180" s="165" t="s">
        <v>88</v>
      </c>
      <c r="AV180" s="12" t="s">
        <v>86</v>
      </c>
      <c r="AW180" s="12" t="s">
        <v>32</v>
      </c>
      <c r="AX180" s="12" t="s">
        <v>78</v>
      </c>
      <c r="AY180" s="165" t="s">
        <v>124</v>
      </c>
    </row>
    <row r="181" spans="2:65" s="12" customFormat="1">
      <c r="B181" s="163"/>
      <c r="D181" s="164" t="s">
        <v>133</v>
      </c>
      <c r="E181" s="165" t="s">
        <v>1</v>
      </c>
      <c r="F181" s="166" t="s">
        <v>233</v>
      </c>
      <c r="H181" s="165" t="s">
        <v>1</v>
      </c>
      <c r="I181" s="167"/>
      <c r="L181" s="163"/>
      <c r="M181" s="168"/>
      <c r="N181" s="169"/>
      <c r="O181" s="169"/>
      <c r="P181" s="169"/>
      <c r="Q181" s="169"/>
      <c r="R181" s="169"/>
      <c r="S181" s="169"/>
      <c r="T181" s="170"/>
      <c r="AT181" s="165" t="s">
        <v>133</v>
      </c>
      <c r="AU181" s="165" t="s">
        <v>88</v>
      </c>
      <c r="AV181" s="12" t="s">
        <v>86</v>
      </c>
      <c r="AW181" s="12" t="s">
        <v>32</v>
      </c>
      <c r="AX181" s="12" t="s">
        <v>78</v>
      </c>
      <c r="AY181" s="165" t="s">
        <v>124</v>
      </c>
    </row>
    <row r="182" spans="2:65" s="12" customFormat="1" ht="22.5">
      <c r="B182" s="163"/>
      <c r="D182" s="164" t="s">
        <v>133</v>
      </c>
      <c r="E182" s="165" t="s">
        <v>1</v>
      </c>
      <c r="F182" s="166" t="s">
        <v>234</v>
      </c>
      <c r="H182" s="165" t="s">
        <v>1</v>
      </c>
      <c r="I182" s="167"/>
      <c r="L182" s="163"/>
      <c r="M182" s="168"/>
      <c r="N182" s="169"/>
      <c r="O182" s="169"/>
      <c r="P182" s="169"/>
      <c r="Q182" s="169"/>
      <c r="R182" s="169"/>
      <c r="S182" s="169"/>
      <c r="T182" s="170"/>
      <c r="AT182" s="165" t="s">
        <v>133</v>
      </c>
      <c r="AU182" s="165" t="s">
        <v>88</v>
      </c>
      <c r="AV182" s="12" t="s">
        <v>86</v>
      </c>
      <c r="AW182" s="12" t="s">
        <v>32</v>
      </c>
      <c r="AX182" s="12" t="s">
        <v>78</v>
      </c>
      <c r="AY182" s="165" t="s">
        <v>124</v>
      </c>
    </row>
    <row r="183" spans="2:65" s="13" customFormat="1">
      <c r="B183" s="171"/>
      <c r="D183" s="164" t="s">
        <v>133</v>
      </c>
      <c r="E183" s="172" t="s">
        <v>1</v>
      </c>
      <c r="F183" s="173" t="s">
        <v>235</v>
      </c>
      <c r="H183" s="174">
        <v>198.4</v>
      </c>
      <c r="I183" s="175"/>
      <c r="L183" s="171"/>
      <c r="M183" s="176"/>
      <c r="N183" s="177"/>
      <c r="O183" s="177"/>
      <c r="P183" s="177"/>
      <c r="Q183" s="177"/>
      <c r="R183" s="177"/>
      <c r="S183" s="177"/>
      <c r="T183" s="178"/>
      <c r="AT183" s="172" t="s">
        <v>133</v>
      </c>
      <c r="AU183" s="172" t="s">
        <v>88</v>
      </c>
      <c r="AV183" s="13" t="s">
        <v>88</v>
      </c>
      <c r="AW183" s="13" t="s">
        <v>32</v>
      </c>
      <c r="AX183" s="13" t="s">
        <v>78</v>
      </c>
      <c r="AY183" s="172" t="s">
        <v>124</v>
      </c>
    </row>
    <row r="184" spans="2:65" s="12" customFormat="1" ht="22.5">
      <c r="B184" s="163"/>
      <c r="D184" s="164" t="s">
        <v>133</v>
      </c>
      <c r="E184" s="165" t="s">
        <v>1</v>
      </c>
      <c r="F184" s="166" t="s">
        <v>236</v>
      </c>
      <c r="H184" s="165" t="s">
        <v>1</v>
      </c>
      <c r="I184" s="167"/>
      <c r="L184" s="163"/>
      <c r="M184" s="168"/>
      <c r="N184" s="169"/>
      <c r="O184" s="169"/>
      <c r="P184" s="169"/>
      <c r="Q184" s="169"/>
      <c r="R184" s="169"/>
      <c r="S184" s="169"/>
      <c r="T184" s="170"/>
      <c r="AT184" s="165" t="s">
        <v>133</v>
      </c>
      <c r="AU184" s="165" t="s">
        <v>88</v>
      </c>
      <c r="AV184" s="12" t="s">
        <v>86</v>
      </c>
      <c r="AW184" s="12" t="s">
        <v>32</v>
      </c>
      <c r="AX184" s="12" t="s">
        <v>78</v>
      </c>
      <c r="AY184" s="165" t="s">
        <v>124</v>
      </c>
    </row>
    <row r="185" spans="2:65" s="12" customFormat="1">
      <c r="B185" s="163"/>
      <c r="D185" s="164" t="s">
        <v>133</v>
      </c>
      <c r="E185" s="165" t="s">
        <v>1</v>
      </c>
      <c r="F185" s="166" t="s">
        <v>237</v>
      </c>
      <c r="H185" s="165" t="s">
        <v>1</v>
      </c>
      <c r="I185" s="167"/>
      <c r="L185" s="163"/>
      <c r="M185" s="168"/>
      <c r="N185" s="169"/>
      <c r="O185" s="169"/>
      <c r="P185" s="169"/>
      <c r="Q185" s="169"/>
      <c r="R185" s="169"/>
      <c r="S185" s="169"/>
      <c r="T185" s="170"/>
      <c r="AT185" s="165" t="s">
        <v>133</v>
      </c>
      <c r="AU185" s="165" t="s">
        <v>88</v>
      </c>
      <c r="AV185" s="12" t="s">
        <v>86</v>
      </c>
      <c r="AW185" s="12" t="s">
        <v>32</v>
      </c>
      <c r="AX185" s="12" t="s">
        <v>78</v>
      </c>
      <c r="AY185" s="165" t="s">
        <v>124</v>
      </c>
    </row>
    <row r="186" spans="2:65" s="12" customFormat="1" ht="22.5">
      <c r="B186" s="163"/>
      <c r="D186" s="164" t="s">
        <v>133</v>
      </c>
      <c r="E186" s="165" t="s">
        <v>1</v>
      </c>
      <c r="F186" s="166" t="s">
        <v>234</v>
      </c>
      <c r="H186" s="165" t="s">
        <v>1</v>
      </c>
      <c r="I186" s="167"/>
      <c r="L186" s="163"/>
      <c r="M186" s="168"/>
      <c r="N186" s="169"/>
      <c r="O186" s="169"/>
      <c r="P186" s="169"/>
      <c r="Q186" s="169"/>
      <c r="R186" s="169"/>
      <c r="S186" s="169"/>
      <c r="T186" s="170"/>
      <c r="AT186" s="165" t="s">
        <v>133</v>
      </c>
      <c r="AU186" s="165" t="s">
        <v>88</v>
      </c>
      <c r="AV186" s="12" t="s">
        <v>86</v>
      </c>
      <c r="AW186" s="12" t="s">
        <v>32</v>
      </c>
      <c r="AX186" s="12" t="s">
        <v>78</v>
      </c>
      <c r="AY186" s="165" t="s">
        <v>124</v>
      </c>
    </row>
    <row r="187" spans="2:65" s="13" customFormat="1">
      <c r="B187" s="171"/>
      <c r="D187" s="164" t="s">
        <v>133</v>
      </c>
      <c r="E187" s="172" t="s">
        <v>1</v>
      </c>
      <c r="F187" s="173" t="s">
        <v>238</v>
      </c>
      <c r="H187" s="174">
        <v>130</v>
      </c>
      <c r="I187" s="175"/>
      <c r="L187" s="171"/>
      <c r="M187" s="176"/>
      <c r="N187" s="177"/>
      <c r="O187" s="177"/>
      <c r="P187" s="177"/>
      <c r="Q187" s="177"/>
      <c r="R187" s="177"/>
      <c r="S187" s="177"/>
      <c r="T187" s="178"/>
      <c r="AT187" s="172" t="s">
        <v>133</v>
      </c>
      <c r="AU187" s="172" t="s">
        <v>88</v>
      </c>
      <c r="AV187" s="13" t="s">
        <v>88</v>
      </c>
      <c r="AW187" s="13" t="s">
        <v>32</v>
      </c>
      <c r="AX187" s="13" t="s">
        <v>78</v>
      </c>
      <c r="AY187" s="172" t="s">
        <v>124</v>
      </c>
    </row>
    <row r="188" spans="2:65" s="14" customFormat="1">
      <c r="B188" s="179"/>
      <c r="D188" s="164" t="s">
        <v>133</v>
      </c>
      <c r="E188" s="180" t="s">
        <v>1</v>
      </c>
      <c r="F188" s="181" t="s">
        <v>136</v>
      </c>
      <c r="H188" s="182">
        <v>328.4</v>
      </c>
      <c r="I188" s="183"/>
      <c r="L188" s="179"/>
      <c r="M188" s="184"/>
      <c r="N188" s="185"/>
      <c r="O188" s="185"/>
      <c r="P188" s="185"/>
      <c r="Q188" s="185"/>
      <c r="R188" s="185"/>
      <c r="S188" s="185"/>
      <c r="T188" s="186"/>
      <c r="AT188" s="180" t="s">
        <v>133</v>
      </c>
      <c r="AU188" s="180" t="s">
        <v>88</v>
      </c>
      <c r="AV188" s="14" t="s">
        <v>123</v>
      </c>
      <c r="AW188" s="14" t="s">
        <v>32</v>
      </c>
      <c r="AX188" s="14" t="s">
        <v>86</v>
      </c>
      <c r="AY188" s="180" t="s">
        <v>124</v>
      </c>
    </row>
    <row r="189" spans="2:65" s="1" customFormat="1" ht="24" customHeight="1">
      <c r="B189" s="149"/>
      <c r="C189" s="150" t="s">
        <v>239</v>
      </c>
      <c r="D189" s="150" t="s">
        <v>127</v>
      </c>
      <c r="E189" s="151" t="s">
        <v>240</v>
      </c>
      <c r="F189" s="152" t="s">
        <v>241</v>
      </c>
      <c r="G189" s="153" t="s">
        <v>242</v>
      </c>
      <c r="H189" s="154">
        <v>6.8040000000000003</v>
      </c>
      <c r="I189" s="155"/>
      <c r="J189" s="156">
        <f>ROUND(I189*H189,2)</f>
        <v>0</v>
      </c>
      <c r="K189" s="152" t="s">
        <v>243</v>
      </c>
      <c r="L189" s="31"/>
      <c r="M189" s="157" t="s">
        <v>1</v>
      </c>
      <c r="N189" s="158" t="s">
        <v>43</v>
      </c>
      <c r="O189" s="54"/>
      <c r="P189" s="159">
        <f>O189*H189</f>
        <v>0</v>
      </c>
      <c r="Q189" s="159">
        <v>0.4</v>
      </c>
      <c r="R189" s="159">
        <f>Q189*H189</f>
        <v>2.7216000000000005</v>
      </c>
      <c r="S189" s="159">
        <v>0</v>
      </c>
      <c r="T189" s="160">
        <f>S189*H189</f>
        <v>0</v>
      </c>
      <c r="AR189" s="161" t="s">
        <v>123</v>
      </c>
      <c r="AT189" s="161" t="s">
        <v>127</v>
      </c>
      <c r="AU189" s="161" t="s">
        <v>88</v>
      </c>
      <c r="AY189" s="16" t="s">
        <v>124</v>
      </c>
      <c r="BE189" s="162">
        <f>IF(N189="základní",J189,0)</f>
        <v>0</v>
      </c>
      <c r="BF189" s="162">
        <f>IF(N189="snížená",J189,0)</f>
        <v>0</v>
      </c>
      <c r="BG189" s="162">
        <f>IF(N189="zákl. přenesená",J189,0)</f>
        <v>0</v>
      </c>
      <c r="BH189" s="162">
        <f>IF(N189="sníž. přenesená",J189,0)</f>
        <v>0</v>
      </c>
      <c r="BI189" s="162">
        <f>IF(N189="nulová",J189,0)</f>
        <v>0</v>
      </c>
      <c r="BJ189" s="16" t="s">
        <v>86</v>
      </c>
      <c r="BK189" s="162">
        <f>ROUND(I189*H189,2)</f>
        <v>0</v>
      </c>
      <c r="BL189" s="16" t="s">
        <v>123</v>
      </c>
      <c r="BM189" s="161" t="s">
        <v>244</v>
      </c>
    </row>
    <row r="190" spans="2:65" s="12" customFormat="1" ht="33.75">
      <c r="B190" s="163"/>
      <c r="D190" s="164" t="s">
        <v>133</v>
      </c>
      <c r="E190" s="165" t="s">
        <v>1</v>
      </c>
      <c r="F190" s="166" t="s">
        <v>245</v>
      </c>
      <c r="H190" s="165" t="s">
        <v>1</v>
      </c>
      <c r="I190" s="167"/>
      <c r="L190" s="163"/>
      <c r="M190" s="168"/>
      <c r="N190" s="169"/>
      <c r="O190" s="169"/>
      <c r="P190" s="169"/>
      <c r="Q190" s="169"/>
      <c r="R190" s="169"/>
      <c r="S190" s="169"/>
      <c r="T190" s="170"/>
      <c r="AT190" s="165" t="s">
        <v>133</v>
      </c>
      <c r="AU190" s="165" t="s">
        <v>88</v>
      </c>
      <c r="AV190" s="12" t="s">
        <v>86</v>
      </c>
      <c r="AW190" s="12" t="s">
        <v>32</v>
      </c>
      <c r="AX190" s="12" t="s">
        <v>78</v>
      </c>
      <c r="AY190" s="165" t="s">
        <v>124</v>
      </c>
    </row>
    <row r="191" spans="2:65" s="12" customFormat="1" ht="33.75">
      <c r="B191" s="163"/>
      <c r="D191" s="164" t="s">
        <v>133</v>
      </c>
      <c r="E191" s="165" t="s">
        <v>1</v>
      </c>
      <c r="F191" s="166" t="s">
        <v>178</v>
      </c>
      <c r="H191" s="165" t="s">
        <v>1</v>
      </c>
      <c r="I191" s="167"/>
      <c r="L191" s="163"/>
      <c r="M191" s="168"/>
      <c r="N191" s="169"/>
      <c r="O191" s="169"/>
      <c r="P191" s="169"/>
      <c r="Q191" s="169"/>
      <c r="R191" s="169"/>
      <c r="S191" s="169"/>
      <c r="T191" s="170"/>
      <c r="AT191" s="165" t="s">
        <v>133</v>
      </c>
      <c r="AU191" s="165" t="s">
        <v>88</v>
      </c>
      <c r="AV191" s="12" t="s">
        <v>86</v>
      </c>
      <c r="AW191" s="12" t="s">
        <v>32</v>
      </c>
      <c r="AX191" s="12" t="s">
        <v>78</v>
      </c>
      <c r="AY191" s="165" t="s">
        <v>124</v>
      </c>
    </row>
    <row r="192" spans="2:65" s="12" customFormat="1" ht="22.5">
      <c r="B192" s="163"/>
      <c r="D192" s="164" t="s">
        <v>133</v>
      </c>
      <c r="E192" s="165" t="s">
        <v>1</v>
      </c>
      <c r="F192" s="166" t="s">
        <v>179</v>
      </c>
      <c r="H192" s="165" t="s">
        <v>1</v>
      </c>
      <c r="I192" s="167"/>
      <c r="L192" s="163"/>
      <c r="M192" s="168"/>
      <c r="N192" s="169"/>
      <c r="O192" s="169"/>
      <c r="P192" s="169"/>
      <c r="Q192" s="169"/>
      <c r="R192" s="169"/>
      <c r="S192" s="169"/>
      <c r="T192" s="170"/>
      <c r="AT192" s="165" t="s">
        <v>133</v>
      </c>
      <c r="AU192" s="165" t="s">
        <v>88</v>
      </c>
      <c r="AV192" s="12" t="s">
        <v>86</v>
      </c>
      <c r="AW192" s="12" t="s">
        <v>32</v>
      </c>
      <c r="AX192" s="12" t="s">
        <v>78</v>
      </c>
      <c r="AY192" s="165" t="s">
        <v>124</v>
      </c>
    </row>
    <row r="193" spans="2:65" s="13" customFormat="1">
      <c r="B193" s="171"/>
      <c r="D193" s="164" t="s">
        <v>133</v>
      </c>
      <c r="E193" s="172" t="s">
        <v>1</v>
      </c>
      <c r="F193" s="173" t="s">
        <v>246</v>
      </c>
      <c r="H193" s="174">
        <v>6.8040000000000003</v>
      </c>
      <c r="I193" s="175"/>
      <c r="L193" s="171"/>
      <c r="M193" s="176"/>
      <c r="N193" s="177"/>
      <c r="O193" s="177"/>
      <c r="P193" s="177"/>
      <c r="Q193" s="177"/>
      <c r="R193" s="177"/>
      <c r="S193" s="177"/>
      <c r="T193" s="178"/>
      <c r="AT193" s="172" t="s">
        <v>133</v>
      </c>
      <c r="AU193" s="172" t="s">
        <v>88</v>
      </c>
      <c r="AV193" s="13" t="s">
        <v>88</v>
      </c>
      <c r="AW193" s="13" t="s">
        <v>32</v>
      </c>
      <c r="AX193" s="13" t="s">
        <v>78</v>
      </c>
      <c r="AY193" s="172" t="s">
        <v>124</v>
      </c>
    </row>
    <row r="194" spans="2:65" s="14" customFormat="1">
      <c r="B194" s="179"/>
      <c r="D194" s="164" t="s">
        <v>133</v>
      </c>
      <c r="E194" s="180" t="s">
        <v>1</v>
      </c>
      <c r="F194" s="181" t="s">
        <v>136</v>
      </c>
      <c r="H194" s="182">
        <v>6.8040000000000003</v>
      </c>
      <c r="I194" s="183"/>
      <c r="L194" s="179"/>
      <c r="M194" s="184"/>
      <c r="N194" s="185"/>
      <c r="O194" s="185"/>
      <c r="P194" s="185"/>
      <c r="Q194" s="185"/>
      <c r="R194" s="185"/>
      <c r="S194" s="185"/>
      <c r="T194" s="186"/>
      <c r="AT194" s="180" t="s">
        <v>133</v>
      </c>
      <c r="AU194" s="180" t="s">
        <v>88</v>
      </c>
      <c r="AV194" s="14" t="s">
        <v>123</v>
      </c>
      <c r="AW194" s="14" t="s">
        <v>32</v>
      </c>
      <c r="AX194" s="14" t="s">
        <v>86</v>
      </c>
      <c r="AY194" s="180" t="s">
        <v>124</v>
      </c>
    </row>
    <row r="195" spans="2:65" s="1" customFormat="1" ht="24" customHeight="1">
      <c r="B195" s="149"/>
      <c r="C195" s="150" t="s">
        <v>247</v>
      </c>
      <c r="D195" s="150" t="s">
        <v>127</v>
      </c>
      <c r="E195" s="151" t="s">
        <v>248</v>
      </c>
      <c r="F195" s="152" t="s">
        <v>249</v>
      </c>
      <c r="G195" s="153" t="s">
        <v>242</v>
      </c>
      <c r="H195" s="154">
        <v>990.15</v>
      </c>
      <c r="I195" s="155"/>
      <c r="J195" s="156">
        <f>ROUND(I195*H195,2)</f>
        <v>0</v>
      </c>
      <c r="K195" s="152" t="s">
        <v>198</v>
      </c>
      <c r="L195" s="31"/>
      <c r="M195" s="157" t="s">
        <v>1</v>
      </c>
      <c r="N195" s="158" t="s">
        <v>43</v>
      </c>
      <c r="O195" s="54"/>
      <c r="P195" s="159">
        <f>O195*H195</f>
        <v>0</v>
      </c>
      <c r="Q195" s="159">
        <v>0</v>
      </c>
      <c r="R195" s="159">
        <f>Q195*H195</f>
        <v>0</v>
      </c>
      <c r="S195" s="159">
        <v>0</v>
      </c>
      <c r="T195" s="160">
        <f>S195*H195</f>
        <v>0</v>
      </c>
      <c r="AR195" s="161" t="s">
        <v>123</v>
      </c>
      <c r="AT195" s="161" t="s">
        <v>127</v>
      </c>
      <c r="AU195" s="161" t="s">
        <v>88</v>
      </c>
      <c r="AY195" s="16" t="s">
        <v>124</v>
      </c>
      <c r="BE195" s="162">
        <f>IF(N195="základní",J195,0)</f>
        <v>0</v>
      </c>
      <c r="BF195" s="162">
        <f>IF(N195="snížená",J195,0)</f>
        <v>0</v>
      </c>
      <c r="BG195" s="162">
        <f>IF(N195="zákl. přenesená",J195,0)</f>
        <v>0</v>
      </c>
      <c r="BH195" s="162">
        <f>IF(N195="sníž. přenesená",J195,0)</f>
        <v>0</v>
      </c>
      <c r="BI195" s="162">
        <f>IF(N195="nulová",J195,0)</f>
        <v>0</v>
      </c>
      <c r="BJ195" s="16" t="s">
        <v>86</v>
      </c>
      <c r="BK195" s="162">
        <f>ROUND(I195*H195,2)</f>
        <v>0</v>
      </c>
      <c r="BL195" s="16" t="s">
        <v>123</v>
      </c>
      <c r="BM195" s="161" t="s">
        <v>250</v>
      </c>
    </row>
    <row r="196" spans="2:65" s="12" customFormat="1" ht="22.5">
      <c r="B196" s="163"/>
      <c r="D196" s="164" t="s">
        <v>133</v>
      </c>
      <c r="E196" s="165" t="s">
        <v>1</v>
      </c>
      <c r="F196" s="166" t="s">
        <v>251</v>
      </c>
      <c r="H196" s="165" t="s">
        <v>1</v>
      </c>
      <c r="I196" s="167"/>
      <c r="L196" s="163"/>
      <c r="M196" s="168"/>
      <c r="N196" s="169"/>
      <c r="O196" s="169"/>
      <c r="P196" s="169"/>
      <c r="Q196" s="169"/>
      <c r="R196" s="169"/>
      <c r="S196" s="169"/>
      <c r="T196" s="170"/>
      <c r="AT196" s="165" t="s">
        <v>133</v>
      </c>
      <c r="AU196" s="165" t="s">
        <v>88</v>
      </c>
      <c r="AV196" s="12" t="s">
        <v>86</v>
      </c>
      <c r="AW196" s="12" t="s">
        <v>32</v>
      </c>
      <c r="AX196" s="12" t="s">
        <v>78</v>
      </c>
      <c r="AY196" s="165" t="s">
        <v>124</v>
      </c>
    </row>
    <row r="197" spans="2:65" s="12" customFormat="1" ht="22.5">
      <c r="B197" s="163"/>
      <c r="D197" s="164" t="s">
        <v>133</v>
      </c>
      <c r="E197" s="165" t="s">
        <v>1</v>
      </c>
      <c r="F197" s="166" t="s">
        <v>252</v>
      </c>
      <c r="H197" s="165" t="s">
        <v>1</v>
      </c>
      <c r="I197" s="167"/>
      <c r="L197" s="163"/>
      <c r="M197" s="168"/>
      <c r="N197" s="169"/>
      <c r="O197" s="169"/>
      <c r="P197" s="169"/>
      <c r="Q197" s="169"/>
      <c r="R197" s="169"/>
      <c r="S197" s="169"/>
      <c r="T197" s="170"/>
      <c r="AT197" s="165" t="s">
        <v>133</v>
      </c>
      <c r="AU197" s="165" t="s">
        <v>88</v>
      </c>
      <c r="AV197" s="12" t="s">
        <v>86</v>
      </c>
      <c r="AW197" s="12" t="s">
        <v>32</v>
      </c>
      <c r="AX197" s="12" t="s">
        <v>78</v>
      </c>
      <c r="AY197" s="165" t="s">
        <v>124</v>
      </c>
    </row>
    <row r="198" spans="2:65" s="12" customFormat="1" ht="22.5">
      <c r="B198" s="163"/>
      <c r="D198" s="164" t="s">
        <v>133</v>
      </c>
      <c r="E198" s="165" t="s">
        <v>1</v>
      </c>
      <c r="F198" s="166" t="s">
        <v>253</v>
      </c>
      <c r="H198" s="165" t="s">
        <v>1</v>
      </c>
      <c r="I198" s="167"/>
      <c r="L198" s="163"/>
      <c r="M198" s="168"/>
      <c r="N198" s="169"/>
      <c r="O198" s="169"/>
      <c r="P198" s="169"/>
      <c r="Q198" s="169"/>
      <c r="R198" s="169"/>
      <c r="S198" s="169"/>
      <c r="T198" s="170"/>
      <c r="AT198" s="165" t="s">
        <v>133</v>
      </c>
      <c r="AU198" s="165" t="s">
        <v>88</v>
      </c>
      <c r="AV198" s="12" t="s">
        <v>86</v>
      </c>
      <c r="AW198" s="12" t="s">
        <v>32</v>
      </c>
      <c r="AX198" s="12" t="s">
        <v>78</v>
      </c>
      <c r="AY198" s="165" t="s">
        <v>124</v>
      </c>
    </row>
    <row r="199" spans="2:65" s="12" customFormat="1">
      <c r="B199" s="163"/>
      <c r="D199" s="164" t="s">
        <v>133</v>
      </c>
      <c r="E199" s="165" t="s">
        <v>1</v>
      </c>
      <c r="F199" s="166" t="s">
        <v>254</v>
      </c>
      <c r="H199" s="165" t="s">
        <v>1</v>
      </c>
      <c r="I199" s="167"/>
      <c r="L199" s="163"/>
      <c r="M199" s="168"/>
      <c r="N199" s="169"/>
      <c r="O199" s="169"/>
      <c r="P199" s="169"/>
      <c r="Q199" s="169"/>
      <c r="R199" s="169"/>
      <c r="S199" s="169"/>
      <c r="T199" s="170"/>
      <c r="AT199" s="165" t="s">
        <v>133</v>
      </c>
      <c r="AU199" s="165" t="s">
        <v>88</v>
      </c>
      <c r="AV199" s="12" t="s">
        <v>86</v>
      </c>
      <c r="AW199" s="12" t="s">
        <v>32</v>
      </c>
      <c r="AX199" s="12" t="s">
        <v>78</v>
      </c>
      <c r="AY199" s="165" t="s">
        <v>124</v>
      </c>
    </row>
    <row r="200" spans="2:65" s="12" customFormat="1">
      <c r="B200" s="163"/>
      <c r="D200" s="164" t="s">
        <v>133</v>
      </c>
      <c r="E200" s="165" t="s">
        <v>1</v>
      </c>
      <c r="F200" s="166" t="s">
        <v>255</v>
      </c>
      <c r="H200" s="165" t="s">
        <v>1</v>
      </c>
      <c r="I200" s="167"/>
      <c r="L200" s="163"/>
      <c r="M200" s="168"/>
      <c r="N200" s="169"/>
      <c r="O200" s="169"/>
      <c r="P200" s="169"/>
      <c r="Q200" s="169"/>
      <c r="R200" s="169"/>
      <c r="S200" s="169"/>
      <c r="T200" s="170"/>
      <c r="AT200" s="165" t="s">
        <v>133</v>
      </c>
      <c r="AU200" s="165" t="s">
        <v>88</v>
      </c>
      <c r="AV200" s="12" t="s">
        <v>86</v>
      </c>
      <c r="AW200" s="12" t="s">
        <v>32</v>
      </c>
      <c r="AX200" s="12" t="s">
        <v>78</v>
      </c>
      <c r="AY200" s="165" t="s">
        <v>124</v>
      </c>
    </row>
    <row r="201" spans="2:65" s="13" customFormat="1">
      <c r="B201" s="171"/>
      <c r="D201" s="164" t="s">
        <v>133</v>
      </c>
      <c r="E201" s="172" t="s">
        <v>1</v>
      </c>
      <c r="F201" s="173" t="s">
        <v>256</v>
      </c>
      <c r="H201" s="174">
        <v>148.94</v>
      </c>
      <c r="I201" s="175"/>
      <c r="L201" s="171"/>
      <c r="M201" s="176"/>
      <c r="N201" s="177"/>
      <c r="O201" s="177"/>
      <c r="P201" s="177"/>
      <c r="Q201" s="177"/>
      <c r="R201" s="177"/>
      <c r="S201" s="177"/>
      <c r="T201" s="178"/>
      <c r="AT201" s="172" t="s">
        <v>133</v>
      </c>
      <c r="AU201" s="172" t="s">
        <v>88</v>
      </c>
      <c r="AV201" s="13" t="s">
        <v>88</v>
      </c>
      <c r="AW201" s="13" t="s">
        <v>32</v>
      </c>
      <c r="AX201" s="13" t="s">
        <v>78</v>
      </c>
      <c r="AY201" s="172" t="s">
        <v>124</v>
      </c>
    </row>
    <row r="202" spans="2:65" s="12" customFormat="1" ht="33.75">
      <c r="B202" s="163"/>
      <c r="D202" s="164" t="s">
        <v>133</v>
      </c>
      <c r="E202" s="165" t="s">
        <v>1</v>
      </c>
      <c r="F202" s="166" t="s">
        <v>257</v>
      </c>
      <c r="H202" s="165" t="s">
        <v>1</v>
      </c>
      <c r="I202" s="167"/>
      <c r="L202" s="163"/>
      <c r="M202" s="168"/>
      <c r="N202" s="169"/>
      <c r="O202" s="169"/>
      <c r="P202" s="169"/>
      <c r="Q202" s="169"/>
      <c r="R202" s="169"/>
      <c r="S202" s="169"/>
      <c r="T202" s="170"/>
      <c r="AT202" s="165" t="s">
        <v>133</v>
      </c>
      <c r="AU202" s="165" t="s">
        <v>88</v>
      </c>
      <c r="AV202" s="12" t="s">
        <v>86</v>
      </c>
      <c r="AW202" s="12" t="s">
        <v>32</v>
      </c>
      <c r="AX202" s="12" t="s">
        <v>78</v>
      </c>
      <c r="AY202" s="165" t="s">
        <v>124</v>
      </c>
    </row>
    <row r="203" spans="2:65" s="12" customFormat="1" ht="22.5">
      <c r="B203" s="163"/>
      <c r="D203" s="164" t="s">
        <v>133</v>
      </c>
      <c r="E203" s="165" t="s">
        <v>1</v>
      </c>
      <c r="F203" s="166" t="s">
        <v>253</v>
      </c>
      <c r="H203" s="165" t="s">
        <v>1</v>
      </c>
      <c r="I203" s="167"/>
      <c r="L203" s="163"/>
      <c r="M203" s="168"/>
      <c r="N203" s="169"/>
      <c r="O203" s="169"/>
      <c r="P203" s="169"/>
      <c r="Q203" s="169"/>
      <c r="R203" s="169"/>
      <c r="S203" s="169"/>
      <c r="T203" s="170"/>
      <c r="AT203" s="165" t="s">
        <v>133</v>
      </c>
      <c r="AU203" s="165" t="s">
        <v>88</v>
      </c>
      <c r="AV203" s="12" t="s">
        <v>86</v>
      </c>
      <c r="AW203" s="12" t="s">
        <v>32</v>
      </c>
      <c r="AX203" s="12" t="s">
        <v>78</v>
      </c>
      <c r="AY203" s="165" t="s">
        <v>124</v>
      </c>
    </row>
    <row r="204" spans="2:65" s="12" customFormat="1">
      <c r="B204" s="163"/>
      <c r="D204" s="164" t="s">
        <v>133</v>
      </c>
      <c r="E204" s="165" t="s">
        <v>1</v>
      </c>
      <c r="F204" s="166" t="s">
        <v>258</v>
      </c>
      <c r="H204" s="165" t="s">
        <v>1</v>
      </c>
      <c r="I204" s="167"/>
      <c r="L204" s="163"/>
      <c r="M204" s="168"/>
      <c r="N204" s="169"/>
      <c r="O204" s="169"/>
      <c r="P204" s="169"/>
      <c r="Q204" s="169"/>
      <c r="R204" s="169"/>
      <c r="S204" s="169"/>
      <c r="T204" s="170"/>
      <c r="AT204" s="165" t="s">
        <v>133</v>
      </c>
      <c r="AU204" s="165" t="s">
        <v>88</v>
      </c>
      <c r="AV204" s="12" t="s">
        <v>86</v>
      </c>
      <c r="AW204" s="12" t="s">
        <v>32</v>
      </c>
      <c r="AX204" s="12" t="s">
        <v>78</v>
      </c>
      <c r="AY204" s="165" t="s">
        <v>124</v>
      </c>
    </row>
    <row r="205" spans="2:65" s="12" customFormat="1">
      <c r="B205" s="163"/>
      <c r="D205" s="164" t="s">
        <v>133</v>
      </c>
      <c r="E205" s="165" t="s">
        <v>1</v>
      </c>
      <c r="F205" s="166" t="s">
        <v>259</v>
      </c>
      <c r="H205" s="165" t="s">
        <v>1</v>
      </c>
      <c r="I205" s="167"/>
      <c r="L205" s="163"/>
      <c r="M205" s="168"/>
      <c r="N205" s="169"/>
      <c r="O205" s="169"/>
      <c r="P205" s="169"/>
      <c r="Q205" s="169"/>
      <c r="R205" s="169"/>
      <c r="S205" s="169"/>
      <c r="T205" s="170"/>
      <c r="AT205" s="165" t="s">
        <v>133</v>
      </c>
      <c r="AU205" s="165" t="s">
        <v>88</v>
      </c>
      <c r="AV205" s="12" t="s">
        <v>86</v>
      </c>
      <c r="AW205" s="12" t="s">
        <v>32</v>
      </c>
      <c r="AX205" s="12" t="s">
        <v>78</v>
      </c>
      <c r="AY205" s="165" t="s">
        <v>124</v>
      </c>
    </row>
    <row r="206" spans="2:65" s="13" customFormat="1">
      <c r="B206" s="171"/>
      <c r="D206" s="164" t="s">
        <v>133</v>
      </c>
      <c r="E206" s="172" t="s">
        <v>1</v>
      </c>
      <c r="F206" s="173" t="s">
        <v>260</v>
      </c>
      <c r="H206" s="174">
        <v>204.05</v>
      </c>
      <c r="I206" s="175"/>
      <c r="L206" s="171"/>
      <c r="M206" s="176"/>
      <c r="N206" s="177"/>
      <c r="O206" s="177"/>
      <c r="P206" s="177"/>
      <c r="Q206" s="177"/>
      <c r="R206" s="177"/>
      <c r="S206" s="177"/>
      <c r="T206" s="178"/>
      <c r="AT206" s="172" t="s">
        <v>133</v>
      </c>
      <c r="AU206" s="172" t="s">
        <v>88</v>
      </c>
      <c r="AV206" s="13" t="s">
        <v>88</v>
      </c>
      <c r="AW206" s="13" t="s">
        <v>32</v>
      </c>
      <c r="AX206" s="13" t="s">
        <v>78</v>
      </c>
      <c r="AY206" s="172" t="s">
        <v>124</v>
      </c>
    </row>
    <row r="207" spans="2:65" s="12" customFormat="1" ht="22.5">
      <c r="B207" s="163"/>
      <c r="D207" s="164" t="s">
        <v>133</v>
      </c>
      <c r="E207" s="165" t="s">
        <v>1</v>
      </c>
      <c r="F207" s="166" t="s">
        <v>261</v>
      </c>
      <c r="H207" s="165" t="s">
        <v>1</v>
      </c>
      <c r="I207" s="167"/>
      <c r="L207" s="163"/>
      <c r="M207" s="168"/>
      <c r="N207" s="169"/>
      <c r="O207" s="169"/>
      <c r="P207" s="169"/>
      <c r="Q207" s="169"/>
      <c r="R207" s="169"/>
      <c r="S207" s="169"/>
      <c r="T207" s="170"/>
      <c r="AT207" s="165" t="s">
        <v>133</v>
      </c>
      <c r="AU207" s="165" t="s">
        <v>88</v>
      </c>
      <c r="AV207" s="12" t="s">
        <v>86</v>
      </c>
      <c r="AW207" s="12" t="s">
        <v>32</v>
      </c>
      <c r="AX207" s="12" t="s">
        <v>78</v>
      </c>
      <c r="AY207" s="165" t="s">
        <v>124</v>
      </c>
    </row>
    <row r="208" spans="2:65" s="12" customFormat="1" ht="22.5">
      <c r="B208" s="163"/>
      <c r="D208" s="164" t="s">
        <v>133</v>
      </c>
      <c r="E208" s="165" t="s">
        <v>1</v>
      </c>
      <c r="F208" s="166" t="s">
        <v>188</v>
      </c>
      <c r="H208" s="165" t="s">
        <v>1</v>
      </c>
      <c r="I208" s="167"/>
      <c r="L208" s="163"/>
      <c r="M208" s="168"/>
      <c r="N208" s="169"/>
      <c r="O208" s="169"/>
      <c r="P208" s="169"/>
      <c r="Q208" s="169"/>
      <c r="R208" s="169"/>
      <c r="S208" s="169"/>
      <c r="T208" s="170"/>
      <c r="AT208" s="165" t="s">
        <v>133</v>
      </c>
      <c r="AU208" s="165" t="s">
        <v>88</v>
      </c>
      <c r="AV208" s="12" t="s">
        <v>86</v>
      </c>
      <c r="AW208" s="12" t="s">
        <v>32</v>
      </c>
      <c r="AX208" s="12" t="s">
        <v>78</v>
      </c>
      <c r="AY208" s="165" t="s">
        <v>124</v>
      </c>
    </row>
    <row r="209" spans="2:65" s="13" customFormat="1">
      <c r="B209" s="171"/>
      <c r="D209" s="164" t="s">
        <v>133</v>
      </c>
      <c r="E209" s="172" t="s">
        <v>1</v>
      </c>
      <c r="F209" s="173" t="s">
        <v>262</v>
      </c>
      <c r="H209" s="174">
        <v>600.16999999999996</v>
      </c>
      <c r="I209" s="175"/>
      <c r="L209" s="171"/>
      <c r="M209" s="176"/>
      <c r="N209" s="177"/>
      <c r="O209" s="177"/>
      <c r="P209" s="177"/>
      <c r="Q209" s="177"/>
      <c r="R209" s="177"/>
      <c r="S209" s="177"/>
      <c r="T209" s="178"/>
      <c r="AT209" s="172" t="s">
        <v>133</v>
      </c>
      <c r="AU209" s="172" t="s">
        <v>88</v>
      </c>
      <c r="AV209" s="13" t="s">
        <v>88</v>
      </c>
      <c r="AW209" s="13" t="s">
        <v>32</v>
      </c>
      <c r="AX209" s="13" t="s">
        <v>78</v>
      </c>
      <c r="AY209" s="172" t="s">
        <v>124</v>
      </c>
    </row>
    <row r="210" spans="2:65" s="12" customFormat="1" ht="22.5">
      <c r="B210" s="163"/>
      <c r="D210" s="164" t="s">
        <v>133</v>
      </c>
      <c r="E210" s="165" t="s">
        <v>1</v>
      </c>
      <c r="F210" s="166" t="s">
        <v>263</v>
      </c>
      <c r="H210" s="165" t="s">
        <v>1</v>
      </c>
      <c r="I210" s="167"/>
      <c r="L210" s="163"/>
      <c r="M210" s="168"/>
      <c r="N210" s="169"/>
      <c r="O210" s="169"/>
      <c r="P210" s="169"/>
      <c r="Q210" s="169"/>
      <c r="R210" s="169"/>
      <c r="S210" s="169"/>
      <c r="T210" s="170"/>
      <c r="AT210" s="165" t="s">
        <v>133</v>
      </c>
      <c r="AU210" s="165" t="s">
        <v>88</v>
      </c>
      <c r="AV210" s="12" t="s">
        <v>86</v>
      </c>
      <c r="AW210" s="12" t="s">
        <v>32</v>
      </c>
      <c r="AX210" s="12" t="s">
        <v>78</v>
      </c>
      <c r="AY210" s="165" t="s">
        <v>124</v>
      </c>
    </row>
    <row r="211" spans="2:65" s="12" customFormat="1" ht="22.5">
      <c r="B211" s="163"/>
      <c r="D211" s="164" t="s">
        <v>133</v>
      </c>
      <c r="E211" s="165" t="s">
        <v>1</v>
      </c>
      <c r="F211" s="166" t="s">
        <v>264</v>
      </c>
      <c r="H211" s="165" t="s">
        <v>1</v>
      </c>
      <c r="I211" s="167"/>
      <c r="L211" s="163"/>
      <c r="M211" s="168"/>
      <c r="N211" s="169"/>
      <c r="O211" s="169"/>
      <c r="P211" s="169"/>
      <c r="Q211" s="169"/>
      <c r="R211" s="169"/>
      <c r="S211" s="169"/>
      <c r="T211" s="170"/>
      <c r="AT211" s="165" t="s">
        <v>133</v>
      </c>
      <c r="AU211" s="165" t="s">
        <v>88</v>
      </c>
      <c r="AV211" s="12" t="s">
        <v>86</v>
      </c>
      <c r="AW211" s="12" t="s">
        <v>32</v>
      </c>
      <c r="AX211" s="12" t="s">
        <v>78</v>
      </c>
      <c r="AY211" s="165" t="s">
        <v>124</v>
      </c>
    </row>
    <row r="212" spans="2:65" s="12" customFormat="1" ht="33.75">
      <c r="B212" s="163"/>
      <c r="D212" s="164" t="s">
        <v>133</v>
      </c>
      <c r="E212" s="165" t="s">
        <v>1</v>
      </c>
      <c r="F212" s="166" t="s">
        <v>265</v>
      </c>
      <c r="H212" s="165" t="s">
        <v>1</v>
      </c>
      <c r="I212" s="167"/>
      <c r="L212" s="163"/>
      <c r="M212" s="168"/>
      <c r="N212" s="169"/>
      <c r="O212" s="169"/>
      <c r="P212" s="169"/>
      <c r="Q212" s="169"/>
      <c r="R212" s="169"/>
      <c r="S212" s="169"/>
      <c r="T212" s="170"/>
      <c r="AT212" s="165" t="s">
        <v>133</v>
      </c>
      <c r="AU212" s="165" t="s">
        <v>88</v>
      </c>
      <c r="AV212" s="12" t="s">
        <v>86</v>
      </c>
      <c r="AW212" s="12" t="s">
        <v>32</v>
      </c>
      <c r="AX212" s="12" t="s">
        <v>78</v>
      </c>
      <c r="AY212" s="165" t="s">
        <v>124</v>
      </c>
    </row>
    <row r="213" spans="2:65" s="12" customFormat="1">
      <c r="B213" s="163"/>
      <c r="D213" s="164" t="s">
        <v>133</v>
      </c>
      <c r="E213" s="165" t="s">
        <v>1</v>
      </c>
      <c r="F213" s="166" t="s">
        <v>266</v>
      </c>
      <c r="H213" s="165" t="s">
        <v>1</v>
      </c>
      <c r="I213" s="167"/>
      <c r="L213" s="163"/>
      <c r="M213" s="168"/>
      <c r="N213" s="169"/>
      <c r="O213" s="169"/>
      <c r="P213" s="169"/>
      <c r="Q213" s="169"/>
      <c r="R213" s="169"/>
      <c r="S213" s="169"/>
      <c r="T213" s="170"/>
      <c r="AT213" s="165" t="s">
        <v>133</v>
      </c>
      <c r="AU213" s="165" t="s">
        <v>88</v>
      </c>
      <c r="AV213" s="12" t="s">
        <v>86</v>
      </c>
      <c r="AW213" s="12" t="s">
        <v>32</v>
      </c>
      <c r="AX213" s="12" t="s">
        <v>78</v>
      </c>
      <c r="AY213" s="165" t="s">
        <v>124</v>
      </c>
    </row>
    <row r="214" spans="2:65" s="13" customFormat="1">
      <c r="B214" s="171"/>
      <c r="D214" s="164" t="s">
        <v>133</v>
      </c>
      <c r="E214" s="172" t="s">
        <v>1</v>
      </c>
      <c r="F214" s="173" t="s">
        <v>267</v>
      </c>
      <c r="H214" s="174">
        <v>11.34</v>
      </c>
      <c r="I214" s="175"/>
      <c r="L214" s="171"/>
      <c r="M214" s="176"/>
      <c r="N214" s="177"/>
      <c r="O214" s="177"/>
      <c r="P214" s="177"/>
      <c r="Q214" s="177"/>
      <c r="R214" s="177"/>
      <c r="S214" s="177"/>
      <c r="T214" s="178"/>
      <c r="AT214" s="172" t="s">
        <v>133</v>
      </c>
      <c r="AU214" s="172" t="s">
        <v>88</v>
      </c>
      <c r="AV214" s="13" t="s">
        <v>88</v>
      </c>
      <c r="AW214" s="13" t="s">
        <v>32</v>
      </c>
      <c r="AX214" s="13" t="s">
        <v>78</v>
      </c>
      <c r="AY214" s="172" t="s">
        <v>124</v>
      </c>
    </row>
    <row r="215" spans="2:65" s="12" customFormat="1" ht="22.5">
      <c r="B215" s="163"/>
      <c r="D215" s="164" t="s">
        <v>133</v>
      </c>
      <c r="E215" s="165" t="s">
        <v>1</v>
      </c>
      <c r="F215" s="166" t="s">
        <v>268</v>
      </c>
      <c r="H215" s="165" t="s">
        <v>1</v>
      </c>
      <c r="I215" s="167"/>
      <c r="L215" s="163"/>
      <c r="M215" s="168"/>
      <c r="N215" s="169"/>
      <c r="O215" s="169"/>
      <c r="P215" s="169"/>
      <c r="Q215" s="169"/>
      <c r="R215" s="169"/>
      <c r="S215" s="169"/>
      <c r="T215" s="170"/>
      <c r="AT215" s="165" t="s">
        <v>133</v>
      </c>
      <c r="AU215" s="165" t="s">
        <v>88</v>
      </c>
      <c r="AV215" s="12" t="s">
        <v>86</v>
      </c>
      <c r="AW215" s="12" t="s">
        <v>32</v>
      </c>
      <c r="AX215" s="12" t="s">
        <v>78</v>
      </c>
      <c r="AY215" s="165" t="s">
        <v>124</v>
      </c>
    </row>
    <row r="216" spans="2:65" s="12" customFormat="1" ht="22.5">
      <c r="B216" s="163"/>
      <c r="D216" s="164" t="s">
        <v>133</v>
      </c>
      <c r="E216" s="165" t="s">
        <v>1</v>
      </c>
      <c r="F216" s="166" t="s">
        <v>269</v>
      </c>
      <c r="H216" s="165" t="s">
        <v>1</v>
      </c>
      <c r="I216" s="167"/>
      <c r="L216" s="163"/>
      <c r="M216" s="168"/>
      <c r="N216" s="169"/>
      <c r="O216" s="169"/>
      <c r="P216" s="169"/>
      <c r="Q216" s="169"/>
      <c r="R216" s="169"/>
      <c r="S216" s="169"/>
      <c r="T216" s="170"/>
      <c r="AT216" s="165" t="s">
        <v>133</v>
      </c>
      <c r="AU216" s="165" t="s">
        <v>88</v>
      </c>
      <c r="AV216" s="12" t="s">
        <v>86</v>
      </c>
      <c r="AW216" s="12" t="s">
        <v>32</v>
      </c>
      <c r="AX216" s="12" t="s">
        <v>78</v>
      </c>
      <c r="AY216" s="165" t="s">
        <v>124</v>
      </c>
    </row>
    <row r="217" spans="2:65" s="12" customFormat="1" ht="22.5">
      <c r="B217" s="163"/>
      <c r="D217" s="164" t="s">
        <v>133</v>
      </c>
      <c r="E217" s="165" t="s">
        <v>1</v>
      </c>
      <c r="F217" s="166" t="s">
        <v>188</v>
      </c>
      <c r="H217" s="165" t="s">
        <v>1</v>
      </c>
      <c r="I217" s="167"/>
      <c r="L217" s="163"/>
      <c r="M217" s="168"/>
      <c r="N217" s="169"/>
      <c r="O217" s="169"/>
      <c r="P217" s="169"/>
      <c r="Q217" s="169"/>
      <c r="R217" s="169"/>
      <c r="S217" s="169"/>
      <c r="T217" s="170"/>
      <c r="AT217" s="165" t="s">
        <v>133</v>
      </c>
      <c r="AU217" s="165" t="s">
        <v>88</v>
      </c>
      <c r="AV217" s="12" t="s">
        <v>86</v>
      </c>
      <c r="AW217" s="12" t="s">
        <v>32</v>
      </c>
      <c r="AX217" s="12" t="s">
        <v>78</v>
      </c>
      <c r="AY217" s="165" t="s">
        <v>124</v>
      </c>
    </row>
    <row r="218" spans="2:65" s="12" customFormat="1">
      <c r="B218" s="163"/>
      <c r="D218" s="164" t="s">
        <v>133</v>
      </c>
      <c r="E218" s="165" t="s">
        <v>1</v>
      </c>
      <c r="F218" s="166" t="s">
        <v>266</v>
      </c>
      <c r="H218" s="165" t="s">
        <v>1</v>
      </c>
      <c r="I218" s="167"/>
      <c r="L218" s="163"/>
      <c r="M218" s="168"/>
      <c r="N218" s="169"/>
      <c r="O218" s="169"/>
      <c r="P218" s="169"/>
      <c r="Q218" s="169"/>
      <c r="R218" s="169"/>
      <c r="S218" s="169"/>
      <c r="T218" s="170"/>
      <c r="AT218" s="165" t="s">
        <v>133</v>
      </c>
      <c r="AU218" s="165" t="s">
        <v>88</v>
      </c>
      <c r="AV218" s="12" t="s">
        <v>86</v>
      </c>
      <c r="AW218" s="12" t="s">
        <v>32</v>
      </c>
      <c r="AX218" s="12" t="s">
        <v>78</v>
      </c>
      <c r="AY218" s="165" t="s">
        <v>124</v>
      </c>
    </row>
    <row r="219" spans="2:65" s="13" customFormat="1">
      <c r="B219" s="171"/>
      <c r="D219" s="164" t="s">
        <v>133</v>
      </c>
      <c r="E219" s="172" t="s">
        <v>1</v>
      </c>
      <c r="F219" s="173" t="s">
        <v>270</v>
      </c>
      <c r="H219" s="174">
        <v>25.65</v>
      </c>
      <c r="I219" s="175"/>
      <c r="L219" s="171"/>
      <c r="M219" s="176"/>
      <c r="N219" s="177"/>
      <c r="O219" s="177"/>
      <c r="P219" s="177"/>
      <c r="Q219" s="177"/>
      <c r="R219" s="177"/>
      <c r="S219" s="177"/>
      <c r="T219" s="178"/>
      <c r="AT219" s="172" t="s">
        <v>133</v>
      </c>
      <c r="AU219" s="172" t="s">
        <v>88</v>
      </c>
      <c r="AV219" s="13" t="s">
        <v>88</v>
      </c>
      <c r="AW219" s="13" t="s">
        <v>32</v>
      </c>
      <c r="AX219" s="13" t="s">
        <v>78</v>
      </c>
      <c r="AY219" s="172" t="s">
        <v>124</v>
      </c>
    </row>
    <row r="220" spans="2:65" s="14" customFormat="1">
      <c r="B220" s="179"/>
      <c r="D220" s="164" t="s">
        <v>133</v>
      </c>
      <c r="E220" s="180" t="s">
        <v>1</v>
      </c>
      <c r="F220" s="181" t="s">
        <v>136</v>
      </c>
      <c r="H220" s="182">
        <v>990.15</v>
      </c>
      <c r="I220" s="183"/>
      <c r="L220" s="179"/>
      <c r="M220" s="184"/>
      <c r="N220" s="185"/>
      <c r="O220" s="185"/>
      <c r="P220" s="185"/>
      <c r="Q220" s="185"/>
      <c r="R220" s="185"/>
      <c r="S220" s="185"/>
      <c r="T220" s="186"/>
      <c r="AT220" s="180" t="s">
        <v>133</v>
      </c>
      <c r="AU220" s="180" t="s">
        <v>88</v>
      </c>
      <c r="AV220" s="14" t="s">
        <v>123</v>
      </c>
      <c r="AW220" s="14" t="s">
        <v>32</v>
      </c>
      <c r="AX220" s="14" t="s">
        <v>86</v>
      </c>
      <c r="AY220" s="180" t="s">
        <v>124</v>
      </c>
    </row>
    <row r="221" spans="2:65" s="1" customFormat="1" ht="16.5" customHeight="1">
      <c r="B221" s="149"/>
      <c r="C221" s="150" t="s">
        <v>171</v>
      </c>
      <c r="D221" s="150" t="s">
        <v>127</v>
      </c>
      <c r="E221" s="151" t="s">
        <v>271</v>
      </c>
      <c r="F221" s="152" t="s">
        <v>272</v>
      </c>
      <c r="G221" s="153" t="s">
        <v>175</v>
      </c>
      <c r="H221" s="154">
        <v>718.7</v>
      </c>
      <c r="I221" s="155"/>
      <c r="J221" s="156">
        <f>ROUND(I221*H221,2)</f>
        <v>0</v>
      </c>
      <c r="K221" s="152" t="s">
        <v>198</v>
      </c>
      <c r="L221" s="31"/>
      <c r="M221" s="157" t="s">
        <v>1</v>
      </c>
      <c r="N221" s="158" t="s">
        <v>43</v>
      </c>
      <c r="O221" s="54"/>
      <c r="P221" s="159">
        <f>O221*H221</f>
        <v>0</v>
      </c>
      <c r="Q221" s="159">
        <v>8.4000000000000003E-4</v>
      </c>
      <c r="R221" s="159">
        <f>Q221*H221</f>
        <v>0.60370800000000002</v>
      </c>
      <c r="S221" s="159">
        <v>0</v>
      </c>
      <c r="T221" s="160">
        <f>S221*H221</f>
        <v>0</v>
      </c>
      <c r="AR221" s="161" t="s">
        <v>123</v>
      </c>
      <c r="AT221" s="161" t="s">
        <v>127</v>
      </c>
      <c r="AU221" s="161" t="s">
        <v>88</v>
      </c>
      <c r="AY221" s="16" t="s">
        <v>124</v>
      </c>
      <c r="BE221" s="162">
        <f>IF(N221="základní",J221,0)</f>
        <v>0</v>
      </c>
      <c r="BF221" s="162">
        <f>IF(N221="snížená",J221,0)</f>
        <v>0</v>
      </c>
      <c r="BG221" s="162">
        <f>IF(N221="zákl. přenesená",J221,0)</f>
        <v>0</v>
      </c>
      <c r="BH221" s="162">
        <f>IF(N221="sníž. přenesená",J221,0)</f>
        <v>0</v>
      </c>
      <c r="BI221" s="162">
        <f>IF(N221="nulová",J221,0)</f>
        <v>0</v>
      </c>
      <c r="BJ221" s="16" t="s">
        <v>86</v>
      </c>
      <c r="BK221" s="162">
        <f>ROUND(I221*H221,2)</f>
        <v>0</v>
      </c>
      <c r="BL221" s="16" t="s">
        <v>123</v>
      </c>
      <c r="BM221" s="161" t="s">
        <v>273</v>
      </c>
    </row>
    <row r="222" spans="2:65" s="12" customFormat="1" ht="22.5">
      <c r="B222" s="163"/>
      <c r="D222" s="164" t="s">
        <v>133</v>
      </c>
      <c r="E222" s="165" t="s">
        <v>1</v>
      </c>
      <c r="F222" s="166" t="s">
        <v>274</v>
      </c>
      <c r="H222" s="165" t="s">
        <v>1</v>
      </c>
      <c r="I222" s="167"/>
      <c r="L222" s="163"/>
      <c r="M222" s="168"/>
      <c r="N222" s="169"/>
      <c r="O222" s="169"/>
      <c r="P222" s="169"/>
      <c r="Q222" s="169"/>
      <c r="R222" s="169"/>
      <c r="S222" s="169"/>
      <c r="T222" s="170"/>
      <c r="AT222" s="165" t="s">
        <v>133</v>
      </c>
      <c r="AU222" s="165" t="s">
        <v>88</v>
      </c>
      <c r="AV222" s="12" t="s">
        <v>86</v>
      </c>
      <c r="AW222" s="12" t="s">
        <v>32</v>
      </c>
      <c r="AX222" s="12" t="s">
        <v>78</v>
      </c>
      <c r="AY222" s="165" t="s">
        <v>124</v>
      </c>
    </row>
    <row r="223" spans="2:65" s="12" customFormat="1" ht="22.5">
      <c r="B223" s="163"/>
      <c r="D223" s="164" t="s">
        <v>133</v>
      </c>
      <c r="E223" s="165" t="s">
        <v>1</v>
      </c>
      <c r="F223" s="166" t="s">
        <v>275</v>
      </c>
      <c r="H223" s="165" t="s">
        <v>1</v>
      </c>
      <c r="I223" s="167"/>
      <c r="L223" s="163"/>
      <c r="M223" s="168"/>
      <c r="N223" s="169"/>
      <c r="O223" s="169"/>
      <c r="P223" s="169"/>
      <c r="Q223" s="169"/>
      <c r="R223" s="169"/>
      <c r="S223" s="169"/>
      <c r="T223" s="170"/>
      <c r="AT223" s="165" t="s">
        <v>133</v>
      </c>
      <c r="AU223" s="165" t="s">
        <v>88</v>
      </c>
      <c r="AV223" s="12" t="s">
        <v>86</v>
      </c>
      <c r="AW223" s="12" t="s">
        <v>32</v>
      </c>
      <c r="AX223" s="12" t="s">
        <v>78</v>
      </c>
      <c r="AY223" s="165" t="s">
        <v>124</v>
      </c>
    </row>
    <row r="224" spans="2:65" s="12" customFormat="1">
      <c r="B224" s="163"/>
      <c r="D224" s="164" t="s">
        <v>133</v>
      </c>
      <c r="E224" s="165" t="s">
        <v>1</v>
      </c>
      <c r="F224" s="166" t="s">
        <v>276</v>
      </c>
      <c r="H224" s="165" t="s">
        <v>1</v>
      </c>
      <c r="I224" s="167"/>
      <c r="L224" s="163"/>
      <c r="M224" s="168"/>
      <c r="N224" s="169"/>
      <c r="O224" s="169"/>
      <c r="P224" s="169"/>
      <c r="Q224" s="169"/>
      <c r="R224" s="169"/>
      <c r="S224" s="169"/>
      <c r="T224" s="170"/>
      <c r="AT224" s="165" t="s">
        <v>133</v>
      </c>
      <c r="AU224" s="165" t="s">
        <v>88</v>
      </c>
      <c r="AV224" s="12" t="s">
        <v>86</v>
      </c>
      <c r="AW224" s="12" t="s">
        <v>32</v>
      </c>
      <c r="AX224" s="12" t="s">
        <v>78</v>
      </c>
      <c r="AY224" s="165" t="s">
        <v>124</v>
      </c>
    </row>
    <row r="225" spans="2:65" s="12" customFormat="1">
      <c r="B225" s="163"/>
      <c r="D225" s="164" t="s">
        <v>133</v>
      </c>
      <c r="E225" s="165" t="s">
        <v>1</v>
      </c>
      <c r="F225" s="166" t="s">
        <v>277</v>
      </c>
      <c r="H225" s="165" t="s">
        <v>1</v>
      </c>
      <c r="I225" s="167"/>
      <c r="L225" s="163"/>
      <c r="M225" s="168"/>
      <c r="N225" s="169"/>
      <c r="O225" s="169"/>
      <c r="P225" s="169"/>
      <c r="Q225" s="169"/>
      <c r="R225" s="169"/>
      <c r="S225" s="169"/>
      <c r="T225" s="170"/>
      <c r="AT225" s="165" t="s">
        <v>133</v>
      </c>
      <c r="AU225" s="165" t="s">
        <v>88</v>
      </c>
      <c r="AV225" s="12" t="s">
        <v>86</v>
      </c>
      <c r="AW225" s="12" t="s">
        <v>32</v>
      </c>
      <c r="AX225" s="12" t="s">
        <v>78</v>
      </c>
      <c r="AY225" s="165" t="s">
        <v>124</v>
      </c>
    </row>
    <row r="226" spans="2:65" s="12" customFormat="1">
      <c r="B226" s="163"/>
      <c r="D226" s="164" t="s">
        <v>133</v>
      </c>
      <c r="E226" s="165" t="s">
        <v>1</v>
      </c>
      <c r="F226" s="166" t="s">
        <v>278</v>
      </c>
      <c r="H226" s="165" t="s">
        <v>1</v>
      </c>
      <c r="I226" s="167"/>
      <c r="L226" s="163"/>
      <c r="M226" s="168"/>
      <c r="N226" s="169"/>
      <c r="O226" s="169"/>
      <c r="P226" s="169"/>
      <c r="Q226" s="169"/>
      <c r="R226" s="169"/>
      <c r="S226" s="169"/>
      <c r="T226" s="170"/>
      <c r="AT226" s="165" t="s">
        <v>133</v>
      </c>
      <c r="AU226" s="165" t="s">
        <v>88</v>
      </c>
      <c r="AV226" s="12" t="s">
        <v>86</v>
      </c>
      <c r="AW226" s="12" t="s">
        <v>32</v>
      </c>
      <c r="AX226" s="12" t="s">
        <v>78</v>
      </c>
      <c r="AY226" s="165" t="s">
        <v>124</v>
      </c>
    </row>
    <row r="227" spans="2:65" s="12" customFormat="1">
      <c r="B227" s="163"/>
      <c r="D227" s="164" t="s">
        <v>133</v>
      </c>
      <c r="E227" s="165" t="s">
        <v>1</v>
      </c>
      <c r="F227" s="166" t="s">
        <v>279</v>
      </c>
      <c r="H227" s="165" t="s">
        <v>1</v>
      </c>
      <c r="I227" s="167"/>
      <c r="L227" s="163"/>
      <c r="M227" s="168"/>
      <c r="N227" s="169"/>
      <c r="O227" s="169"/>
      <c r="P227" s="169"/>
      <c r="Q227" s="169"/>
      <c r="R227" s="169"/>
      <c r="S227" s="169"/>
      <c r="T227" s="170"/>
      <c r="AT227" s="165" t="s">
        <v>133</v>
      </c>
      <c r="AU227" s="165" t="s">
        <v>88</v>
      </c>
      <c r="AV227" s="12" t="s">
        <v>86</v>
      </c>
      <c r="AW227" s="12" t="s">
        <v>32</v>
      </c>
      <c r="AX227" s="12" t="s">
        <v>78</v>
      </c>
      <c r="AY227" s="165" t="s">
        <v>124</v>
      </c>
    </row>
    <row r="228" spans="2:65" s="13" customFormat="1">
      <c r="B228" s="171"/>
      <c r="D228" s="164" t="s">
        <v>133</v>
      </c>
      <c r="E228" s="172" t="s">
        <v>1</v>
      </c>
      <c r="F228" s="173" t="s">
        <v>280</v>
      </c>
      <c r="H228" s="174">
        <v>456</v>
      </c>
      <c r="I228" s="175"/>
      <c r="L228" s="171"/>
      <c r="M228" s="176"/>
      <c r="N228" s="177"/>
      <c r="O228" s="177"/>
      <c r="P228" s="177"/>
      <c r="Q228" s="177"/>
      <c r="R228" s="177"/>
      <c r="S228" s="177"/>
      <c r="T228" s="178"/>
      <c r="AT228" s="172" t="s">
        <v>133</v>
      </c>
      <c r="AU228" s="172" t="s">
        <v>88</v>
      </c>
      <c r="AV228" s="13" t="s">
        <v>88</v>
      </c>
      <c r="AW228" s="13" t="s">
        <v>32</v>
      </c>
      <c r="AX228" s="13" t="s">
        <v>78</v>
      </c>
      <c r="AY228" s="172" t="s">
        <v>124</v>
      </c>
    </row>
    <row r="229" spans="2:65" s="12" customFormat="1" ht="33.75">
      <c r="B229" s="163"/>
      <c r="D229" s="164" t="s">
        <v>133</v>
      </c>
      <c r="E229" s="165" t="s">
        <v>1</v>
      </c>
      <c r="F229" s="166" t="s">
        <v>281</v>
      </c>
      <c r="H229" s="165" t="s">
        <v>1</v>
      </c>
      <c r="I229" s="167"/>
      <c r="L229" s="163"/>
      <c r="M229" s="168"/>
      <c r="N229" s="169"/>
      <c r="O229" s="169"/>
      <c r="P229" s="169"/>
      <c r="Q229" s="169"/>
      <c r="R229" s="169"/>
      <c r="S229" s="169"/>
      <c r="T229" s="170"/>
      <c r="AT229" s="165" t="s">
        <v>133</v>
      </c>
      <c r="AU229" s="165" t="s">
        <v>88</v>
      </c>
      <c r="AV229" s="12" t="s">
        <v>86</v>
      </c>
      <c r="AW229" s="12" t="s">
        <v>32</v>
      </c>
      <c r="AX229" s="12" t="s">
        <v>78</v>
      </c>
      <c r="AY229" s="165" t="s">
        <v>124</v>
      </c>
    </row>
    <row r="230" spans="2:65" s="12" customFormat="1">
      <c r="B230" s="163"/>
      <c r="D230" s="164" t="s">
        <v>133</v>
      </c>
      <c r="E230" s="165" t="s">
        <v>1</v>
      </c>
      <c r="F230" s="166" t="s">
        <v>276</v>
      </c>
      <c r="H230" s="165" t="s">
        <v>1</v>
      </c>
      <c r="I230" s="167"/>
      <c r="L230" s="163"/>
      <c r="M230" s="168"/>
      <c r="N230" s="169"/>
      <c r="O230" s="169"/>
      <c r="P230" s="169"/>
      <c r="Q230" s="169"/>
      <c r="R230" s="169"/>
      <c r="S230" s="169"/>
      <c r="T230" s="170"/>
      <c r="AT230" s="165" t="s">
        <v>133</v>
      </c>
      <c r="AU230" s="165" t="s">
        <v>88</v>
      </c>
      <c r="AV230" s="12" t="s">
        <v>86</v>
      </c>
      <c r="AW230" s="12" t="s">
        <v>32</v>
      </c>
      <c r="AX230" s="12" t="s">
        <v>78</v>
      </c>
      <c r="AY230" s="165" t="s">
        <v>124</v>
      </c>
    </row>
    <row r="231" spans="2:65" s="12" customFormat="1">
      <c r="B231" s="163"/>
      <c r="D231" s="164" t="s">
        <v>133</v>
      </c>
      <c r="E231" s="165" t="s">
        <v>1</v>
      </c>
      <c r="F231" s="166" t="s">
        <v>282</v>
      </c>
      <c r="H231" s="165" t="s">
        <v>1</v>
      </c>
      <c r="I231" s="167"/>
      <c r="L231" s="163"/>
      <c r="M231" s="168"/>
      <c r="N231" s="169"/>
      <c r="O231" s="169"/>
      <c r="P231" s="169"/>
      <c r="Q231" s="169"/>
      <c r="R231" s="169"/>
      <c r="S231" s="169"/>
      <c r="T231" s="170"/>
      <c r="AT231" s="165" t="s">
        <v>133</v>
      </c>
      <c r="AU231" s="165" t="s">
        <v>88</v>
      </c>
      <c r="AV231" s="12" t="s">
        <v>86</v>
      </c>
      <c r="AW231" s="12" t="s">
        <v>32</v>
      </c>
      <c r="AX231" s="12" t="s">
        <v>78</v>
      </c>
      <c r="AY231" s="165" t="s">
        <v>124</v>
      </c>
    </row>
    <row r="232" spans="2:65" s="12" customFormat="1">
      <c r="B232" s="163"/>
      <c r="D232" s="164" t="s">
        <v>133</v>
      </c>
      <c r="E232" s="165" t="s">
        <v>1</v>
      </c>
      <c r="F232" s="166" t="s">
        <v>283</v>
      </c>
      <c r="H232" s="165" t="s">
        <v>1</v>
      </c>
      <c r="I232" s="167"/>
      <c r="L232" s="163"/>
      <c r="M232" s="168"/>
      <c r="N232" s="169"/>
      <c r="O232" s="169"/>
      <c r="P232" s="169"/>
      <c r="Q232" s="169"/>
      <c r="R232" s="169"/>
      <c r="S232" s="169"/>
      <c r="T232" s="170"/>
      <c r="AT232" s="165" t="s">
        <v>133</v>
      </c>
      <c r="AU232" s="165" t="s">
        <v>88</v>
      </c>
      <c r="AV232" s="12" t="s">
        <v>86</v>
      </c>
      <c r="AW232" s="12" t="s">
        <v>32</v>
      </c>
      <c r="AX232" s="12" t="s">
        <v>78</v>
      </c>
      <c r="AY232" s="165" t="s">
        <v>124</v>
      </c>
    </row>
    <row r="233" spans="2:65" s="12" customFormat="1">
      <c r="B233" s="163"/>
      <c r="D233" s="164" t="s">
        <v>133</v>
      </c>
      <c r="E233" s="165" t="s">
        <v>1</v>
      </c>
      <c r="F233" s="166" t="s">
        <v>284</v>
      </c>
      <c r="H233" s="165" t="s">
        <v>1</v>
      </c>
      <c r="I233" s="167"/>
      <c r="L233" s="163"/>
      <c r="M233" s="168"/>
      <c r="N233" s="169"/>
      <c r="O233" s="169"/>
      <c r="P233" s="169"/>
      <c r="Q233" s="169"/>
      <c r="R233" s="169"/>
      <c r="S233" s="169"/>
      <c r="T233" s="170"/>
      <c r="AT233" s="165" t="s">
        <v>133</v>
      </c>
      <c r="AU233" s="165" t="s">
        <v>88</v>
      </c>
      <c r="AV233" s="12" t="s">
        <v>86</v>
      </c>
      <c r="AW233" s="12" t="s">
        <v>32</v>
      </c>
      <c r="AX233" s="12" t="s">
        <v>78</v>
      </c>
      <c r="AY233" s="165" t="s">
        <v>124</v>
      </c>
    </row>
    <row r="234" spans="2:65" s="13" customFormat="1">
      <c r="B234" s="171"/>
      <c r="D234" s="164" t="s">
        <v>133</v>
      </c>
      <c r="E234" s="172" t="s">
        <v>1</v>
      </c>
      <c r="F234" s="173" t="s">
        <v>285</v>
      </c>
      <c r="H234" s="174">
        <v>262.7</v>
      </c>
      <c r="I234" s="175"/>
      <c r="L234" s="171"/>
      <c r="M234" s="176"/>
      <c r="N234" s="177"/>
      <c r="O234" s="177"/>
      <c r="P234" s="177"/>
      <c r="Q234" s="177"/>
      <c r="R234" s="177"/>
      <c r="S234" s="177"/>
      <c r="T234" s="178"/>
      <c r="AT234" s="172" t="s">
        <v>133</v>
      </c>
      <c r="AU234" s="172" t="s">
        <v>88</v>
      </c>
      <c r="AV234" s="13" t="s">
        <v>88</v>
      </c>
      <c r="AW234" s="13" t="s">
        <v>32</v>
      </c>
      <c r="AX234" s="13" t="s">
        <v>78</v>
      </c>
      <c r="AY234" s="172" t="s">
        <v>124</v>
      </c>
    </row>
    <row r="235" spans="2:65" s="14" customFormat="1">
      <c r="B235" s="179"/>
      <c r="D235" s="164" t="s">
        <v>133</v>
      </c>
      <c r="E235" s="180" t="s">
        <v>1</v>
      </c>
      <c r="F235" s="181" t="s">
        <v>136</v>
      </c>
      <c r="H235" s="182">
        <v>718.7</v>
      </c>
      <c r="I235" s="183"/>
      <c r="L235" s="179"/>
      <c r="M235" s="184"/>
      <c r="N235" s="185"/>
      <c r="O235" s="185"/>
      <c r="P235" s="185"/>
      <c r="Q235" s="185"/>
      <c r="R235" s="185"/>
      <c r="S235" s="185"/>
      <c r="T235" s="186"/>
      <c r="AT235" s="180" t="s">
        <v>133</v>
      </c>
      <c r="AU235" s="180" t="s">
        <v>88</v>
      </c>
      <c r="AV235" s="14" t="s">
        <v>123</v>
      </c>
      <c r="AW235" s="14" t="s">
        <v>32</v>
      </c>
      <c r="AX235" s="14" t="s">
        <v>86</v>
      </c>
      <c r="AY235" s="180" t="s">
        <v>124</v>
      </c>
    </row>
    <row r="236" spans="2:65" s="1" customFormat="1" ht="24" customHeight="1">
      <c r="B236" s="149"/>
      <c r="C236" s="150" t="s">
        <v>286</v>
      </c>
      <c r="D236" s="150" t="s">
        <v>127</v>
      </c>
      <c r="E236" s="151" t="s">
        <v>287</v>
      </c>
      <c r="F236" s="152" t="s">
        <v>288</v>
      </c>
      <c r="G236" s="153" t="s">
        <v>175</v>
      </c>
      <c r="H236" s="154">
        <v>718.7</v>
      </c>
      <c r="I236" s="155"/>
      <c r="J236" s="156">
        <f>ROUND(I236*H236,2)</f>
        <v>0</v>
      </c>
      <c r="K236" s="152" t="s">
        <v>198</v>
      </c>
      <c r="L236" s="31"/>
      <c r="M236" s="157" t="s">
        <v>1</v>
      </c>
      <c r="N236" s="158" t="s">
        <v>43</v>
      </c>
      <c r="O236" s="54"/>
      <c r="P236" s="159">
        <f>O236*H236</f>
        <v>0</v>
      </c>
      <c r="Q236" s="159">
        <v>0</v>
      </c>
      <c r="R236" s="159">
        <f>Q236*H236</f>
        <v>0</v>
      </c>
      <c r="S236" s="159">
        <v>0</v>
      </c>
      <c r="T236" s="160">
        <f>S236*H236</f>
        <v>0</v>
      </c>
      <c r="AR236" s="161" t="s">
        <v>123</v>
      </c>
      <c r="AT236" s="161" t="s">
        <v>127</v>
      </c>
      <c r="AU236" s="161" t="s">
        <v>88</v>
      </c>
      <c r="AY236" s="16" t="s">
        <v>124</v>
      </c>
      <c r="BE236" s="162">
        <f>IF(N236="základní",J236,0)</f>
        <v>0</v>
      </c>
      <c r="BF236" s="162">
        <f>IF(N236="snížená",J236,0)</f>
        <v>0</v>
      </c>
      <c r="BG236" s="162">
        <f>IF(N236="zákl. přenesená",J236,0)</f>
        <v>0</v>
      </c>
      <c r="BH236" s="162">
        <f>IF(N236="sníž. přenesená",J236,0)</f>
        <v>0</v>
      </c>
      <c r="BI236" s="162">
        <f>IF(N236="nulová",J236,0)</f>
        <v>0</v>
      </c>
      <c r="BJ236" s="16" t="s">
        <v>86</v>
      </c>
      <c r="BK236" s="162">
        <f>ROUND(I236*H236,2)</f>
        <v>0</v>
      </c>
      <c r="BL236" s="16" t="s">
        <v>123</v>
      </c>
      <c r="BM236" s="161" t="s">
        <v>289</v>
      </c>
    </row>
    <row r="237" spans="2:65" s="12" customFormat="1" ht="22.5">
      <c r="B237" s="163"/>
      <c r="D237" s="164" t="s">
        <v>133</v>
      </c>
      <c r="E237" s="165" t="s">
        <v>1</v>
      </c>
      <c r="F237" s="166" t="s">
        <v>274</v>
      </c>
      <c r="H237" s="165" t="s">
        <v>1</v>
      </c>
      <c r="I237" s="167"/>
      <c r="L237" s="163"/>
      <c r="M237" s="168"/>
      <c r="N237" s="169"/>
      <c r="O237" s="169"/>
      <c r="P237" s="169"/>
      <c r="Q237" s="169"/>
      <c r="R237" s="169"/>
      <c r="S237" s="169"/>
      <c r="T237" s="170"/>
      <c r="AT237" s="165" t="s">
        <v>133</v>
      </c>
      <c r="AU237" s="165" t="s">
        <v>88</v>
      </c>
      <c r="AV237" s="12" t="s">
        <v>86</v>
      </c>
      <c r="AW237" s="12" t="s">
        <v>32</v>
      </c>
      <c r="AX237" s="12" t="s">
        <v>78</v>
      </c>
      <c r="AY237" s="165" t="s">
        <v>124</v>
      </c>
    </row>
    <row r="238" spans="2:65" s="12" customFormat="1" ht="22.5">
      <c r="B238" s="163"/>
      <c r="D238" s="164" t="s">
        <v>133</v>
      </c>
      <c r="E238" s="165" t="s">
        <v>1</v>
      </c>
      <c r="F238" s="166" t="s">
        <v>275</v>
      </c>
      <c r="H238" s="165" t="s">
        <v>1</v>
      </c>
      <c r="I238" s="167"/>
      <c r="L238" s="163"/>
      <c r="M238" s="168"/>
      <c r="N238" s="169"/>
      <c r="O238" s="169"/>
      <c r="P238" s="169"/>
      <c r="Q238" s="169"/>
      <c r="R238" s="169"/>
      <c r="S238" s="169"/>
      <c r="T238" s="170"/>
      <c r="AT238" s="165" t="s">
        <v>133</v>
      </c>
      <c r="AU238" s="165" t="s">
        <v>88</v>
      </c>
      <c r="AV238" s="12" t="s">
        <v>86</v>
      </c>
      <c r="AW238" s="12" t="s">
        <v>32</v>
      </c>
      <c r="AX238" s="12" t="s">
        <v>78</v>
      </c>
      <c r="AY238" s="165" t="s">
        <v>124</v>
      </c>
    </row>
    <row r="239" spans="2:65" s="12" customFormat="1" ht="22.5">
      <c r="B239" s="163"/>
      <c r="D239" s="164" t="s">
        <v>133</v>
      </c>
      <c r="E239" s="165" t="s">
        <v>1</v>
      </c>
      <c r="F239" s="166" t="s">
        <v>290</v>
      </c>
      <c r="H239" s="165" t="s">
        <v>1</v>
      </c>
      <c r="I239" s="167"/>
      <c r="L239" s="163"/>
      <c r="M239" s="168"/>
      <c r="N239" s="169"/>
      <c r="O239" s="169"/>
      <c r="P239" s="169"/>
      <c r="Q239" s="169"/>
      <c r="R239" s="169"/>
      <c r="S239" s="169"/>
      <c r="T239" s="170"/>
      <c r="AT239" s="165" t="s">
        <v>133</v>
      </c>
      <c r="AU239" s="165" t="s">
        <v>88</v>
      </c>
      <c r="AV239" s="12" t="s">
        <v>86</v>
      </c>
      <c r="AW239" s="12" t="s">
        <v>32</v>
      </c>
      <c r="AX239" s="12" t="s">
        <v>78</v>
      </c>
      <c r="AY239" s="165" t="s">
        <v>124</v>
      </c>
    </row>
    <row r="240" spans="2:65" s="12" customFormat="1">
      <c r="B240" s="163"/>
      <c r="D240" s="164" t="s">
        <v>133</v>
      </c>
      <c r="E240" s="165" t="s">
        <v>1</v>
      </c>
      <c r="F240" s="166" t="s">
        <v>277</v>
      </c>
      <c r="H240" s="165" t="s">
        <v>1</v>
      </c>
      <c r="I240" s="167"/>
      <c r="L240" s="163"/>
      <c r="M240" s="168"/>
      <c r="N240" s="169"/>
      <c r="O240" s="169"/>
      <c r="P240" s="169"/>
      <c r="Q240" s="169"/>
      <c r="R240" s="169"/>
      <c r="S240" s="169"/>
      <c r="T240" s="170"/>
      <c r="AT240" s="165" t="s">
        <v>133</v>
      </c>
      <c r="AU240" s="165" t="s">
        <v>88</v>
      </c>
      <c r="AV240" s="12" t="s">
        <v>86</v>
      </c>
      <c r="AW240" s="12" t="s">
        <v>32</v>
      </c>
      <c r="AX240" s="12" t="s">
        <v>78</v>
      </c>
      <c r="AY240" s="165" t="s">
        <v>124</v>
      </c>
    </row>
    <row r="241" spans="2:65" s="12" customFormat="1">
      <c r="B241" s="163"/>
      <c r="D241" s="164" t="s">
        <v>133</v>
      </c>
      <c r="E241" s="165" t="s">
        <v>1</v>
      </c>
      <c r="F241" s="166" t="s">
        <v>278</v>
      </c>
      <c r="H241" s="165" t="s">
        <v>1</v>
      </c>
      <c r="I241" s="167"/>
      <c r="L241" s="163"/>
      <c r="M241" s="168"/>
      <c r="N241" s="169"/>
      <c r="O241" s="169"/>
      <c r="P241" s="169"/>
      <c r="Q241" s="169"/>
      <c r="R241" s="169"/>
      <c r="S241" s="169"/>
      <c r="T241" s="170"/>
      <c r="AT241" s="165" t="s">
        <v>133</v>
      </c>
      <c r="AU241" s="165" t="s">
        <v>88</v>
      </c>
      <c r="AV241" s="12" t="s">
        <v>86</v>
      </c>
      <c r="AW241" s="12" t="s">
        <v>32</v>
      </c>
      <c r="AX241" s="12" t="s">
        <v>78</v>
      </c>
      <c r="AY241" s="165" t="s">
        <v>124</v>
      </c>
    </row>
    <row r="242" spans="2:65" s="12" customFormat="1">
      <c r="B242" s="163"/>
      <c r="D242" s="164" t="s">
        <v>133</v>
      </c>
      <c r="E242" s="165" t="s">
        <v>1</v>
      </c>
      <c r="F242" s="166" t="s">
        <v>279</v>
      </c>
      <c r="H242" s="165" t="s">
        <v>1</v>
      </c>
      <c r="I242" s="167"/>
      <c r="L242" s="163"/>
      <c r="M242" s="168"/>
      <c r="N242" s="169"/>
      <c r="O242" s="169"/>
      <c r="P242" s="169"/>
      <c r="Q242" s="169"/>
      <c r="R242" s="169"/>
      <c r="S242" s="169"/>
      <c r="T242" s="170"/>
      <c r="AT242" s="165" t="s">
        <v>133</v>
      </c>
      <c r="AU242" s="165" t="s">
        <v>88</v>
      </c>
      <c r="AV242" s="12" t="s">
        <v>86</v>
      </c>
      <c r="AW242" s="12" t="s">
        <v>32</v>
      </c>
      <c r="AX242" s="12" t="s">
        <v>78</v>
      </c>
      <c r="AY242" s="165" t="s">
        <v>124</v>
      </c>
    </row>
    <row r="243" spans="2:65" s="13" customFormat="1">
      <c r="B243" s="171"/>
      <c r="D243" s="164" t="s">
        <v>133</v>
      </c>
      <c r="E243" s="172" t="s">
        <v>1</v>
      </c>
      <c r="F243" s="173" t="s">
        <v>280</v>
      </c>
      <c r="H243" s="174">
        <v>456</v>
      </c>
      <c r="I243" s="175"/>
      <c r="L243" s="171"/>
      <c r="M243" s="176"/>
      <c r="N243" s="177"/>
      <c r="O243" s="177"/>
      <c r="P243" s="177"/>
      <c r="Q243" s="177"/>
      <c r="R243" s="177"/>
      <c r="S243" s="177"/>
      <c r="T243" s="178"/>
      <c r="AT243" s="172" t="s">
        <v>133</v>
      </c>
      <c r="AU243" s="172" t="s">
        <v>88</v>
      </c>
      <c r="AV243" s="13" t="s">
        <v>88</v>
      </c>
      <c r="AW243" s="13" t="s">
        <v>32</v>
      </c>
      <c r="AX243" s="13" t="s">
        <v>78</v>
      </c>
      <c r="AY243" s="172" t="s">
        <v>124</v>
      </c>
    </row>
    <row r="244" spans="2:65" s="12" customFormat="1" ht="33.75">
      <c r="B244" s="163"/>
      <c r="D244" s="164" t="s">
        <v>133</v>
      </c>
      <c r="E244" s="165" t="s">
        <v>1</v>
      </c>
      <c r="F244" s="166" t="s">
        <v>281</v>
      </c>
      <c r="H244" s="165" t="s">
        <v>1</v>
      </c>
      <c r="I244" s="167"/>
      <c r="L244" s="163"/>
      <c r="M244" s="168"/>
      <c r="N244" s="169"/>
      <c r="O244" s="169"/>
      <c r="P244" s="169"/>
      <c r="Q244" s="169"/>
      <c r="R244" s="169"/>
      <c r="S244" s="169"/>
      <c r="T244" s="170"/>
      <c r="AT244" s="165" t="s">
        <v>133</v>
      </c>
      <c r="AU244" s="165" t="s">
        <v>88</v>
      </c>
      <c r="AV244" s="12" t="s">
        <v>86</v>
      </c>
      <c r="AW244" s="12" t="s">
        <v>32</v>
      </c>
      <c r="AX244" s="12" t="s">
        <v>78</v>
      </c>
      <c r="AY244" s="165" t="s">
        <v>124</v>
      </c>
    </row>
    <row r="245" spans="2:65" s="12" customFormat="1" ht="22.5">
      <c r="B245" s="163"/>
      <c r="D245" s="164" t="s">
        <v>133</v>
      </c>
      <c r="E245" s="165" t="s">
        <v>1</v>
      </c>
      <c r="F245" s="166" t="s">
        <v>291</v>
      </c>
      <c r="H245" s="165" t="s">
        <v>1</v>
      </c>
      <c r="I245" s="167"/>
      <c r="L245" s="163"/>
      <c r="M245" s="168"/>
      <c r="N245" s="169"/>
      <c r="O245" s="169"/>
      <c r="P245" s="169"/>
      <c r="Q245" s="169"/>
      <c r="R245" s="169"/>
      <c r="S245" s="169"/>
      <c r="T245" s="170"/>
      <c r="AT245" s="165" t="s">
        <v>133</v>
      </c>
      <c r="AU245" s="165" t="s">
        <v>88</v>
      </c>
      <c r="AV245" s="12" t="s">
        <v>86</v>
      </c>
      <c r="AW245" s="12" t="s">
        <v>32</v>
      </c>
      <c r="AX245" s="12" t="s">
        <v>78</v>
      </c>
      <c r="AY245" s="165" t="s">
        <v>124</v>
      </c>
    </row>
    <row r="246" spans="2:65" s="12" customFormat="1">
      <c r="B246" s="163"/>
      <c r="D246" s="164" t="s">
        <v>133</v>
      </c>
      <c r="E246" s="165" t="s">
        <v>1</v>
      </c>
      <c r="F246" s="166" t="s">
        <v>282</v>
      </c>
      <c r="H246" s="165" t="s">
        <v>1</v>
      </c>
      <c r="I246" s="167"/>
      <c r="L246" s="163"/>
      <c r="M246" s="168"/>
      <c r="N246" s="169"/>
      <c r="O246" s="169"/>
      <c r="P246" s="169"/>
      <c r="Q246" s="169"/>
      <c r="R246" s="169"/>
      <c r="S246" s="169"/>
      <c r="T246" s="170"/>
      <c r="AT246" s="165" t="s">
        <v>133</v>
      </c>
      <c r="AU246" s="165" t="s">
        <v>88</v>
      </c>
      <c r="AV246" s="12" t="s">
        <v>86</v>
      </c>
      <c r="AW246" s="12" t="s">
        <v>32</v>
      </c>
      <c r="AX246" s="12" t="s">
        <v>78</v>
      </c>
      <c r="AY246" s="165" t="s">
        <v>124</v>
      </c>
    </row>
    <row r="247" spans="2:65" s="12" customFormat="1">
      <c r="B247" s="163"/>
      <c r="D247" s="164" t="s">
        <v>133</v>
      </c>
      <c r="E247" s="165" t="s">
        <v>1</v>
      </c>
      <c r="F247" s="166" t="s">
        <v>283</v>
      </c>
      <c r="H247" s="165" t="s">
        <v>1</v>
      </c>
      <c r="I247" s="167"/>
      <c r="L247" s="163"/>
      <c r="M247" s="168"/>
      <c r="N247" s="169"/>
      <c r="O247" s="169"/>
      <c r="P247" s="169"/>
      <c r="Q247" s="169"/>
      <c r="R247" s="169"/>
      <c r="S247" s="169"/>
      <c r="T247" s="170"/>
      <c r="AT247" s="165" t="s">
        <v>133</v>
      </c>
      <c r="AU247" s="165" t="s">
        <v>88</v>
      </c>
      <c r="AV247" s="12" t="s">
        <v>86</v>
      </c>
      <c r="AW247" s="12" t="s">
        <v>32</v>
      </c>
      <c r="AX247" s="12" t="s">
        <v>78</v>
      </c>
      <c r="AY247" s="165" t="s">
        <v>124</v>
      </c>
    </row>
    <row r="248" spans="2:65" s="12" customFormat="1">
      <c r="B248" s="163"/>
      <c r="D248" s="164" t="s">
        <v>133</v>
      </c>
      <c r="E248" s="165" t="s">
        <v>1</v>
      </c>
      <c r="F248" s="166" t="s">
        <v>284</v>
      </c>
      <c r="H248" s="165" t="s">
        <v>1</v>
      </c>
      <c r="I248" s="167"/>
      <c r="L248" s="163"/>
      <c r="M248" s="168"/>
      <c r="N248" s="169"/>
      <c r="O248" s="169"/>
      <c r="P248" s="169"/>
      <c r="Q248" s="169"/>
      <c r="R248" s="169"/>
      <c r="S248" s="169"/>
      <c r="T248" s="170"/>
      <c r="AT248" s="165" t="s">
        <v>133</v>
      </c>
      <c r="AU248" s="165" t="s">
        <v>88</v>
      </c>
      <c r="AV248" s="12" t="s">
        <v>86</v>
      </c>
      <c r="AW248" s="12" t="s">
        <v>32</v>
      </c>
      <c r="AX248" s="12" t="s">
        <v>78</v>
      </c>
      <c r="AY248" s="165" t="s">
        <v>124</v>
      </c>
    </row>
    <row r="249" spans="2:65" s="13" customFormat="1">
      <c r="B249" s="171"/>
      <c r="D249" s="164" t="s">
        <v>133</v>
      </c>
      <c r="E249" s="172" t="s">
        <v>1</v>
      </c>
      <c r="F249" s="173" t="s">
        <v>285</v>
      </c>
      <c r="H249" s="174">
        <v>262.7</v>
      </c>
      <c r="I249" s="175"/>
      <c r="L249" s="171"/>
      <c r="M249" s="176"/>
      <c r="N249" s="177"/>
      <c r="O249" s="177"/>
      <c r="P249" s="177"/>
      <c r="Q249" s="177"/>
      <c r="R249" s="177"/>
      <c r="S249" s="177"/>
      <c r="T249" s="178"/>
      <c r="AT249" s="172" t="s">
        <v>133</v>
      </c>
      <c r="AU249" s="172" t="s">
        <v>88</v>
      </c>
      <c r="AV249" s="13" t="s">
        <v>88</v>
      </c>
      <c r="AW249" s="13" t="s">
        <v>32</v>
      </c>
      <c r="AX249" s="13" t="s">
        <v>78</v>
      </c>
      <c r="AY249" s="172" t="s">
        <v>124</v>
      </c>
    </row>
    <row r="250" spans="2:65" s="14" customFormat="1">
      <c r="B250" s="179"/>
      <c r="D250" s="164" t="s">
        <v>133</v>
      </c>
      <c r="E250" s="180" t="s">
        <v>1</v>
      </c>
      <c r="F250" s="181" t="s">
        <v>136</v>
      </c>
      <c r="H250" s="182">
        <v>718.7</v>
      </c>
      <c r="I250" s="183"/>
      <c r="L250" s="179"/>
      <c r="M250" s="184"/>
      <c r="N250" s="185"/>
      <c r="O250" s="185"/>
      <c r="P250" s="185"/>
      <c r="Q250" s="185"/>
      <c r="R250" s="185"/>
      <c r="S250" s="185"/>
      <c r="T250" s="186"/>
      <c r="AT250" s="180" t="s">
        <v>133</v>
      </c>
      <c r="AU250" s="180" t="s">
        <v>88</v>
      </c>
      <c r="AV250" s="14" t="s">
        <v>123</v>
      </c>
      <c r="AW250" s="14" t="s">
        <v>32</v>
      </c>
      <c r="AX250" s="14" t="s">
        <v>86</v>
      </c>
      <c r="AY250" s="180" t="s">
        <v>124</v>
      </c>
    </row>
    <row r="251" spans="2:65" s="1" customFormat="1" ht="24" customHeight="1">
      <c r="B251" s="149"/>
      <c r="C251" s="150" t="s">
        <v>292</v>
      </c>
      <c r="D251" s="150" t="s">
        <v>127</v>
      </c>
      <c r="E251" s="151" t="s">
        <v>293</v>
      </c>
      <c r="F251" s="152" t="s">
        <v>294</v>
      </c>
      <c r="G251" s="153" t="s">
        <v>295</v>
      </c>
      <c r="H251" s="154">
        <v>3402.9</v>
      </c>
      <c r="I251" s="155"/>
      <c r="J251" s="156">
        <f>ROUND(I251*H251,2)</f>
        <v>0</v>
      </c>
      <c r="K251" s="152" t="s">
        <v>243</v>
      </c>
      <c r="L251" s="31"/>
      <c r="M251" s="157" t="s">
        <v>1</v>
      </c>
      <c r="N251" s="158" t="s">
        <v>43</v>
      </c>
      <c r="O251" s="54"/>
      <c r="P251" s="159">
        <f>O251*H251</f>
        <v>0</v>
      </c>
      <c r="Q251" s="159">
        <v>0</v>
      </c>
      <c r="R251" s="159">
        <f>Q251*H251</f>
        <v>0</v>
      </c>
      <c r="S251" s="159">
        <v>0</v>
      </c>
      <c r="T251" s="160">
        <f>S251*H251</f>
        <v>0</v>
      </c>
      <c r="AR251" s="161" t="s">
        <v>123</v>
      </c>
      <c r="AT251" s="161" t="s">
        <v>127</v>
      </c>
      <c r="AU251" s="161" t="s">
        <v>88</v>
      </c>
      <c r="AY251" s="16" t="s">
        <v>124</v>
      </c>
      <c r="BE251" s="162">
        <f>IF(N251="základní",J251,0)</f>
        <v>0</v>
      </c>
      <c r="BF251" s="162">
        <f>IF(N251="snížená",J251,0)</f>
        <v>0</v>
      </c>
      <c r="BG251" s="162">
        <f>IF(N251="zákl. přenesená",J251,0)</f>
        <v>0</v>
      </c>
      <c r="BH251" s="162">
        <f>IF(N251="sníž. přenesená",J251,0)</f>
        <v>0</v>
      </c>
      <c r="BI251" s="162">
        <f>IF(N251="nulová",J251,0)</f>
        <v>0</v>
      </c>
      <c r="BJ251" s="16" t="s">
        <v>86</v>
      </c>
      <c r="BK251" s="162">
        <f>ROUND(I251*H251,2)</f>
        <v>0</v>
      </c>
      <c r="BL251" s="16" t="s">
        <v>123</v>
      </c>
      <c r="BM251" s="161" t="s">
        <v>296</v>
      </c>
    </row>
    <row r="252" spans="2:65" s="12" customFormat="1" ht="33.75">
      <c r="B252" s="163"/>
      <c r="D252" s="164" t="s">
        <v>133</v>
      </c>
      <c r="E252" s="165" t="s">
        <v>1</v>
      </c>
      <c r="F252" s="166" t="s">
        <v>297</v>
      </c>
      <c r="H252" s="165" t="s">
        <v>1</v>
      </c>
      <c r="I252" s="167"/>
      <c r="L252" s="163"/>
      <c r="M252" s="168"/>
      <c r="N252" s="169"/>
      <c r="O252" s="169"/>
      <c r="P252" s="169"/>
      <c r="Q252" s="169"/>
      <c r="R252" s="169"/>
      <c r="S252" s="169"/>
      <c r="T252" s="170"/>
      <c r="AT252" s="165" t="s">
        <v>133</v>
      </c>
      <c r="AU252" s="165" t="s">
        <v>88</v>
      </c>
      <c r="AV252" s="12" t="s">
        <v>86</v>
      </c>
      <c r="AW252" s="12" t="s">
        <v>32</v>
      </c>
      <c r="AX252" s="12" t="s">
        <v>78</v>
      </c>
      <c r="AY252" s="165" t="s">
        <v>124</v>
      </c>
    </row>
    <row r="253" spans="2:65" s="13" customFormat="1">
      <c r="B253" s="171"/>
      <c r="D253" s="164" t="s">
        <v>133</v>
      </c>
      <c r="E253" s="172" t="s">
        <v>1</v>
      </c>
      <c r="F253" s="173" t="s">
        <v>298</v>
      </c>
      <c r="H253" s="174">
        <v>3070.4</v>
      </c>
      <c r="I253" s="175"/>
      <c r="L253" s="171"/>
      <c r="M253" s="176"/>
      <c r="N253" s="177"/>
      <c r="O253" s="177"/>
      <c r="P253" s="177"/>
      <c r="Q253" s="177"/>
      <c r="R253" s="177"/>
      <c r="S253" s="177"/>
      <c r="T253" s="178"/>
      <c r="AT253" s="172" t="s">
        <v>133</v>
      </c>
      <c r="AU253" s="172" t="s">
        <v>88</v>
      </c>
      <c r="AV253" s="13" t="s">
        <v>88</v>
      </c>
      <c r="AW253" s="13" t="s">
        <v>32</v>
      </c>
      <c r="AX253" s="13" t="s">
        <v>78</v>
      </c>
      <c r="AY253" s="172" t="s">
        <v>124</v>
      </c>
    </row>
    <row r="254" spans="2:65" s="12" customFormat="1" ht="33.75">
      <c r="B254" s="163"/>
      <c r="D254" s="164" t="s">
        <v>133</v>
      </c>
      <c r="E254" s="165" t="s">
        <v>1</v>
      </c>
      <c r="F254" s="166" t="s">
        <v>299</v>
      </c>
      <c r="H254" s="165" t="s">
        <v>1</v>
      </c>
      <c r="I254" s="167"/>
      <c r="L254" s="163"/>
      <c r="M254" s="168"/>
      <c r="N254" s="169"/>
      <c r="O254" s="169"/>
      <c r="P254" s="169"/>
      <c r="Q254" s="169"/>
      <c r="R254" s="169"/>
      <c r="S254" s="169"/>
      <c r="T254" s="170"/>
      <c r="AT254" s="165" t="s">
        <v>133</v>
      </c>
      <c r="AU254" s="165" t="s">
        <v>88</v>
      </c>
      <c r="AV254" s="12" t="s">
        <v>86</v>
      </c>
      <c r="AW254" s="12" t="s">
        <v>32</v>
      </c>
      <c r="AX254" s="12" t="s">
        <v>78</v>
      </c>
      <c r="AY254" s="165" t="s">
        <v>124</v>
      </c>
    </row>
    <row r="255" spans="2:65" s="13" customFormat="1">
      <c r="B255" s="171"/>
      <c r="D255" s="164" t="s">
        <v>133</v>
      </c>
      <c r="E255" s="172" t="s">
        <v>1</v>
      </c>
      <c r="F255" s="173" t="s">
        <v>300</v>
      </c>
      <c r="H255" s="174">
        <v>282.91000000000003</v>
      </c>
      <c r="I255" s="175"/>
      <c r="L255" s="171"/>
      <c r="M255" s="176"/>
      <c r="N255" s="177"/>
      <c r="O255" s="177"/>
      <c r="P255" s="177"/>
      <c r="Q255" s="177"/>
      <c r="R255" s="177"/>
      <c r="S255" s="177"/>
      <c r="T255" s="178"/>
      <c r="AT255" s="172" t="s">
        <v>133</v>
      </c>
      <c r="AU255" s="172" t="s">
        <v>88</v>
      </c>
      <c r="AV255" s="13" t="s">
        <v>88</v>
      </c>
      <c r="AW255" s="13" t="s">
        <v>32</v>
      </c>
      <c r="AX255" s="13" t="s">
        <v>78</v>
      </c>
      <c r="AY255" s="172" t="s">
        <v>124</v>
      </c>
    </row>
    <row r="256" spans="2:65" s="12" customFormat="1" ht="33.75">
      <c r="B256" s="163"/>
      <c r="D256" s="164" t="s">
        <v>133</v>
      </c>
      <c r="E256" s="165" t="s">
        <v>1</v>
      </c>
      <c r="F256" s="166" t="s">
        <v>301</v>
      </c>
      <c r="H256" s="165" t="s">
        <v>1</v>
      </c>
      <c r="I256" s="167"/>
      <c r="L256" s="163"/>
      <c r="M256" s="168"/>
      <c r="N256" s="169"/>
      <c r="O256" s="169"/>
      <c r="P256" s="169"/>
      <c r="Q256" s="169"/>
      <c r="R256" s="169"/>
      <c r="S256" s="169"/>
      <c r="T256" s="170"/>
      <c r="AT256" s="165" t="s">
        <v>133</v>
      </c>
      <c r="AU256" s="165" t="s">
        <v>88</v>
      </c>
      <c r="AV256" s="12" t="s">
        <v>86</v>
      </c>
      <c r="AW256" s="12" t="s">
        <v>32</v>
      </c>
      <c r="AX256" s="12" t="s">
        <v>78</v>
      </c>
      <c r="AY256" s="165" t="s">
        <v>124</v>
      </c>
    </row>
    <row r="257" spans="2:65" s="13" customFormat="1">
      <c r="B257" s="171"/>
      <c r="D257" s="164" t="s">
        <v>133</v>
      </c>
      <c r="E257" s="172" t="s">
        <v>1</v>
      </c>
      <c r="F257" s="173" t="s">
        <v>302</v>
      </c>
      <c r="H257" s="174">
        <v>49.59</v>
      </c>
      <c r="I257" s="175"/>
      <c r="L257" s="171"/>
      <c r="M257" s="176"/>
      <c r="N257" s="177"/>
      <c r="O257" s="177"/>
      <c r="P257" s="177"/>
      <c r="Q257" s="177"/>
      <c r="R257" s="177"/>
      <c r="S257" s="177"/>
      <c r="T257" s="178"/>
      <c r="AT257" s="172" t="s">
        <v>133</v>
      </c>
      <c r="AU257" s="172" t="s">
        <v>88</v>
      </c>
      <c r="AV257" s="13" t="s">
        <v>88</v>
      </c>
      <c r="AW257" s="13" t="s">
        <v>32</v>
      </c>
      <c r="AX257" s="13" t="s">
        <v>78</v>
      </c>
      <c r="AY257" s="172" t="s">
        <v>124</v>
      </c>
    </row>
    <row r="258" spans="2:65" s="14" customFormat="1">
      <c r="B258" s="179"/>
      <c r="D258" s="164" t="s">
        <v>133</v>
      </c>
      <c r="E258" s="180" t="s">
        <v>1</v>
      </c>
      <c r="F258" s="181" t="s">
        <v>136</v>
      </c>
      <c r="H258" s="182">
        <v>3402.9</v>
      </c>
      <c r="I258" s="183"/>
      <c r="L258" s="179"/>
      <c r="M258" s="184"/>
      <c r="N258" s="185"/>
      <c r="O258" s="185"/>
      <c r="P258" s="185"/>
      <c r="Q258" s="185"/>
      <c r="R258" s="185"/>
      <c r="S258" s="185"/>
      <c r="T258" s="186"/>
      <c r="AT258" s="180" t="s">
        <v>133</v>
      </c>
      <c r="AU258" s="180" t="s">
        <v>88</v>
      </c>
      <c r="AV258" s="14" t="s">
        <v>123</v>
      </c>
      <c r="AW258" s="14" t="s">
        <v>32</v>
      </c>
      <c r="AX258" s="14" t="s">
        <v>86</v>
      </c>
      <c r="AY258" s="180" t="s">
        <v>124</v>
      </c>
    </row>
    <row r="259" spans="2:65" s="1" customFormat="1" ht="16.5" customHeight="1">
      <c r="B259" s="149"/>
      <c r="C259" s="150" t="s">
        <v>303</v>
      </c>
      <c r="D259" s="150" t="s">
        <v>127</v>
      </c>
      <c r="E259" s="151" t="s">
        <v>304</v>
      </c>
      <c r="F259" s="152" t="s">
        <v>305</v>
      </c>
      <c r="G259" s="153" t="s">
        <v>175</v>
      </c>
      <c r="H259" s="154">
        <v>2343</v>
      </c>
      <c r="I259" s="155"/>
      <c r="J259" s="156">
        <f>ROUND(I259*H259,2)</f>
        <v>0</v>
      </c>
      <c r="K259" s="152" t="s">
        <v>1</v>
      </c>
      <c r="L259" s="31"/>
      <c r="M259" s="157" t="s">
        <v>1</v>
      </c>
      <c r="N259" s="158" t="s">
        <v>43</v>
      </c>
      <c r="O259" s="54"/>
      <c r="P259" s="159">
        <f>O259*H259</f>
        <v>0</v>
      </c>
      <c r="Q259" s="159">
        <v>0</v>
      </c>
      <c r="R259" s="159">
        <f>Q259*H259</f>
        <v>0</v>
      </c>
      <c r="S259" s="159">
        <v>0</v>
      </c>
      <c r="T259" s="160">
        <f>S259*H259</f>
        <v>0</v>
      </c>
      <c r="AR259" s="161" t="s">
        <v>123</v>
      </c>
      <c r="AT259" s="161" t="s">
        <v>127</v>
      </c>
      <c r="AU259" s="161" t="s">
        <v>88</v>
      </c>
      <c r="AY259" s="16" t="s">
        <v>124</v>
      </c>
      <c r="BE259" s="162">
        <f>IF(N259="základní",J259,0)</f>
        <v>0</v>
      </c>
      <c r="BF259" s="162">
        <f>IF(N259="snížená",J259,0)</f>
        <v>0</v>
      </c>
      <c r="BG259" s="162">
        <f>IF(N259="zákl. přenesená",J259,0)</f>
        <v>0</v>
      </c>
      <c r="BH259" s="162">
        <f>IF(N259="sníž. přenesená",J259,0)</f>
        <v>0</v>
      </c>
      <c r="BI259" s="162">
        <f>IF(N259="nulová",J259,0)</f>
        <v>0</v>
      </c>
      <c r="BJ259" s="16" t="s">
        <v>86</v>
      </c>
      <c r="BK259" s="162">
        <f>ROUND(I259*H259,2)</f>
        <v>0</v>
      </c>
      <c r="BL259" s="16" t="s">
        <v>123</v>
      </c>
      <c r="BM259" s="161" t="s">
        <v>306</v>
      </c>
    </row>
    <row r="260" spans="2:65" s="12" customFormat="1" ht="22.5">
      <c r="B260" s="163"/>
      <c r="D260" s="164" t="s">
        <v>133</v>
      </c>
      <c r="E260" s="165" t="s">
        <v>1</v>
      </c>
      <c r="F260" s="166" t="s">
        <v>307</v>
      </c>
      <c r="H260" s="165" t="s">
        <v>1</v>
      </c>
      <c r="I260" s="167"/>
      <c r="L260" s="163"/>
      <c r="M260" s="168"/>
      <c r="N260" s="169"/>
      <c r="O260" s="169"/>
      <c r="P260" s="169"/>
      <c r="Q260" s="169"/>
      <c r="R260" s="169"/>
      <c r="S260" s="169"/>
      <c r="T260" s="170"/>
      <c r="AT260" s="165" t="s">
        <v>133</v>
      </c>
      <c r="AU260" s="165" t="s">
        <v>88</v>
      </c>
      <c r="AV260" s="12" t="s">
        <v>86</v>
      </c>
      <c r="AW260" s="12" t="s">
        <v>32</v>
      </c>
      <c r="AX260" s="12" t="s">
        <v>78</v>
      </c>
      <c r="AY260" s="165" t="s">
        <v>124</v>
      </c>
    </row>
    <row r="261" spans="2:65" s="12" customFormat="1" ht="22.5">
      <c r="B261" s="163"/>
      <c r="D261" s="164" t="s">
        <v>133</v>
      </c>
      <c r="E261" s="165" t="s">
        <v>1</v>
      </c>
      <c r="F261" s="166" t="s">
        <v>308</v>
      </c>
      <c r="H261" s="165" t="s">
        <v>1</v>
      </c>
      <c r="I261" s="167"/>
      <c r="L261" s="163"/>
      <c r="M261" s="168"/>
      <c r="N261" s="169"/>
      <c r="O261" s="169"/>
      <c r="P261" s="169"/>
      <c r="Q261" s="169"/>
      <c r="R261" s="169"/>
      <c r="S261" s="169"/>
      <c r="T261" s="170"/>
      <c r="AT261" s="165" t="s">
        <v>133</v>
      </c>
      <c r="AU261" s="165" t="s">
        <v>88</v>
      </c>
      <c r="AV261" s="12" t="s">
        <v>86</v>
      </c>
      <c r="AW261" s="12" t="s">
        <v>32</v>
      </c>
      <c r="AX261" s="12" t="s">
        <v>78</v>
      </c>
      <c r="AY261" s="165" t="s">
        <v>124</v>
      </c>
    </row>
    <row r="262" spans="2:65" s="13" customFormat="1">
      <c r="B262" s="171"/>
      <c r="D262" s="164" t="s">
        <v>133</v>
      </c>
      <c r="E262" s="172" t="s">
        <v>1</v>
      </c>
      <c r="F262" s="173" t="s">
        <v>309</v>
      </c>
      <c r="H262" s="174">
        <v>1114.8</v>
      </c>
      <c r="I262" s="175"/>
      <c r="L262" s="171"/>
      <c r="M262" s="176"/>
      <c r="N262" s="177"/>
      <c r="O262" s="177"/>
      <c r="P262" s="177"/>
      <c r="Q262" s="177"/>
      <c r="R262" s="177"/>
      <c r="S262" s="177"/>
      <c r="T262" s="178"/>
      <c r="AT262" s="172" t="s">
        <v>133</v>
      </c>
      <c r="AU262" s="172" t="s">
        <v>88</v>
      </c>
      <c r="AV262" s="13" t="s">
        <v>88</v>
      </c>
      <c r="AW262" s="13" t="s">
        <v>32</v>
      </c>
      <c r="AX262" s="13" t="s">
        <v>78</v>
      </c>
      <c r="AY262" s="172" t="s">
        <v>124</v>
      </c>
    </row>
    <row r="263" spans="2:65" s="12" customFormat="1" ht="22.5">
      <c r="B263" s="163"/>
      <c r="D263" s="164" t="s">
        <v>133</v>
      </c>
      <c r="E263" s="165" t="s">
        <v>1</v>
      </c>
      <c r="F263" s="166" t="s">
        <v>310</v>
      </c>
      <c r="H263" s="165" t="s">
        <v>1</v>
      </c>
      <c r="I263" s="167"/>
      <c r="L263" s="163"/>
      <c r="M263" s="168"/>
      <c r="N263" s="169"/>
      <c r="O263" s="169"/>
      <c r="P263" s="169"/>
      <c r="Q263" s="169"/>
      <c r="R263" s="169"/>
      <c r="S263" s="169"/>
      <c r="T263" s="170"/>
      <c r="AT263" s="165" t="s">
        <v>133</v>
      </c>
      <c r="AU263" s="165" t="s">
        <v>88</v>
      </c>
      <c r="AV263" s="12" t="s">
        <v>86</v>
      </c>
      <c r="AW263" s="12" t="s">
        <v>32</v>
      </c>
      <c r="AX263" s="12" t="s">
        <v>78</v>
      </c>
      <c r="AY263" s="165" t="s">
        <v>124</v>
      </c>
    </row>
    <row r="264" spans="2:65" s="12" customFormat="1" ht="22.5">
      <c r="B264" s="163"/>
      <c r="D264" s="164" t="s">
        <v>133</v>
      </c>
      <c r="E264" s="165" t="s">
        <v>1</v>
      </c>
      <c r="F264" s="166" t="s">
        <v>308</v>
      </c>
      <c r="H264" s="165" t="s">
        <v>1</v>
      </c>
      <c r="I264" s="167"/>
      <c r="L264" s="163"/>
      <c r="M264" s="168"/>
      <c r="N264" s="169"/>
      <c r="O264" s="169"/>
      <c r="P264" s="169"/>
      <c r="Q264" s="169"/>
      <c r="R264" s="169"/>
      <c r="S264" s="169"/>
      <c r="T264" s="170"/>
      <c r="AT264" s="165" t="s">
        <v>133</v>
      </c>
      <c r="AU264" s="165" t="s">
        <v>88</v>
      </c>
      <c r="AV264" s="12" t="s">
        <v>86</v>
      </c>
      <c r="AW264" s="12" t="s">
        <v>32</v>
      </c>
      <c r="AX264" s="12" t="s">
        <v>78</v>
      </c>
      <c r="AY264" s="165" t="s">
        <v>124</v>
      </c>
    </row>
    <row r="265" spans="2:65" s="13" customFormat="1">
      <c r="B265" s="171"/>
      <c r="D265" s="164" t="s">
        <v>133</v>
      </c>
      <c r="E265" s="172" t="s">
        <v>1</v>
      </c>
      <c r="F265" s="173" t="s">
        <v>311</v>
      </c>
      <c r="H265" s="174">
        <v>113.4</v>
      </c>
      <c r="I265" s="175"/>
      <c r="L265" s="171"/>
      <c r="M265" s="176"/>
      <c r="N265" s="177"/>
      <c r="O265" s="177"/>
      <c r="P265" s="177"/>
      <c r="Q265" s="177"/>
      <c r="R265" s="177"/>
      <c r="S265" s="177"/>
      <c r="T265" s="178"/>
      <c r="AT265" s="172" t="s">
        <v>133</v>
      </c>
      <c r="AU265" s="172" t="s">
        <v>88</v>
      </c>
      <c r="AV265" s="13" t="s">
        <v>88</v>
      </c>
      <c r="AW265" s="13" t="s">
        <v>32</v>
      </c>
      <c r="AX265" s="13" t="s">
        <v>78</v>
      </c>
      <c r="AY265" s="172" t="s">
        <v>124</v>
      </c>
    </row>
    <row r="266" spans="2:65" s="12" customFormat="1" ht="22.5">
      <c r="B266" s="163"/>
      <c r="D266" s="164" t="s">
        <v>133</v>
      </c>
      <c r="E266" s="165" t="s">
        <v>1</v>
      </c>
      <c r="F266" s="166" t="s">
        <v>312</v>
      </c>
      <c r="H266" s="165" t="s">
        <v>1</v>
      </c>
      <c r="I266" s="167"/>
      <c r="L266" s="163"/>
      <c r="M266" s="168"/>
      <c r="N266" s="169"/>
      <c r="O266" s="169"/>
      <c r="P266" s="169"/>
      <c r="Q266" s="169"/>
      <c r="R266" s="169"/>
      <c r="S266" s="169"/>
      <c r="T266" s="170"/>
      <c r="AT266" s="165" t="s">
        <v>133</v>
      </c>
      <c r="AU266" s="165" t="s">
        <v>88</v>
      </c>
      <c r="AV266" s="12" t="s">
        <v>86</v>
      </c>
      <c r="AW266" s="12" t="s">
        <v>32</v>
      </c>
      <c r="AX266" s="12" t="s">
        <v>78</v>
      </c>
      <c r="AY266" s="165" t="s">
        <v>124</v>
      </c>
    </row>
    <row r="267" spans="2:65" s="12" customFormat="1" ht="22.5">
      <c r="B267" s="163"/>
      <c r="D267" s="164" t="s">
        <v>133</v>
      </c>
      <c r="E267" s="165" t="s">
        <v>1</v>
      </c>
      <c r="F267" s="166" t="s">
        <v>308</v>
      </c>
      <c r="H267" s="165" t="s">
        <v>1</v>
      </c>
      <c r="I267" s="167"/>
      <c r="L267" s="163"/>
      <c r="M267" s="168"/>
      <c r="N267" s="169"/>
      <c r="O267" s="169"/>
      <c r="P267" s="169"/>
      <c r="Q267" s="169"/>
      <c r="R267" s="169"/>
      <c r="S267" s="169"/>
      <c r="T267" s="170"/>
      <c r="AT267" s="165" t="s">
        <v>133</v>
      </c>
      <c r="AU267" s="165" t="s">
        <v>88</v>
      </c>
      <c r="AV267" s="12" t="s">
        <v>86</v>
      </c>
      <c r="AW267" s="12" t="s">
        <v>32</v>
      </c>
      <c r="AX267" s="12" t="s">
        <v>78</v>
      </c>
      <c r="AY267" s="165" t="s">
        <v>124</v>
      </c>
    </row>
    <row r="268" spans="2:65" s="13" customFormat="1">
      <c r="B268" s="171"/>
      <c r="D268" s="164" t="s">
        <v>133</v>
      </c>
      <c r="E268" s="172" t="s">
        <v>1</v>
      </c>
      <c r="F268" s="173" t="s">
        <v>309</v>
      </c>
      <c r="H268" s="174">
        <v>1114.8</v>
      </c>
      <c r="I268" s="175"/>
      <c r="L268" s="171"/>
      <c r="M268" s="176"/>
      <c r="N268" s="177"/>
      <c r="O268" s="177"/>
      <c r="P268" s="177"/>
      <c r="Q268" s="177"/>
      <c r="R268" s="177"/>
      <c r="S268" s="177"/>
      <c r="T268" s="178"/>
      <c r="AT268" s="172" t="s">
        <v>133</v>
      </c>
      <c r="AU268" s="172" t="s">
        <v>88</v>
      </c>
      <c r="AV268" s="13" t="s">
        <v>88</v>
      </c>
      <c r="AW268" s="13" t="s">
        <v>32</v>
      </c>
      <c r="AX268" s="13" t="s">
        <v>78</v>
      </c>
      <c r="AY268" s="172" t="s">
        <v>124</v>
      </c>
    </row>
    <row r="269" spans="2:65" s="14" customFormat="1">
      <c r="B269" s="179"/>
      <c r="D269" s="164" t="s">
        <v>133</v>
      </c>
      <c r="E269" s="180" t="s">
        <v>1</v>
      </c>
      <c r="F269" s="181" t="s">
        <v>136</v>
      </c>
      <c r="H269" s="182">
        <v>2343</v>
      </c>
      <c r="I269" s="183"/>
      <c r="L269" s="179"/>
      <c r="M269" s="184"/>
      <c r="N269" s="185"/>
      <c r="O269" s="185"/>
      <c r="P269" s="185"/>
      <c r="Q269" s="185"/>
      <c r="R269" s="185"/>
      <c r="S269" s="185"/>
      <c r="T269" s="186"/>
      <c r="AT269" s="180" t="s">
        <v>133</v>
      </c>
      <c r="AU269" s="180" t="s">
        <v>88</v>
      </c>
      <c r="AV269" s="14" t="s">
        <v>123</v>
      </c>
      <c r="AW269" s="14" t="s">
        <v>32</v>
      </c>
      <c r="AX269" s="14" t="s">
        <v>86</v>
      </c>
      <c r="AY269" s="180" t="s">
        <v>124</v>
      </c>
    </row>
    <row r="270" spans="2:65" s="1" customFormat="1" ht="16.5" customHeight="1">
      <c r="B270" s="149"/>
      <c r="C270" s="190" t="s">
        <v>8</v>
      </c>
      <c r="D270" s="190" t="s">
        <v>313</v>
      </c>
      <c r="E270" s="191" t="s">
        <v>314</v>
      </c>
      <c r="F270" s="192" t="s">
        <v>315</v>
      </c>
      <c r="G270" s="193" t="s">
        <v>175</v>
      </c>
      <c r="H270" s="194">
        <v>1226.28</v>
      </c>
      <c r="I270" s="195"/>
      <c r="J270" s="196">
        <f>ROUND(I270*H270,2)</f>
        <v>0</v>
      </c>
      <c r="K270" s="192" t="s">
        <v>243</v>
      </c>
      <c r="L270" s="197"/>
      <c r="M270" s="198" t="s">
        <v>1</v>
      </c>
      <c r="N270" s="199" t="s">
        <v>43</v>
      </c>
      <c r="O270" s="54"/>
      <c r="P270" s="159">
        <f>O270*H270</f>
        <v>0</v>
      </c>
      <c r="Q270" s="159">
        <v>6.6E-4</v>
      </c>
      <c r="R270" s="159">
        <f>Q270*H270</f>
        <v>0.80934479999999998</v>
      </c>
      <c r="S270" s="159">
        <v>0</v>
      </c>
      <c r="T270" s="160">
        <f>S270*H270</f>
        <v>0</v>
      </c>
      <c r="AR270" s="161" t="s">
        <v>228</v>
      </c>
      <c r="AT270" s="161" t="s">
        <v>313</v>
      </c>
      <c r="AU270" s="161" t="s">
        <v>88</v>
      </c>
      <c r="AY270" s="16" t="s">
        <v>124</v>
      </c>
      <c r="BE270" s="162">
        <f>IF(N270="základní",J270,0)</f>
        <v>0</v>
      </c>
      <c r="BF270" s="162">
        <f>IF(N270="snížená",J270,0)</f>
        <v>0</v>
      </c>
      <c r="BG270" s="162">
        <f>IF(N270="zákl. přenesená",J270,0)</f>
        <v>0</v>
      </c>
      <c r="BH270" s="162">
        <f>IF(N270="sníž. přenesená",J270,0)</f>
        <v>0</v>
      </c>
      <c r="BI270" s="162">
        <f>IF(N270="nulová",J270,0)</f>
        <v>0</v>
      </c>
      <c r="BJ270" s="16" t="s">
        <v>86</v>
      </c>
      <c r="BK270" s="162">
        <f>ROUND(I270*H270,2)</f>
        <v>0</v>
      </c>
      <c r="BL270" s="16" t="s">
        <v>123</v>
      </c>
      <c r="BM270" s="161" t="s">
        <v>316</v>
      </c>
    </row>
    <row r="271" spans="2:65" s="12" customFormat="1" ht="33.75">
      <c r="B271" s="163"/>
      <c r="D271" s="164" t="s">
        <v>133</v>
      </c>
      <c r="E271" s="165" t="s">
        <v>1</v>
      </c>
      <c r="F271" s="166" t="s">
        <v>317</v>
      </c>
      <c r="H271" s="165" t="s">
        <v>1</v>
      </c>
      <c r="I271" s="167"/>
      <c r="L271" s="163"/>
      <c r="M271" s="168"/>
      <c r="N271" s="169"/>
      <c r="O271" s="169"/>
      <c r="P271" s="169"/>
      <c r="Q271" s="169"/>
      <c r="R271" s="169"/>
      <c r="S271" s="169"/>
      <c r="T271" s="170"/>
      <c r="AT271" s="165" t="s">
        <v>133</v>
      </c>
      <c r="AU271" s="165" t="s">
        <v>88</v>
      </c>
      <c r="AV271" s="12" t="s">
        <v>86</v>
      </c>
      <c r="AW271" s="12" t="s">
        <v>32</v>
      </c>
      <c r="AX271" s="12" t="s">
        <v>78</v>
      </c>
      <c r="AY271" s="165" t="s">
        <v>124</v>
      </c>
    </row>
    <row r="272" spans="2:65" s="12" customFormat="1" ht="22.5">
      <c r="B272" s="163"/>
      <c r="D272" s="164" t="s">
        <v>133</v>
      </c>
      <c r="E272" s="165" t="s">
        <v>1</v>
      </c>
      <c r="F272" s="166" t="s">
        <v>308</v>
      </c>
      <c r="H272" s="165" t="s">
        <v>1</v>
      </c>
      <c r="I272" s="167"/>
      <c r="L272" s="163"/>
      <c r="M272" s="168"/>
      <c r="N272" s="169"/>
      <c r="O272" s="169"/>
      <c r="P272" s="169"/>
      <c r="Q272" s="169"/>
      <c r="R272" s="169"/>
      <c r="S272" s="169"/>
      <c r="T272" s="170"/>
      <c r="AT272" s="165" t="s">
        <v>133</v>
      </c>
      <c r="AU272" s="165" t="s">
        <v>88</v>
      </c>
      <c r="AV272" s="12" t="s">
        <v>86</v>
      </c>
      <c r="AW272" s="12" t="s">
        <v>32</v>
      </c>
      <c r="AX272" s="12" t="s">
        <v>78</v>
      </c>
      <c r="AY272" s="165" t="s">
        <v>124</v>
      </c>
    </row>
    <row r="273" spans="2:65" s="13" customFormat="1">
      <c r="B273" s="171"/>
      <c r="D273" s="164" t="s">
        <v>133</v>
      </c>
      <c r="E273" s="172" t="s">
        <v>1</v>
      </c>
      <c r="F273" s="173" t="s">
        <v>318</v>
      </c>
      <c r="H273" s="174">
        <v>1226.28</v>
      </c>
      <c r="I273" s="175"/>
      <c r="L273" s="171"/>
      <c r="M273" s="176"/>
      <c r="N273" s="177"/>
      <c r="O273" s="177"/>
      <c r="P273" s="177"/>
      <c r="Q273" s="177"/>
      <c r="R273" s="177"/>
      <c r="S273" s="177"/>
      <c r="T273" s="178"/>
      <c r="AT273" s="172" t="s">
        <v>133</v>
      </c>
      <c r="AU273" s="172" t="s">
        <v>88</v>
      </c>
      <c r="AV273" s="13" t="s">
        <v>88</v>
      </c>
      <c r="AW273" s="13" t="s">
        <v>32</v>
      </c>
      <c r="AX273" s="13" t="s">
        <v>78</v>
      </c>
      <c r="AY273" s="172" t="s">
        <v>124</v>
      </c>
    </row>
    <row r="274" spans="2:65" s="14" customFormat="1">
      <c r="B274" s="179"/>
      <c r="D274" s="164" t="s">
        <v>133</v>
      </c>
      <c r="E274" s="180" t="s">
        <v>1</v>
      </c>
      <c r="F274" s="181" t="s">
        <v>136</v>
      </c>
      <c r="H274" s="182">
        <v>1226.28</v>
      </c>
      <c r="I274" s="183"/>
      <c r="L274" s="179"/>
      <c r="M274" s="184"/>
      <c r="N274" s="185"/>
      <c r="O274" s="185"/>
      <c r="P274" s="185"/>
      <c r="Q274" s="185"/>
      <c r="R274" s="185"/>
      <c r="S274" s="185"/>
      <c r="T274" s="186"/>
      <c r="AT274" s="180" t="s">
        <v>133</v>
      </c>
      <c r="AU274" s="180" t="s">
        <v>88</v>
      </c>
      <c r="AV274" s="14" t="s">
        <v>123</v>
      </c>
      <c r="AW274" s="14" t="s">
        <v>32</v>
      </c>
      <c r="AX274" s="14" t="s">
        <v>86</v>
      </c>
      <c r="AY274" s="180" t="s">
        <v>124</v>
      </c>
    </row>
    <row r="275" spans="2:65" s="1" customFormat="1" ht="16.5" customHeight="1">
      <c r="B275" s="149"/>
      <c r="C275" s="190" t="s">
        <v>319</v>
      </c>
      <c r="D275" s="190" t="s">
        <v>313</v>
      </c>
      <c r="E275" s="191" t="s">
        <v>320</v>
      </c>
      <c r="F275" s="192" t="s">
        <v>321</v>
      </c>
      <c r="G275" s="193" t="s">
        <v>175</v>
      </c>
      <c r="H275" s="194">
        <v>1226.28</v>
      </c>
      <c r="I275" s="195"/>
      <c r="J275" s="196">
        <f>ROUND(I275*H275,2)</f>
        <v>0</v>
      </c>
      <c r="K275" s="192" t="s">
        <v>243</v>
      </c>
      <c r="L275" s="197"/>
      <c r="M275" s="198" t="s">
        <v>1</v>
      </c>
      <c r="N275" s="199" t="s">
        <v>43</v>
      </c>
      <c r="O275" s="54"/>
      <c r="P275" s="159">
        <f>O275*H275</f>
        <v>0</v>
      </c>
      <c r="Q275" s="159">
        <v>3.1E-4</v>
      </c>
      <c r="R275" s="159">
        <f>Q275*H275</f>
        <v>0.38014680000000001</v>
      </c>
      <c r="S275" s="159">
        <v>0</v>
      </c>
      <c r="T275" s="160">
        <f>S275*H275</f>
        <v>0</v>
      </c>
      <c r="AR275" s="161" t="s">
        <v>228</v>
      </c>
      <c r="AT275" s="161" t="s">
        <v>313</v>
      </c>
      <c r="AU275" s="161" t="s">
        <v>88</v>
      </c>
      <c r="AY275" s="16" t="s">
        <v>124</v>
      </c>
      <c r="BE275" s="162">
        <f>IF(N275="základní",J275,0)</f>
        <v>0</v>
      </c>
      <c r="BF275" s="162">
        <f>IF(N275="snížená",J275,0)</f>
        <v>0</v>
      </c>
      <c r="BG275" s="162">
        <f>IF(N275="zákl. přenesená",J275,0)</f>
        <v>0</v>
      </c>
      <c r="BH275" s="162">
        <f>IF(N275="sníž. přenesená",J275,0)</f>
        <v>0</v>
      </c>
      <c r="BI275" s="162">
        <f>IF(N275="nulová",J275,0)</f>
        <v>0</v>
      </c>
      <c r="BJ275" s="16" t="s">
        <v>86</v>
      </c>
      <c r="BK275" s="162">
        <f>ROUND(I275*H275,2)</f>
        <v>0</v>
      </c>
      <c r="BL275" s="16" t="s">
        <v>123</v>
      </c>
      <c r="BM275" s="161" t="s">
        <v>322</v>
      </c>
    </row>
    <row r="276" spans="2:65" s="12" customFormat="1" ht="22.5">
      <c r="B276" s="163"/>
      <c r="D276" s="164" t="s">
        <v>133</v>
      </c>
      <c r="E276" s="165" t="s">
        <v>1</v>
      </c>
      <c r="F276" s="166" t="s">
        <v>323</v>
      </c>
      <c r="H276" s="165" t="s">
        <v>1</v>
      </c>
      <c r="I276" s="167"/>
      <c r="L276" s="163"/>
      <c r="M276" s="168"/>
      <c r="N276" s="169"/>
      <c r="O276" s="169"/>
      <c r="P276" s="169"/>
      <c r="Q276" s="169"/>
      <c r="R276" s="169"/>
      <c r="S276" s="169"/>
      <c r="T276" s="170"/>
      <c r="AT276" s="165" t="s">
        <v>133</v>
      </c>
      <c r="AU276" s="165" t="s">
        <v>88</v>
      </c>
      <c r="AV276" s="12" t="s">
        <v>86</v>
      </c>
      <c r="AW276" s="12" t="s">
        <v>32</v>
      </c>
      <c r="AX276" s="12" t="s">
        <v>78</v>
      </c>
      <c r="AY276" s="165" t="s">
        <v>124</v>
      </c>
    </row>
    <row r="277" spans="2:65" s="12" customFormat="1" ht="22.5">
      <c r="B277" s="163"/>
      <c r="D277" s="164" t="s">
        <v>133</v>
      </c>
      <c r="E277" s="165" t="s">
        <v>1</v>
      </c>
      <c r="F277" s="166" t="s">
        <v>324</v>
      </c>
      <c r="H277" s="165" t="s">
        <v>1</v>
      </c>
      <c r="I277" s="167"/>
      <c r="L277" s="163"/>
      <c r="M277" s="168"/>
      <c r="N277" s="169"/>
      <c r="O277" s="169"/>
      <c r="P277" s="169"/>
      <c r="Q277" s="169"/>
      <c r="R277" s="169"/>
      <c r="S277" s="169"/>
      <c r="T277" s="170"/>
      <c r="AT277" s="165" t="s">
        <v>133</v>
      </c>
      <c r="AU277" s="165" t="s">
        <v>88</v>
      </c>
      <c r="AV277" s="12" t="s">
        <v>86</v>
      </c>
      <c r="AW277" s="12" t="s">
        <v>32</v>
      </c>
      <c r="AX277" s="12" t="s">
        <v>78</v>
      </c>
      <c r="AY277" s="165" t="s">
        <v>124</v>
      </c>
    </row>
    <row r="278" spans="2:65" s="12" customFormat="1">
      <c r="B278" s="163"/>
      <c r="D278" s="164" t="s">
        <v>133</v>
      </c>
      <c r="E278" s="165" t="s">
        <v>1</v>
      </c>
      <c r="F278" s="166" t="s">
        <v>325</v>
      </c>
      <c r="H278" s="165" t="s">
        <v>1</v>
      </c>
      <c r="I278" s="167"/>
      <c r="L278" s="163"/>
      <c r="M278" s="168"/>
      <c r="N278" s="169"/>
      <c r="O278" s="169"/>
      <c r="P278" s="169"/>
      <c r="Q278" s="169"/>
      <c r="R278" s="169"/>
      <c r="S278" s="169"/>
      <c r="T278" s="170"/>
      <c r="AT278" s="165" t="s">
        <v>133</v>
      </c>
      <c r="AU278" s="165" t="s">
        <v>88</v>
      </c>
      <c r="AV278" s="12" t="s">
        <v>86</v>
      </c>
      <c r="AW278" s="12" t="s">
        <v>32</v>
      </c>
      <c r="AX278" s="12" t="s">
        <v>78</v>
      </c>
      <c r="AY278" s="165" t="s">
        <v>124</v>
      </c>
    </row>
    <row r="279" spans="2:65" s="12" customFormat="1" ht="22.5">
      <c r="B279" s="163"/>
      <c r="D279" s="164" t="s">
        <v>133</v>
      </c>
      <c r="E279" s="165" t="s">
        <v>1</v>
      </c>
      <c r="F279" s="166" t="s">
        <v>195</v>
      </c>
      <c r="H279" s="165" t="s">
        <v>1</v>
      </c>
      <c r="I279" s="167"/>
      <c r="L279" s="163"/>
      <c r="M279" s="168"/>
      <c r="N279" s="169"/>
      <c r="O279" s="169"/>
      <c r="P279" s="169"/>
      <c r="Q279" s="169"/>
      <c r="R279" s="169"/>
      <c r="S279" s="169"/>
      <c r="T279" s="170"/>
      <c r="AT279" s="165" t="s">
        <v>133</v>
      </c>
      <c r="AU279" s="165" t="s">
        <v>88</v>
      </c>
      <c r="AV279" s="12" t="s">
        <v>86</v>
      </c>
      <c r="AW279" s="12" t="s">
        <v>32</v>
      </c>
      <c r="AX279" s="12" t="s">
        <v>78</v>
      </c>
      <c r="AY279" s="165" t="s">
        <v>124</v>
      </c>
    </row>
    <row r="280" spans="2:65" s="13" customFormat="1">
      <c r="B280" s="171"/>
      <c r="D280" s="164" t="s">
        <v>133</v>
      </c>
      <c r="E280" s="172" t="s">
        <v>1</v>
      </c>
      <c r="F280" s="173" t="s">
        <v>318</v>
      </c>
      <c r="H280" s="174">
        <v>1226.28</v>
      </c>
      <c r="I280" s="175"/>
      <c r="L280" s="171"/>
      <c r="M280" s="176"/>
      <c r="N280" s="177"/>
      <c r="O280" s="177"/>
      <c r="P280" s="177"/>
      <c r="Q280" s="177"/>
      <c r="R280" s="177"/>
      <c r="S280" s="177"/>
      <c r="T280" s="178"/>
      <c r="AT280" s="172" t="s">
        <v>133</v>
      </c>
      <c r="AU280" s="172" t="s">
        <v>88</v>
      </c>
      <c r="AV280" s="13" t="s">
        <v>88</v>
      </c>
      <c r="AW280" s="13" t="s">
        <v>32</v>
      </c>
      <c r="AX280" s="13" t="s">
        <v>78</v>
      </c>
      <c r="AY280" s="172" t="s">
        <v>124</v>
      </c>
    </row>
    <row r="281" spans="2:65" s="14" customFormat="1">
      <c r="B281" s="179"/>
      <c r="D281" s="164" t="s">
        <v>133</v>
      </c>
      <c r="E281" s="180" t="s">
        <v>1</v>
      </c>
      <c r="F281" s="181" t="s">
        <v>136</v>
      </c>
      <c r="H281" s="182">
        <v>1226.28</v>
      </c>
      <c r="I281" s="183"/>
      <c r="L281" s="179"/>
      <c r="M281" s="184"/>
      <c r="N281" s="185"/>
      <c r="O281" s="185"/>
      <c r="P281" s="185"/>
      <c r="Q281" s="185"/>
      <c r="R281" s="185"/>
      <c r="S281" s="185"/>
      <c r="T281" s="186"/>
      <c r="AT281" s="180" t="s">
        <v>133</v>
      </c>
      <c r="AU281" s="180" t="s">
        <v>88</v>
      </c>
      <c r="AV281" s="14" t="s">
        <v>123</v>
      </c>
      <c r="AW281" s="14" t="s">
        <v>32</v>
      </c>
      <c r="AX281" s="14" t="s">
        <v>86</v>
      </c>
      <c r="AY281" s="180" t="s">
        <v>124</v>
      </c>
    </row>
    <row r="282" spans="2:65" s="1" customFormat="1" ht="16.5" customHeight="1">
      <c r="B282" s="149"/>
      <c r="C282" s="150" t="s">
        <v>326</v>
      </c>
      <c r="D282" s="150" t="s">
        <v>127</v>
      </c>
      <c r="E282" s="151" t="s">
        <v>327</v>
      </c>
      <c r="F282" s="152" t="s">
        <v>328</v>
      </c>
      <c r="G282" s="153" t="s">
        <v>220</v>
      </c>
      <c r="H282" s="154">
        <v>15</v>
      </c>
      <c r="I282" s="155"/>
      <c r="J282" s="156">
        <f>ROUND(I282*H282,2)</f>
        <v>0</v>
      </c>
      <c r="K282" s="152" t="s">
        <v>1</v>
      </c>
      <c r="L282" s="31"/>
      <c r="M282" s="157" t="s">
        <v>1</v>
      </c>
      <c r="N282" s="158" t="s">
        <v>43</v>
      </c>
      <c r="O282" s="54"/>
      <c r="P282" s="159">
        <f>O282*H282</f>
        <v>0</v>
      </c>
      <c r="Q282" s="159">
        <v>0</v>
      </c>
      <c r="R282" s="159">
        <f>Q282*H282</f>
        <v>0</v>
      </c>
      <c r="S282" s="159">
        <v>1.95</v>
      </c>
      <c r="T282" s="160">
        <f>S282*H282</f>
        <v>29.25</v>
      </c>
      <c r="AR282" s="161" t="s">
        <v>123</v>
      </c>
      <c r="AT282" s="161" t="s">
        <v>127</v>
      </c>
      <c r="AU282" s="161" t="s">
        <v>88</v>
      </c>
      <c r="AY282" s="16" t="s">
        <v>124</v>
      </c>
      <c r="BE282" s="162">
        <f>IF(N282="základní",J282,0)</f>
        <v>0</v>
      </c>
      <c r="BF282" s="162">
        <f>IF(N282="snížená",J282,0)</f>
        <v>0</v>
      </c>
      <c r="BG282" s="162">
        <f>IF(N282="zákl. přenesená",J282,0)</f>
        <v>0</v>
      </c>
      <c r="BH282" s="162">
        <f>IF(N282="sníž. přenesená",J282,0)</f>
        <v>0</v>
      </c>
      <c r="BI282" s="162">
        <f>IF(N282="nulová",J282,0)</f>
        <v>0</v>
      </c>
      <c r="BJ282" s="16" t="s">
        <v>86</v>
      </c>
      <c r="BK282" s="162">
        <f>ROUND(I282*H282,2)</f>
        <v>0</v>
      </c>
      <c r="BL282" s="16" t="s">
        <v>123</v>
      </c>
      <c r="BM282" s="161" t="s">
        <v>329</v>
      </c>
    </row>
    <row r="283" spans="2:65" s="12" customFormat="1" ht="22.5">
      <c r="B283" s="163"/>
      <c r="D283" s="164" t="s">
        <v>133</v>
      </c>
      <c r="E283" s="165" t="s">
        <v>1</v>
      </c>
      <c r="F283" s="166" t="s">
        <v>330</v>
      </c>
      <c r="H283" s="165" t="s">
        <v>1</v>
      </c>
      <c r="I283" s="167"/>
      <c r="L283" s="163"/>
      <c r="M283" s="168"/>
      <c r="N283" s="169"/>
      <c r="O283" s="169"/>
      <c r="P283" s="169"/>
      <c r="Q283" s="169"/>
      <c r="R283" s="169"/>
      <c r="S283" s="169"/>
      <c r="T283" s="170"/>
      <c r="AT283" s="165" t="s">
        <v>133</v>
      </c>
      <c r="AU283" s="165" t="s">
        <v>88</v>
      </c>
      <c r="AV283" s="12" t="s">
        <v>86</v>
      </c>
      <c r="AW283" s="12" t="s">
        <v>32</v>
      </c>
      <c r="AX283" s="12" t="s">
        <v>78</v>
      </c>
      <c r="AY283" s="165" t="s">
        <v>124</v>
      </c>
    </row>
    <row r="284" spans="2:65" s="12" customFormat="1" ht="33.75">
      <c r="B284" s="163"/>
      <c r="D284" s="164" t="s">
        <v>133</v>
      </c>
      <c r="E284" s="165" t="s">
        <v>1</v>
      </c>
      <c r="F284" s="166" t="s">
        <v>331</v>
      </c>
      <c r="H284" s="165" t="s">
        <v>1</v>
      </c>
      <c r="I284" s="167"/>
      <c r="L284" s="163"/>
      <c r="M284" s="168"/>
      <c r="N284" s="169"/>
      <c r="O284" s="169"/>
      <c r="P284" s="169"/>
      <c r="Q284" s="169"/>
      <c r="R284" s="169"/>
      <c r="S284" s="169"/>
      <c r="T284" s="170"/>
      <c r="AT284" s="165" t="s">
        <v>133</v>
      </c>
      <c r="AU284" s="165" t="s">
        <v>88</v>
      </c>
      <c r="AV284" s="12" t="s">
        <v>86</v>
      </c>
      <c r="AW284" s="12" t="s">
        <v>32</v>
      </c>
      <c r="AX284" s="12" t="s">
        <v>78</v>
      </c>
      <c r="AY284" s="165" t="s">
        <v>124</v>
      </c>
    </row>
    <row r="285" spans="2:65" s="12" customFormat="1" ht="22.5">
      <c r="B285" s="163"/>
      <c r="D285" s="164" t="s">
        <v>133</v>
      </c>
      <c r="E285" s="165" t="s">
        <v>1</v>
      </c>
      <c r="F285" s="166" t="s">
        <v>234</v>
      </c>
      <c r="H285" s="165" t="s">
        <v>1</v>
      </c>
      <c r="I285" s="167"/>
      <c r="L285" s="163"/>
      <c r="M285" s="168"/>
      <c r="N285" s="169"/>
      <c r="O285" s="169"/>
      <c r="P285" s="169"/>
      <c r="Q285" s="169"/>
      <c r="R285" s="169"/>
      <c r="S285" s="169"/>
      <c r="T285" s="170"/>
      <c r="AT285" s="165" t="s">
        <v>133</v>
      </c>
      <c r="AU285" s="165" t="s">
        <v>88</v>
      </c>
      <c r="AV285" s="12" t="s">
        <v>86</v>
      </c>
      <c r="AW285" s="12" t="s">
        <v>32</v>
      </c>
      <c r="AX285" s="12" t="s">
        <v>78</v>
      </c>
      <c r="AY285" s="165" t="s">
        <v>124</v>
      </c>
    </row>
    <row r="286" spans="2:65" s="13" customFormat="1">
      <c r="B286" s="171"/>
      <c r="D286" s="164" t="s">
        <v>133</v>
      </c>
      <c r="E286" s="172" t="s">
        <v>1</v>
      </c>
      <c r="F286" s="173" t="s">
        <v>332</v>
      </c>
      <c r="H286" s="174">
        <v>15</v>
      </c>
      <c r="I286" s="175"/>
      <c r="L286" s="171"/>
      <c r="M286" s="176"/>
      <c r="N286" s="177"/>
      <c r="O286" s="177"/>
      <c r="P286" s="177"/>
      <c r="Q286" s="177"/>
      <c r="R286" s="177"/>
      <c r="S286" s="177"/>
      <c r="T286" s="178"/>
      <c r="AT286" s="172" t="s">
        <v>133</v>
      </c>
      <c r="AU286" s="172" t="s">
        <v>88</v>
      </c>
      <c r="AV286" s="13" t="s">
        <v>88</v>
      </c>
      <c r="AW286" s="13" t="s">
        <v>32</v>
      </c>
      <c r="AX286" s="13" t="s">
        <v>78</v>
      </c>
      <c r="AY286" s="172" t="s">
        <v>124</v>
      </c>
    </row>
    <row r="287" spans="2:65" s="14" customFormat="1">
      <c r="B287" s="179"/>
      <c r="D287" s="164" t="s">
        <v>133</v>
      </c>
      <c r="E287" s="180" t="s">
        <v>1</v>
      </c>
      <c r="F287" s="181" t="s">
        <v>136</v>
      </c>
      <c r="H287" s="182">
        <v>15</v>
      </c>
      <c r="I287" s="183"/>
      <c r="L287" s="179"/>
      <c r="M287" s="184"/>
      <c r="N287" s="185"/>
      <c r="O287" s="185"/>
      <c r="P287" s="185"/>
      <c r="Q287" s="185"/>
      <c r="R287" s="185"/>
      <c r="S287" s="185"/>
      <c r="T287" s="186"/>
      <c r="AT287" s="180" t="s">
        <v>133</v>
      </c>
      <c r="AU287" s="180" t="s">
        <v>88</v>
      </c>
      <c r="AV287" s="14" t="s">
        <v>123</v>
      </c>
      <c r="AW287" s="14" t="s">
        <v>32</v>
      </c>
      <c r="AX287" s="14" t="s">
        <v>86</v>
      </c>
      <c r="AY287" s="180" t="s">
        <v>124</v>
      </c>
    </row>
    <row r="288" spans="2:65" s="1" customFormat="1" ht="16.5" customHeight="1">
      <c r="B288" s="149"/>
      <c r="C288" s="150" t="s">
        <v>333</v>
      </c>
      <c r="D288" s="150" t="s">
        <v>127</v>
      </c>
      <c r="E288" s="151" t="s">
        <v>334</v>
      </c>
      <c r="F288" s="152" t="s">
        <v>335</v>
      </c>
      <c r="G288" s="153" t="s">
        <v>242</v>
      </c>
      <c r="H288" s="154">
        <v>10</v>
      </c>
      <c r="I288" s="155"/>
      <c r="J288" s="156">
        <f>ROUND(I288*H288,2)</f>
        <v>0</v>
      </c>
      <c r="K288" s="152" t="s">
        <v>198</v>
      </c>
      <c r="L288" s="31"/>
      <c r="M288" s="157" t="s">
        <v>1</v>
      </c>
      <c r="N288" s="158" t="s">
        <v>43</v>
      </c>
      <c r="O288" s="54"/>
      <c r="P288" s="159">
        <f>O288*H288</f>
        <v>0</v>
      </c>
      <c r="Q288" s="159">
        <v>0</v>
      </c>
      <c r="R288" s="159">
        <f>Q288*H288</f>
        <v>0</v>
      </c>
      <c r="S288" s="159">
        <v>2.2000000000000002</v>
      </c>
      <c r="T288" s="160">
        <f>S288*H288</f>
        <v>22</v>
      </c>
      <c r="AR288" s="161" t="s">
        <v>123</v>
      </c>
      <c r="AT288" s="161" t="s">
        <v>127</v>
      </c>
      <c r="AU288" s="161" t="s">
        <v>88</v>
      </c>
      <c r="AY288" s="16" t="s">
        <v>124</v>
      </c>
      <c r="BE288" s="162">
        <f>IF(N288="základní",J288,0)</f>
        <v>0</v>
      </c>
      <c r="BF288" s="162">
        <f>IF(N288="snížená",J288,0)</f>
        <v>0</v>
      </c>
      <c r="BG288" s="162">
        <f>IF(N288="zákl. přenesená",J288,0)</f>
        <v>0</v>
      </c>
      <c r="BH288" s="162">
        <f>IF(N288="sníž. přenesená",J288,0)</f>
        <v>0</v>
      </c>
      <c r="BI288" s="162">
        <f>IF(N288="nulová",J288,0)</f>
        <v>0</v>
      </c>
      <c r="BJ288" s="16" t="s">
        <v>86</v>
      </c>
      <c r="BK288" s="162">
        <f>ROUND(I288*H288,2)</f>
        <v>0</v>
      </c>
      <c r="BL288" s="16" t="s">
        <v>123</v>
      </c>
      <c r="BM288" s="161" t="s">
        <v>336</v>
      </c>
    </row>
    <row r="289" spans="2:65" s="1" customFormat="1" ht="87.75">
      <c r="B289" s="31"/>
      <c r="D289" s="164" t="s">
        <v>337</v>
      </c>
      <c r="F289" s="200" t="s">
        <v>338</v>
      </c>
      <c r="I289" s="90"/>
      <c r="L289" s="31"/>
      <c r="M289" s="201"/>
      <c r="N289" s="54"/>
      <c r="O289" s="54"/>
      <c r="P289" s="54"/>
      <c r="Q289" s="54"/>
      <c r="R289" s="54"/>
      <c r="S289" s="54"/>
      <c r="T289" s="55"/>
      <c r="AT289" s="16" t="s">
        <v>337</v>
      </c>
      <c r="AU289" s="16" t="s">
        <v>88</v>
      </c>
    </row>
    <row r="290" spans="2:65" s="12" customFormat="1" ht="33.75">
      <c r="B290" s="163"/>
      <c r="D290" s="164" t="s">
        <v>133</v>
      </c>
      <c r="E290" s="165" t="s">
        <v>1</v>
      </c>
      <c r="F290" s="166" t="s">
        <v>339</v>
      </c>
      <c r="H290" s="165" t="s">
        <v>1</v>
      </c>
      <c r="I290" s="167"/>
      <c r="L290" s="163"/>
      <c r="M290" s="168"/>
      <c r="N290" s="169"/>
      <c r="O290" s="169"/>
      <c r="P290" s="169"/>
      <c r="Q290" s="169"/>
      <c r="R290" s="169"/>
      <c r="S290" s="169"/>
      <c r="T290" s="170"/>
      <c r="AT290" s="165" t="s">
        <v>133</v>
      </c>
      <c r="AU290" s="165" t="s">
        <v>88</v>
      </c>
      <c r="AV290" s="12" t="s">
        <v>86</v>
      </c>
      <c r="AW290" s="12" t="s">
        <v>32</v>
      </c>
      <c r="AX290" s="12" t="s">
        <v>78</v>
      </c>
      <c r="AY290" s="165" t="s">
        <v>124</v>
      </c>
    </row>
    <row r="291" spans="2:65" s="12" customFormat="1" ht="22.5">
      <c r="B291" s="163"/>
      <c r="D291" s="164" t="s">
        <v>133</v>
      </c>
      <c r="E291" s="165" t="s">
        <v>1</v>
      </c>
      <c r="F291" s="166" t="s">
        <v>340</v>
      </c>
      <c r="H291" s="165" t="s">
        <v>1</v>
      </c>
      <c r="I291" s="167"/>
      <c r="L291" s="163"/>
      <c r="M291" s="168"/>
      <c r="N291" s="169"/>
      <c r="O291" s="169"/>
      <c r="P291" s="169"/>
      <c r="Q291" s="169"/>
      <c r="R291" s="169"/>
      <c r="S291" s="169"/>
      <c r="T291" s="170"/>
      <c r="AT291" s="165" t="s">
        <v>133</v>
      </c>
      <c r="AU291" s="165" t="s">
        <v>88</v>
      </c>
      <c r="AV291" s="12" t="s">
        <v>86</v>
      </c>
      <c r="AW291" s="12" t="s">
        <v>32</v>
      </c>
      <c r="AX291" s="12" t="s">
        <v>78</v>
      </c>
      <c r="AY291" s="165" t="s">
        <v>124</v>
      </c>
    </row>
    <row r="292" spans="2:65" s="12" customFormat="1" ht="22.5">
      <c r="B292" s="163"/>
      <c r="D292" s="164" t="s">
        <v>133</v>
      </c>
      <c r="E292" s="165" t="s">
        <v>1</v>
      </c>
      <c r="F292" s="166" t="s">
        <v>341</v>
      </c>
      <c r="H292" s="165" t="s">
        <v>1</v>
      </c>
      <c r="I292" s="167"/>
      <c r="L292" s="163"/>
      <c r="M292" s="168"/>
      <c r="N292" s="169"/>
      <c r="O292" s="169"/>
      <c r="P292" s="169"/>
      <c r="Q292" s="169"/>
      <c r="R292" s="169"/>
      <c r="S292" s="169"/>
      <c r="T292" s="170"/>
      <c r="AT292" s="165" t="s">
        <v>133</v>
      </c>
      <c r="AU292" s="165" t="s">
        <v>88</v>
      </c>
      <c r="AV292" s="12" t="s">
        <v>86</v>
      </c>
      <c r="AW292" s="12" t="s">
        <v>32</v>
      </c>
      <c r="AX292" s="12" t="s">
        <v>78</v>
      </c>
      <c r="AY292" s="165" t="s">
        <v>124</v>
      </c>
    </row>
    <row r="293" spans="2:65" s="12" customFormat="1" ht="22.5">
      <c r="B293" s="163"/>
      <c r="D293" s="164" t="s">
        <v>133</v>
      </c>
      <c r="E293" s="165" t="s">
        <v>1</v>
      </c>
      <c r="F293" s="166" t="s">
        <v>342</v>
      </c>
      <c r="H293" s="165" t="s">
        <v>1</v>
      </c>
      <c r="I293" s="167"/>
      <c r="L293" s="163"/>
      <c r="M293" s="168"/>
      <c r="N293" s="169"/>
      <c r="O293" s="169"/>
      <c r="P293" s="169"/>
      <c r="Q293" s="169"/>
      <c r="R293" s="169"/>
      <c r="S293" s="169"/>
      <c r="T293" s="170"/>
      <c r="AT293" s="165" t="s">
        <v>133</v>
      </c>
      <c r="AU293" s="165" t="s">
        <v>88</v>
      </c>
      <c r="AV293" s="12" t="s">
        <v>86</v>
      </c>
      <c r="AW293" s="12" t="s">
        <v>32</v>
      </c>
      <c r="AX293" s="12" t="s">
        <v>78</v>
      </c>
      <c r="AY293" s="165" t="s">
        <v>124</v>
      </c>
    </row>
    <row r="294" spans="2:65" s="13" customFormat="1">
      <c r="B294" s="171"/>
      <c r="D294" s="164" t="s">
        <v>133</v>
      </c>
      <c r="E294" s="172" t="s">
        <v>1</v>
      </c>
      <c r="F294" s="173" t="s">
        <v>247</v>
      </c>
      <c r="H294" s="174">
        <v>10</v>
      </c>
      <c r="I294" s="175"/>
      <c r="L294" s="171"/>
      <c r="M294" s="176"/>
      <c r="N294" s="177"/>
      <c r="O294" s="177"/>
      <c r="P294" s="177"/>
      <c r="Q294" s="177"/>
      <c r="R294" s="177"/>
      <c r="S294" s="177"/>
      <c r="T294" s="178"/>
      <c r="AT294" s="172" t="s">
        <v>133</v>
      </c>
      <c r="AU294" s="172" t="s">
        <v>88</v>
      </c>
      <c r="AV294" s="13" t="s">
        <v>88</v>
      </c>
      <c r="AW294" s="13" t="s">
        <v>32</v>
      </c>
      <c r="AX294" s="13" t="s">
        <v>78</v>
      </c>
      <c r="AY294" s="172" t="s">
        <v>124</v>
      </c>
    </row>
    <row r="295" spans="2:65" s="14" customFormat="1">
      <c r="B295" s="179"/>
      <c r="D295" s="164" t="s">
        <v>133</v>
      </c>
      <c r="E295" s="180" t="s">
        <v>1</v>
      </c>
      <c r="F295" s="181" t="s">
        <v>136</v>
      </c>
      <c r="H295" s="182">
        <v>10</v>
      </c>
      <c r="I295" s="183"/>
      <c r="L295" s="179"/>
      <c r="M295" s="184"/>
      <c r="N295" s="185"/>
      <c r="O295" s="185"/>
      <c r="P295" s="185"/>
      <c r="Q295" s="185"/>
      <c r="R295" s="185"/>
      <c r="S295" s="185"/>
      <c r="T295" s="186"/>
      <c r="AT295" s="180" t="s">
        <v>133</v>
      </c>
      <c r="AU295" s="180" t="s">
        <v>88</v>
      </c>
      <c r="AV295" s="14" t="s">
        <v>123</v>
      </c>
      <c r="AW295" s="14" t="s">
        <v>32</v>
      </c>
      <c r="AX295" s="14" t="s">
        <v>86</v>
      </c>
      <c r="AY295" s="180" t="s">
        <v>124</v>
      </c>
    </row>
    <row r="296" spans="2:65" s="1" customFormat="1" ht="16.5" customHeight="1">
      <c r="B296" s="149"/>
      <c r="C296" s="150" t="s">
        <v>343</v>
      </c>
      <c r="D296" s="150" t="s">
        <v>127</v>
      </c>
      <c r="E296" s="151" t="s">
        <v>344</v>
      </c>
      <c r="F296" s="152" t="s">
        <v>345</v>
      </c>
      <c r="G296" s="153" t="s">
        <v>220</v>
      </c>
      <c r="H296" s="154">
        <v>131.1</v>
      </c>
      <c r="I296" s="155"/>
      <c r="J296" s="156">
        <f>ROUND(I296*H296,2)</f>
        <v>0</v>
      </c>
      <c r="K296" s="152" t="s">
        <v>198</v>
      </c>
      <c r="L296" s="31"/>
      <c r="M296" s="157" t="s">
        <v>1</v>
      </c>
      <c r="N296" s="158" t="s">
        <v>43</v>
      </c>
      <c r="O296" s="54"/>
      <c r="P296" s="159">
        <f>O296*H296</f>
        <v>0</v>
      </c>
      <c r="Q296" s="159">
        <v>1.07E-3</v>
      </c>
      <c r="R296" s="159">
        <f>Q296*H296</f>
        <v>0.14027699999999999</v>
      </c>
      <c r="S296" s="159">
        <v>0</v>
      </c>
      <c r="T296" s="160">
        <f>S296*H296</f>
        <v>0</v>
      </c>
      <c r="AR296" s="161" t="s">
        <v>123</v>
      </c>
      <c r="AT296" s="161" t="s">
        <v>127</v>
      </c>
      <c r="AU296" s="161" t="s">
        <v>88</v>
      </c>
      <c r="AY296" s="16" t="s">
        <v>124</v>
      </c>
      <c r="BE296" s="162">
        <f>IF(N296="základní",J296,0)</f>
        <v>0</v>
      </c>
      <c r="BF296" s="162">
        <f>IF(N296="snížená",J296,0)</f>
        <v>0</v>
      </c>
      <c r="BG296" s="162">
        <f>IF(N296="zákl. přenesená",J296,0)</f>
        <v>0</v>
      </c>
      <c r="BH296" s="162">
        <f>IF(N296="sníž. přenesená",J296,0)</f>
        <v>0</v>
      </c>
      <c r="BI296" s="162">
        <f>IF(N296="nulová",J296,0)</f>
        <v>0</v>
      </c>
      <c r="BJ296" s="16" t="s">
        <v>86</v>
      </c>
      <c r="BK296" s="162">
        <f>ROUND(I296*H296,2)</f>
        <v>0</v>
      </c>
      <c r="BL296" s="16" t="s">
        <v>123</v>
      </c>
      <c r="BM296" s="161" t="s">
        <v>346</v>
      </c>
    </row>
    <row r="297" spans="2:65" s="12" customFormat="1" ht="22.5">
      <c r="B297" s="163"/>
      <c r="D297" s="164" t="s">
        <v>133</v>
      </c>
      <c r="E297" s="165" t="s">
        <v>1</v>
      </c>
      <c r="F297" s="166" t="s">
        <v>347</v>
      </c>
      <c r="H297" s="165" t="s">
        <v>1</v>
      </c>
      <c r="I297" s="167"/>
      <c r="L297" s="163"/>
      <c r="M297" s="168"/>
      <c r="N297" s="169"/>
      <c r="O297" s="169"/>
      <c r="P297" s="169"/>
      <c r="Q297" s="169"/>
      <c r="R297" s="169"/>
      <c r="S297" s="169"/>
      <c r="T297" s="170"/>
      <c r="AT297" s="165" t="s">
        <v>133</v>
      </c>
      <c r="AU297" s="165" t="s">
        <v>88</v>
      </c>
      <c r="AV297" s="12" t="s">
        <v>86</v>
      </c>
      <c r="AW297" s="12" t="s">
        <v>32</v>
      </c>
      <c r="AX297" s="12" t="s">
        <v>78</v>
      </c>
      <c r="AY297" s="165" t="s">
        <v>124</v>
      </c>
    </row>
    <row r="298" spans="2:65" s="12" customFormat="1" ht="22.5">
      <c r="B298" s="163"/>
      <c r="D298" s="164" t="s">
        <v>133</v>
      </c>
      <c r="E298" s="165" t="s">
        <v>1</v>
      </c>
      <c r="F298" s="166" t="s">
        <v>348</v>
      </c>
      <c r="H298" s="165" t="s">
        <v>1</v>
      </c>
      <c r="I298" s="167"/>
      <c r="L298" s="163"/>
      <c r="M298" s="168"/>
      <c r="N298" s="169"/>
      <c r="O298" s="169"/>
      <c r="P298" s="169"/>
      <c r="Q298" s="169"/>
      <c r="R298" s="169"/>
      <c r="S298" s="169"/>
      <c r="T298" s="170"/>
      <c r="AT298" s="165" t="s">
        <v>133</v>
      </c>
      <c r="AU298" s="165" t="s">
        <v>88</v>
      </c>
      <c r="AV298" s="12" t="s">
        <v>86</v>
      </c>
      <c r="AW298" s="12" t="s">
        <v>32</v>
      </c>
      <c r="AX298" s="12" t="s">
        <v>78</v>
      </c>
      <c r="AY298" s="165" t="s">
        <v>124</v>
      </c>
    </row>
    <row r="299" spans="2:65" s="12" customFormat="1">
      <c r="B299" s="163"/>
      <c r="D299" s="164" t="s">
        <v>133</v>
      </c>
      <c r="E299" s="165" t="s">
        <v>1</v>
      </c>
      <c r="F299" s="166" t="s">
        <v>349</v>
      </c>
      <c r="H299" s="165" t="s">
        <v>1</v>
      </c>
      <c r="I299" s="167"/>
      <c r="L299" s="163"/>
      <c r="M299" s="168"/>
      <c r="N299" s="169"/>
      <c r="O299" s="169"/>
      <c r="P299" s="169"/>
      <c r="Q299" s="169"/>
      <c r="R299" s="169"/>
      <c r="S299" s="169"/>
      <c r="T299" s="170"/>
      <c r="AT299" s="165" t="s">
        <v>133</v>
      </c>
      <c r="AU299" s="165" t="s">
        <v>88</v>
      </c>
      <c r="AV299" s="12" t="s">
        <v>86</v>
      </c>
      <c r="AW299" s="12" t="s">
        <v>32</v>
      </c>
      <c r="AX299" s="12" t="s">
        <v>78</v>
      </c>
      <c r="AY299" s="165" t="s">
        <v>124</v>
      </c>
    </row>
    <row r="300" spans="2:65" s="12" customFormat="1" ht="22.5">
      <c r="B300" s="163"/>
      <c r="D300" s="164" t="s">
        <v>133</v>
      </c>
      <c r="E300" s="165" t="s">
        <v>1</v>
      </c>
      <c r="F300" s="166" t="s">
        <v>350</v>
      </c>
      <c r="H300" s="165" t="s">
        <v>1</v>
      </c>
      <c r="I300" s="167"/>
      <c r="L300" s="163"/>
      <c r="M300" s="168"/>
      <c r="N300" s="169"/>
      <c r="O300" s="169"/>
      <c r="P300" s="169"/>
      <c r="Q300" s="169"/>
      <c r="R300" s="169"/>
      <c r="S300" s="169"/>
      <c r="T300" s="170"/>
      <c r="AT300" s="165" t="s">
        <v>133</v>
      </c>
      <c r="AU300" s="165" t="s">
        <v>88</v>
      </c>
      <c r="AV300" s="12" t="s">
        <v>86</v>
      </c>
      <c r="AW300" s="12" t="s">
        <v>32</v>
      </c>
      <c r="AX300" s="12" t="s">
        <v>78</v>
      </c>
      <c r="AY300" s="165" t="s">
        <v>124</v>
      </c>
    </row>
    <row r="301" spans="2:65" s="13" customFormat="1" ht="22.5">
      <c r="B301" s="171"/>
      <c r="D301" s="164" t="s">
        <v>133</v>
      </c>
      <c r="E301" s="172" t="s">
        <v>1</v>
      </c>
      <c r="F301" s="173" t="s">
        <v>351</v>
      </c>
      <c r="H301" s="174">
        <v>131.1</v>
      </c>
      <c r="I301" s="175"/>
      <c r="L301" s="171"/>
      <c r="M301" s="176"/>
      <c r="N301" s="177"/>
      <c r="O301" s="177"/>
      <c r="P301" s="177"/>
      <c r="Q301" s="177"/>
      <c r="R301" s="177"/>
      <c r="S301" s="177"/>
      <c r="T301" s="178"/>
      <c r="AT301" s="172" t="s">
        <v>133</v>
      </c>
      <c r="AU301" s="172" t="s">
        <v>88</v>
      </c>
      <c r="AV301" s="13" t="s">
        <v>88</v>
      </c>
      <c r="AW301" s="13" t="s">
        <v>32</v>
      </c>
      <c r="AX301" s="13" t="s">
        <v>78</v>
      </c>
      <c r="AY301" s="172" t="s">
        <v>124</v>
      </c>
    </row>
    <row r="302" spans="2:65" s="14" customFormat="1">
      <c r="B302" s="179"/>
      <c r="D302" s="164" t="s">
        <v>133</v>
      </c>
      <c r="E302" s="180" t="s">
        <v>1</v>
      </c>
      <c r="F302" s="181" t="s">
        <v>136</v>
      </c>
      <c r="H302" s="182">
        <v>131.1</v>
      </c>
      <c r="I302" s="183"/>
      <c r="L302" s="179"/>
      <c r="M302" s="184"/>
      <c r="N302" s="185"/>
      <c r="O302" s="185"/>
      <c r="P302" s="185"/>
      <c r="Q302" s="185"/>
      <c r="R302" s="185"/>
      <c r="S302" s="185"/>
      <c r="T302" s="186"/>
      <c r="AT302" s="180" t="s">
        <v>133</v>
      </c>
      <c r="AU302" s="180" t="s">
        <v>88</v>
      </c>
      <c r="AV302" s="14" t="s">
        <v>123</v>
      </c>
      <c r="AW302" s="14" t="s">
        <v>32</v>
      </c>
      <c r="AX302" s="14" t="s">
        <v>86</v>
      </c>
      <c r="AY302" s="180" t="s">
        <v>124</v>
      </c>
    </row>
    <row r="303" spans="2:65" s="1" customFormat="1" ht="16.5" customHeight="1">
      <c r="B303" s="149"/>
      <c r="C303" s="190" t="s">
        <v>352</v>
      </c>
      <c r="D303" s="190" t="s">
        <v>313</v>
      </c>
      <c r="E303" s="191" t="s">
        <v>353</v>
      </c>
      <c r="F303" s="192" t="s">
        <v>354</v>
      </c>
      <c r="G303" s="193" t="s">
        <v>175</v>
      </c>
      <c r="H303" s="194">
        <v>425.79</v>
      </c>
      <c r="I303" s="195"/>
      <c r="J303" s="196">
        <f>ROUND(I303*H303,2)</f>
        <v>0</v>
      </c>
      <c r="K303" s="192" t="s">
        <v>1</v>
      </c>
      <c r="L303" s="197"/>
      <c r="M303" s="198" t="s">
        <v>1</v>
      </c>
      <c r="N303" s="199" t="s">
        <v>43</v>
      </c>
      <c r="O303" s="54"/>
      <c r="P303" s="159">
        <f>O303*H303</f>
        <v>0</v>
      </c>
      <c r="Q303" s="159">
        <v>2.9999999999999997E-4</v>
      </c>
      <c r="R303" s="159">
        <f>Q303*H303</f>
        <v>0.12773699999999999</v>
      </c>
      <c r="S303" s="159">
        <v>0</v>
      </c>
      <c r="T303" s="160">
        <f>S303*H303</f>
        <v>0</v>
      </c>
      <c r="AR303" s="161" t="s">
        <v>228</v>
      </c>
      <c r="AT303" s="161" t="s">
        <v>313</v>
      </c>
      <c r="AU303" s="161" t="s">
        <v>88</v>
      </c>
      <c r="AY303" s="16" t="s">
        <v>124</v>
      </c>
      <c r="BE303" s="162">
        <f>IF(N303="základní",J303,0)</f>
        <v>0</v>
      </c>
      <c r="BF303" s="162">
        <f>IF(N303="snížená",J303,0)</f>
        <v>0</v>
      </c>
      <c r="BG303" s="162">
        <f>IF(N303="zákl. přenesená",J303,0)</f>
        <v>0</v>
      </c>
      <c r="BH303" s="162">
        <f>IF(N303="sníž. přenesená",J303,0)</f>
        <v>0</v>
      </c>
      <c r="BI303" s="162">
        <f>IF(N303="nulová",J303,0)</f>
        <v>0</v>
      </c>
      <c r="BJ303" s="16" t="s">
        <v>86</v>
      </c>
      <c r="BK303" s="162">
        <f>ROUND(I303*H303,2)</f>
        <v>0</v>
      </c>
      <c r="BL303" s="16" t="s">
        <v>123</v>
      </c>
      <c r="BM303" s="161" t="s">
        <v>355</v>
      </c>
    </row>
    <row r="304" spans="2:65" s="12" customFormat="1" ht="22.5">
      <c r="B304" s="163"/>
      <c r="D304" s="164" t="s">
        <v>133</v>
      </c>
      <c r="E304" s="165" t="s">
        <v>1</v>
      </c>
      <c r="F304" s="166" t="s">
        <v>356</v>
      </c>
      <c r="H304" s="165" t="s">
        <v>1</v>
      </c>
      <c r="I304" s="167"/>
      <c r="L304" s="163"/>
      <c r="M304" s="168"/>
      <c r="N304" s="169"/>
      <c r="O304" s="169"/>
      <c r="P304" s="169"/>
      <c r="Q304" s="169"/>
      <c r="R304" s="169"/>
      <c r="S304" s="169"/>
      <c r="T304" s="170"/>
      <c r="AT304" s="165" t="s">
        <v>133</v>
      </c>
      <c r="AU304" s="165" t="s">
        <v>88</v>
      </c>
      <c r="AV304" s="12" t="s">
        <v>86</v>
      </c>
      <c r="AW304" s="12" t="s">
        <v>32</v>
      </c>
      <c r="AX304" s="12" t="s">
        <v>78</v>
      </c>
      <c r="AY304" s="165" t="s">
        <v>124</v>
      </c>
    </row>
    <row r="305" spans="2:65" s="12" customFormat="1">
      <c r="B305" s="163"/>
      <c r="D305" s="164" t="s">
        <v>133</v>
      </c>
      <c r="E305" s="165" t="s">
        <v>1</v>
      </c>
      <c r="F305" s="166" t="s">
        <v>357</v>
      </c>
      <c r="H305" s="165" t="s">
        <v>1</v>
      </c>
      <c r="I305" s="167"/>
      <c r="L305" s="163"/>
      <c r="M305" s="168"/>
      <c r="N305" s="169"/>
      <c r="O305" s="169"/>
      <c r="P305" s="169"/>
      <c r="Q305" s="169"/>
      <c r="R305" s="169"/>
      <c r="S305" s="169"/>
      <c r="T305" s="170"/>
      <c r="AT305" s="165" t="s">
        <v>133</v>
      </c>
      <c r="AU305" s="165" t="s">
        <v>88</v>
      </c>
      <c r="AV305" s="12" t="s">
        <v>86</v>
      </c>
      <c r="AW305" s="12" t="s">
        <v>32</v>
      </c>
      <c r="AX305" s="12" t="s">
        <v>78</v>
      </c>
      <c r="AY305" s="165" t="s">
        <v>124</v>
      </c>
    </row>
    <row r="306" spans="2:65" s="12" customFormat="1" ht="22.5">
      <c r="B306" s="163"/>
      <c r="D306" s="164" t="s">
        <v>133</v>
      </c>
      <c r="E306" s="165" t="s">
        <v>1</v>
      </c>
      <c r="F306" s="166" t="s">
        <v>358</v>
      </c>
      <c r="H306" s="165" t="s">
        <v>1</v>
      </c>
      <c r="I306" s="167"/>
      <c r="L306" s="163"/>
      <c r="M306" s="168"/>
      <c r="N306" s="169"/>
      <c r="O306" s="169"/>
      <c r="P306" s="169"/>
      <c r="Q306" s="169"/>
      <c r="R306" s="169"/>
      <c r="S306" s="169"/>
      <c r="T306" s="170"/>
      <c r="AT306" s="165" t="s">
        <v>133</v>
      </c>
      <c r="AU306" s="165" t="s">
        <v>88</v>
      </c>
      <c r="AV306" s="12" t="s">
        <v>86</v>
      </c>
      <c r="AW306" s="12" t="s">
        <v>32</v>
      </c>
      <c r="AX306" s="12" t="s">
        <v>78</v>
      </c>
      <c r="AY306" s="165" t="s">
        <v>124</v>
      </c>
    </row>
    <row r="307" spans="2:65" s="13" customFormat="1">
      <c r="B307" s="171"/>
      <c r="D307" s="164" t="s">
        <v>133</v>
      </c>
      <c r="E307" s="172" t="s">
        <v>1</v>
      </c>
      <c r="F307" s="173" t="s">
        <v>359</v>
      </c>
      <c r="H307" s="174">
        <v>425.79</v>
      </c>
      <c r="I307" s="175"/>
      <c r="L307" s="171"/>
      <c r="M307" s="176"/>
      <c r="N307" s="177"/>
      <c r="O307" s="177"/>
      <c r="P307" s="177"/>
      <c r="Q307" s="177"/>
      <c r="R307" s="177"/>
      <c r="S307" s="177"/>
      <c r="T307" s="178"/>
      <c r="AT307" s="172" t="s">
        <v>133</v>
      </c>
      <c r="AU307" s="172" t="s">
        <v>88</v>
      </c>
      <c r="AV307" s="13" t="s">
        <v>88</v>
      </c>
      <c r="AW307" s="13" t="s">
        <v>32</v>
      </c>
      <c r="AX307" s="13" t="s">
        <v>78</v>
      </c>
      <c r="AY307" s="172" t="s">
        <v>124</v>
      </c>
    </row>
    <row r="308" spans="2:65" s="14" customFormat="1">
      <c r="B308" s="179"/>
      <c r="D308" s="164" t="s">
        <v>133</v>
      </c>
      <c r="E308" s="180" t="s">
        <v>1</v>
      </c>
      <c r="F308" s="181" t="s">
        <v>136</v>
      </c>
      <c r="H308" s="182">
        <v>425.79</v>
      </c>
      <c r="I308" s="183"/>
      <c r="L308" s="179"/>
      <c r="M308" s="184"/>
      <c r="N308" s="185"/>
      <c r="O308" s="185"/>
      <c r="P308" s="185"/>
      <c r="Q308" s="185"/>
      <c r="R308" s="185"/>
      <c r="S308" s="185"/>
      <c r="T308" s="186"/>
      <c r="AT308" s="180" t="s">
        <v>133</v>
      </c>
      <c r="AU308" s="180" t="s">
        <v>88</v>
      </c>
      <c r="AV308" s="14" t="s">
        <v>123</v>
      </c>
      <c r="AW308" s="14" t="s">
        <v>32</v>
      </c>
      <c r="AX308" s="14" t="s">
        <v>86</v>
      </c>
      <c r="AY308" s="180" t="s">
        <v>124</v>
      </c>
    </row>
    <row r="309" spans="2:65" s="1" customFormat="1" ht="16.5" customHeight="1">
      <c r="B309" s="149"/>
      <c r="C309" s="150" t="s">
        <v>7</v>
      </c>
      <c r="D309" s="150" t="s">
        <v>127</v>
      </c>
      <c r="E309" s="151" t="s">
        <v>360</v>
      </c>
      <c r="F309" s="152" t="s">
        <v>361</v>
      </c>
      <c r="G309" s="153" t="s">
        <v>220</v>
      </c>
      <c r="H309" s="154">
        <v>32</v>
      </c>
      <c r="I309" s="155"/>
      <c r="J309" s="156">
        <f>ROUND(I309*H309,2)</f>
        <v>0</v>
      </c>
      <c r="K309" s="152" t="s">
        <v>1</v>
      </c>
      <c r="L309" s="31"/>
      <c r="M309" s="157" t="s">
        <v>1</v>
      </c>
      <c r="N309" s="158" t="s">
        <v>43</v>
      </c>
      <c r="O309" s="54"/>
      <c r="P309" s="159">
        <f>O309*H309</f>
        <v>0</v>
      </c>
      <c r="Q309" s="159">
        <v>1.0000000000000001E-5</v>
      </c>
      <c r="R309" s="159">
        <f>Q309*H309</f>
        <v>3.2000000000000003E-4</v>
      </c>
      <c r="S309" s="159">
        <v>0</v>
      </c>
      <c r="T309" s="160">
        <f>S309*H309</f>
        <v>0</v>
      </c>
      <c r="AR309" s="161" t="s">
        <v>123</v>
      </c>
      <c r="AT309" s="161" t="s">
        <v>127</v>
      </c>
      <c r="AU309" s="161" t="s">
        <v>88</v>
      </c>
      <c r="AY309" s="16" t="s">
        <v>124</v>
      </c>
      <c r="BE309" s="162">
        <f>IF(N309="základní",J309,0)</f>
        <v>0</v>
      </c>
      <c r="BF309" s="162">
        <f>IF(N309="snížená",J309,0)</f>
        <v>0</v>
      </c>
      <c r="BG309" s="162">
        <f>IF(N309="zákl. přenesená",J309,0)</f>
        <v>0</v>
      </c>
      <c r="BH309" s="162">
        <f>IF(N309="sníž. přenesená",J309,0)</f>
        <v>0</v>
      </c>
      <c r="BI309" s="162">
        <f>IF(N309="nulová",J309,0)</f>
        <v>0</v>
      </c>
      <c r="BJ309" s="16" t="s">
        <v>86</v>
      </c>
      <c r="BK309" s="162">
        <f>ROUND(I309*H309,2)</f>
        <v>0</v>
      </c>
      <c r="BL309" s="16" t="s">
        <v>123</v>
      </c>
      <c r="BM309" s="161" t="s">
        <v>362</v>
      </c>
    </row>
    <row r="310" spans="2:65" s="12" customFormat="1" ht="22.5">
      <c r="B310" s="163"/>
      <c r="D310" s="164" t="s">
        <v>133</v>
      </c>
      <c r="E310" s="165" t="s">
        <v>1</v>
      </c>
      <c r="F310" s="166" t="s">
        <v>363</v>
      </c>
      <c r="H310" s="165" t="s">
        <v>1</v>
      </c>
      <c r="I310" s="167"/>
      <c r="L310" s="163"/>
      <c r="M310" s="168"/>
      <c r="N310" s="169"/>
      <c r="O310" s="169"/>
      <c r="P310" s="169"/>
      <c r="Q310" s="169"/>
      <c r="R310" s="169"/>
      <c r="S310" s="169"/>
      <c r="T310" s="170"/>
      <c r="AT310" s="165" t="s">
        <v>133</v>
      </c>
      <c r="AU310" s="165" t="s">
        <v>88</v>
      </c>
      <c r="AV310" s="12" t="s">
        <v>86</v>
      </c>
      <c r="AW310" s="12" t="s">
        <v>32</v>
      </c>
      <c r="AX310" s="12" t="s">
        <v>78</v>
      </c>
      <c r="AY310" s="165" t="s">
        <v>124</v>
      </c>
    </row>
    <row r="311" spans="2:65" s="12" customFormat="1" ht="22.5">
      <c r="B311" s="163"/>
      <c r="D311" s="164" t="s">
        <v>133</v>
      </c>
      <c r="E311" s="165" t="s">
        <v>1</v>
      </c>
      <c r="F311" s="166" t="s">
        <v>364</v>
      </c>
      <c r="H311" s="165" t="s">
        <v>1</v>
      </c>
      <c r="I311" s="167"/>
      <c r="L311" s="163"/>
      <c r="M311" s="168"/>
      <c r="N311" s="169"/>
      <c r="O311" s="169"/>
      <c r="P311" s="169"/>
      <c r="Q311" s="169"/>
      <c r="R311" s="169"/>
      <c r="S311" s="169"/>
      <c r="T311" s="170"/>
      <c r="AT311" s="165" t="s">
        <v>133</v>
      </c>
      <c r="AU311" s="165" t="s">
        <v>88</v>
      </c>
      <c r="AV311" s="12" t="s">
        <v>86</v>
      </c>
      <c r="AW311" s="12" t="s">
        <v>32</v>
      </c>
      <c r="AX311" s="12" t="s">
        <v>78</v>
      </c>
      <c r="AY311" s="165" t="s">
        <v>124</v>
      </c>
    </row>
    <row r="312" spans="2:65" s="12" customFormat="1" ht="22.5">
      <c r="B312" s="163"/>
      <c r="D312" s="164" t="s">
        <v>133</v>
      </c>
      <c r="E312" s="165" t="s">
        <v>1</v>
      </c>
      <c r="F312" s="166" t="s">
        <v>365</v>
      </c>
      <c r="H312" s="165" t="s">
        <v>1</v>
      </c>
      <c r="I312" s="167"/>
      <c r="L312" s="163"/>
      <c r="M312" s="168"/>
      <c r="N312" s="169"/>
      <c r="O312" s="169"/>
      <c r="P312" s="169"/>
      <c r="Q312" s="169"/>
      <c r="R312" s="169"/>
      <c r="S312" s="169"/>
      <c r="T312" s="170"/>
      <c r="AT312" s="165" t="s">
        <v>133</v>
      </c>
      <c r="AU312" s="165" t="s">
        <v>88</v>
      </c>
      <c r="AV312" s="12" t="s">
        <v>86</v>
      </c>
      <c r="AW312" s="12" t="s">
        <v>32</v>
      </c>
      <c r="AX312" s="12" t="s">
        <v>78</v>
      </c>
      <c r="AY312" s="165" t="s">
        <v>124</v>
      </c>
    </row>
    <row r="313" spans="2:65" s="13" customFormat="1">
      <c r="B313" s="171"/>
      <c r="D313" s="164" t="s">
        <v>133</v>
      </c>
      <c r="E313" s="172" t="s">
        <v>1</v>
      </c>
      <c r="F313" s="173" t="s">
        <v>366</v>
      </c>
      <c r="H313" s="174">
        <v>32</v>
      </c>
      <c r="I313" s="175"/>
      <c r="L313" s="171"/>
      <c r="M313" s="176"/>
      <c r="N313" s="177"/>
      <c r="O313" s="177"/>
      <c r="P313" s="177"/>
      <c r="Q313" s="177"/>
      <c r="R313" s="177"/>
      <c r="S313" s="177"/>
      <c r="T313" s="178"/>
      <c r="AT313" s="172" t="s">
        <v>133</v>
      </c>
      <c r="AU313" s="172" t="s">
        <v>88</v>
      </c>
      <c r="AV313" s="13" t="s">
        <v>88</v>
      </c>
      <c r="AW313" s="13" t="s">
        <v>32</v>
      </c>
      <c r="AX313" s="13" t="s">
        <v>78</v>
      </c>
      <c r="AY313" s="172" t="s">
        <v>124</v>
      </c>
    </row>
    <row r="314" spans="2:65" s="14" customFormat="1">
      <c r="B314" s="179"/>
      <c r="D314" s="164" t="s">
        <v>133</v>
      </c>
      <c r="E314" s="180" t="s">
        <v>1</v>
      </c>
      <c r="F314" s="181" t="s">
        <v>136</v>
      </c>
      <c r="H314" s="182">
        <v>32</v>
      </c>
      <c r="I314" s="183"/>
      <c r="L314" s="179"/>
      <c r="M314" s="184"/>
      <c r="N314" s="185"/>
      <c r="O314" s="185"/>
      <c r="P314" s="185"/>
      <c r="Q314" s="185"/>
      <c r="R314" s="185"/>
      <c r="S314" s="185"/>
      <c r="T314" s="186"/>
      <c r="AT314" s="180" t="s">
        <v>133</v>
      </c>
      <c r="AU314" s="180" t="s">
        <v>88</v>
      </c>
      <c r="AV314" s="14" t="s">
        <v>123</v>
      </c>
      <c r="AW314" s="14" t="s">
        <v>32</v>
      </c>
      <c r="AX314" s="14" t="s">
        <v>86</v>
      </c>
      <c r="AY314" s="180" t="s">
        <v>124</v>
      </c>
    </row>
    <row r="315" spans="2:65" s="1" customFormat="1" ht="16.5" customHeight="1">
      <c r="B315" s="149"/>
      <c r="C315" s="150" t="s">
        <v>367</v>
      </c>
      <c r="D315" s="150" t="s">
        <v>127</v>
      </c>
      <c r="E315" s="151" t="s">
        <v>368</v>
      </c>
      <c r="F315" s="152" t="s">
        <v>369</v>
      </c>
      <c r="G315" s="153" t="s">
        <v>220</v>
      </c>
      <c r="H315" s="154">
        <v>187.5</v>
      </c>
      <c r="I315" s="155"/>
      <c r="J315" s="156">
        <f>ROUND(I315*H315,2)</f>
        <v>0</v>
      </c>
      <c r="K315" s="152" t="s">
        <v>1</v>
      </c>
      <c r="L315" s="31"/>
      <c r="M315" s="157" t="s">
        <v>1</v>
      </c>
      <c r="N315" s="158" t="s">
        <v>43</v>
      </c>
      <c r="O315" s="54"/>
      <c r="P315" s="159">
        <f>O315*H315</f>
        <v>0</v>
      </c>
      <c r="Q315" s="159">
        <v>2.0000000000000002E-5</v>
      </c>
      <c r="R315" s="159">
        <f>Q315*H315</f>
        <v>3.7500000000000003E-3</v>
      </c>
      <c r="S315" s="159">
        <v>0</v>
      </c>
      <c r="T315" s="160">
        <f>S315*H315</f>
        <v>0</v>
      </c>
      <c r="AR315" s="161" t="s">
        <v>123</v>
      </c>
      <c r="AT315" s="161" t="s">
        <v>127</v>
      </c>
      <c r="AU315" s="161" t="s">
        <v>88</v>
      </c>
      <c r="AY315" s="16" t="s">
        <v>124</v>
      </c>
      <c r="BE315" s="162">
        <f>IF(N315="základní",J315,0)</f>
        <v>0</v>
      </c>
      <c r="BF315" s="162">
        <f>IF(N315="snížená",J315,0)</f>
        <v>0</v>
      </c>
      <c r="BG315" s="162">
        <f>IF(N315="zákl. přenesená",J315,0)</f>
        <v>0</v>
      </c>
      <c r="BH315" s="162">
        <f>IF(N315="sníž. přenesená",J315,0)</f>
        <v>0</v>
      </c>
      <c r="BI315" s="162">
        <f>IF(N315="nulová",J315,0)</f>
        <v>0</v>
      </c>
      <c r="BJ315" s="16" t="s">
        <v>86</v>
      </c>
      <c r="BK315" s="162">
        <f>ROUND(I315*H315,2)</f>
        <v>0</v>
      </c>
      <c r="BL315" s="16" t="s">
        <v>123</v>
      </c>
      <c r="BM315" s="161" t="s">
        <v>370</v>
      </c>
    </row>
    <row r="316" spans="2:65" s="12" customFormat="1" ht="22.5">
      <c r="B316" s="163"/>
      <c r="D316" s="164" t="s">
        <v>133</v>
      </c>
      <c r="E316" s="165" t="s">
        <v>1</v>
      </c>
      <c r="F316" s="166" t="s">
        <v>371</v>
      </c>
      <c r="H316" s="165" t="s">
        <v>1</v>
      </c>
      <c r="I316" s="167"/>
      <c r="L316" s="163"/>
      <c r="M316" s="168"/>
      <c r="N316" s="169"/>
      <c r="O316" s="169"/>
      <c r="P316" s="169"/>
      <c r="Q316" s="169"/>
      <c r="R316" s="169"/>
      <c r="S316" s="169"/>
      <c r="T316" s="170"/>
      <c r="AT316" s="165" t="s">
        <v>133</v>
      </c>
      <c r="AU316" s="165" t="s">
        <v>88</v>
      </c>
      <c r="AV316" s="12" t="s">
        <v>86</v>
      </c>
      <c r="AW316" s="12" t="s">
        <v>32</v>
      </c>
      <c r="AX316" s="12" t="s">
        <v>78</v>
      </c>
      <c r="AY316" s="165" t="s">
        <v>124</v>
      </c>
    </row>
    <row r="317" spans="2:65" s="12" customFormat="1" ht="33.75">
      <c r="B317" s="163"/>
      <c r="D317" s="164" t="s">
        <v>133</v>
      </c>
      <c r="E317" s="165" t="s">
        <v>1</v>
      </c>
      <c r="F317" s="166" t="s">
        <v>372</v>
      </c>
      <c r="H317" s="165" t="s">
        <v>1</v>
      </c>
      <c r="I317" s="167"/>
      <c r="L317" s="163"/>
      <c r="M317" s="168"/>
      <c r="N317" s="169"/>
      <c r="O317" s="169"/>
      <c r="P317" s="169"/>
      <c r="Q317" s="169"/>
      <c r="R317" s="169"/>
      <c r="S317" s="169"/>
      <c r="T317" s="170"/>
      <c r="AT317" s="165" t="s">
        <v>133</v>
      </c>
      <c r="AU317" s="165" t="s">
        <v>88</v>
      </c>
      <c r="AV317" s="12" t="s">
        <v>86</v>
      </c>
      <c r="AW317" s="12" t="s">
        <v>32</v>
      </c>
      <c r="AX317" s="12" t="s">
        <v>78</v>
      </c>
      <c r="AY317" s="165" t="s">
        <v>124</v>
      </c>
    </row>
    <row r="318" spans="2:65" s="12" customFormat="1">
      <c r="B318" s="163"/>
      <c r="D318" s="164" t="s">
        <v>133</v>
      </c>
      <c r="E318" s="165" t="s">
        <v>1</v>
      </c>
      <c r="F318" s="166" t="s">
        <v>325</v>
      </c>
      <c r="H318" s="165" t="s">
        <v>1</v>
      </c>
      <c r="I318" s="167"/>
      <c r="L318" s="163"/>
      <c r="M318" s="168"/>
      <c r="N318" s="169"/>
      <c r="O318" s="169"/>
      <c r="P318" s="169"/>
      <c r="Q318" s="169"/>
      <c r="R318" s="169"/>
      <c r="S318" s="169"/>
      <c r="T318" s="170"/>
      <c r="AT318" s="165" t="s">
        <v>133</v>
      </c>
      <c r="AU318" s="165" t="s">
        <v>88</v>
      </c>
      <c r="AV318" s="12" t="s">
        <v>86</v>
      </c>
      <c r="AW318" s="12" t="s">
        <v>32</v>
      </c>
      <c r="AX318" s="12" t="s">
        <v>78</v>
      </c>
      <c r="AY318" s="165" t="s">
        <v>124</v>
      </c>
    </row>
    <row r="319" spans="2:65" s="13" customFormat="1">
      <c r="B319" s="171"/>
      <c r="D319" s="164" t="s">
        <v>133</v>
      </c>
      <c r="E319" s="172" t="s">
        <v>1</v>
      </c>
      <c r="F319" s="173" t="s">
        <v>373</v>
      </c>
      <c r="H319" s="174">
        <v>35.5</v>
      </c>
      <c r="I319" s="175"/>
      <c r="L319" s="171"/>
      <c r="M319" s="176"/>
      <c r="N319" s="177"/>
      <c r="O319" s="177"/>
      <c r="P319" s="177"/>
      <c r="Q319" s="177"/>
      <c r="R319" s="177"/>
      <c r="S319" s="177"/>
      <c r="T319" s="178"/>
      <c r="AT319" s="172" t="s">
        <v>133</v>
      </c>
      <c r="AU319" s="172" t="s">
        <v>88</v>
      </c>
      <c r="AV319" s="13" t="s">
        <v>88</v>
      </c>
      <c r="AW319" s="13" t="s">
        <v>32</v>
      </c>
      <c r="AX319" s="13" t="s">
        <v>78</v>
      </c>
      <c r="AY319" s="172" t="s">
        <v>124</v>
      </c>
    </row>
    <row r="320" spans="2:65" s="12" customFormat="1" ht="33.75">
      <c r="B320" s="163"/>
      <c r="D320" s="164" t="s">
        <v>133</v>
      </c>
      <c r="E320" s="165" t="s">
        <v>1</v>
      </c>
      <c r="F320" s="166" t="s">
        <v>374</v>
      </c>
      <c r="H320" s="165" t="s">
        <v>1</v>
      </c>
      <c r="I320" s="167"/>
      <c r="L320" s="163"/>
      <c r="M320" s="168"/>
      <c r="N320" s="169"/>
      <c r="O320" s="169"/>
      <c r="P320" s="169"/>
      <c r="Q320" s="169"/>
      <c r="R320" s="169"/>
      <c r="S320" s="169"/>
      <c r="T320" s="170"/>
      <c r="AT320" s="165" t="s">
        <v>133</v>
      </c>
      <c r="AU320" s="165" t="s">
        <v>88</v>
      </c>
      <c r="AV320" s="12" t="s">
        <v>86</v>
      </c>
      <c r="AW320" s="12" t="s">
        <v>32</v>
      </c>
      <c r="AX320" s="12" t="s">
        <v>78</v>
      </c>
      <c r="AY320" s="165" t="s">
        <v>124</v>
      </c>
    </row>
    <row r="321" spans="2:65" s="12" customFormat="1">
      <c r="B321" s="163"/>
      <c r="D321" s="164" t="s">
        <v>133</v>
      </c>
      <c r="E321" s="165" t="s">
        <v>1</v>
      </c>
      <c r="F321" s="166" t="s">
        <v>375</v>
      </c>
      <c r="H321" s="165" t="s">
        <v>1</v>
      </c>
      <c r="I321" s="167"/>
      <c r="L321" s="163"/>
      <c r="M321" s="168"/>
      <c r="N321" s="169"/>
      <c r="O321" s="169"/>
      <c r="P321" s="169"/>
      <c r="Q321" s="169"/>
      <c r="R321" s="169"/>
      <c r="S321" s="169"/>
      <c r="T321" s="170"/>
      <c r="AT321" s="165" t="s">
        <v>133</v>
      </c>
      <c r="AU321" s="165" t="s">
        <v>88</v>
      </c>
      <c r="AV321" s="12" t="s">
        <v>86</v>
      </c>
      <c r="AW321" s="12" t="s">
        <v>32</v>
      </c>
      <c r="AX321" s="12" t="s">
        <v>78</v>
      </c>
      <c r="AY321" s="165" t="s">
        <v>124</v>
      </c>
    </row>
    <row r="322" spans="2:65" s="13" customFormat="1">
      <c r="B322" s="171"/>
      <c r="D322" s="164" t="s">
        <v>133</v>
      </c>
      <c r="E322" s="172" t="s">
        <v>1</v>
      </c>
      <c r="F322" s="173" t="s">
        <v>376</v>
      </c>
      <c r="H322" s="174">
        <v>152</v>
      </c>
      <c r="I322" s="175"/>
      <c r="L322" s="171"/>
      <c r="M322" s="176"/>
      <c r="N322" s="177"/>
      <c r="O322" s="177"/>
      <c r="P322" s="177"/>
      <c r="Q322" s="177"/>
      <c r="R322" s="177"/>
      <c r="S322" s="177"/>
      <c r="T322" s="178"/>
      <c r="AT322" s="172" t="s">
        <v>133</v>
      </c>
      <c r="AU322" s="172" t="s">
        <v>88</v>
      </c>
      <c r="AV322" s="13" t="s">
        <v>88</v>
      </c>
      <c r="AW322" s="13" t="s">
        <v>32</v>
      </c>
      <c r="AX322" s="13" t="s">
        <v>78</v>
      </c>
      <c r="AY322" s="172" t="s">
        <v>124</v>
      </c>
    </row>
    <row r="323" spans="2:65" s="14" customFormat="1">
      <c r="B323" s="179"/>
      <c r="D323" s="164" t="s">
        <v>133</v>
      </c>
      <c r="E323" s="180" t="s">
        <v>1</v>
      </c>
      <c r="F323" s="181" t="s">
        <v>136</v>
      </c>
      <c r="H323" s="182">
        <v>187.5</v>
      </c>
      <c r="I323" s="183"/>
      <c r="L323" s="179"/>
      <c r="M323" s="184"/>
      <c r="N323" s="185"/>
      <c r="O323" s="185"/>
      <c r="P323" s="185"/>
      <c r="Q323" s="185"/>
      <c r="R323" s="185"/>
      <c r="S323" s="185"/>
      <c r="T323" s="186"/>
      <c r="AT323" s="180" t="s">
        <v>133</v>
      </c>
      <c r="AU323" s="180" t="s">
        <v>88</v>
      </c>
      <c r="AV323" s="14" t="s">
        <v>123</v>
      </c>
      <c r="AW323" s="14" t="s">
        <v>32</v>
      </c>
      <c r="AX323" s="14" t="s">
        <v>86</v>
      </c>
      <c r="AY323" s="180" t="s">
        <v>124</v>
      </c>
    </row>
    <row r="324" spans="2:65" s="1" customFormat="1" ht="16.5" customHeight="1">
      <c r="B324" s="149"/>
      <c r="C324" s="150" t="s">
        <v>377</v>
      </c>
      <c r="D324" s="150" t="s">
        <v>127</v>
      </c>
      <c r="E324" s="151" t="s">
        <v>378</v>
      </c>
      <c r="F324" s="152" t="s">
        <v>379</v>
      </c>
      <c r="G324" s="153" t="s">
        <v>380</v>
      </c>
      <c r="H324" s="154">
        <v>17</v>
      </c>
      <c r="I324" s="155"/>
      <c r="J324" s="156">
        <f>ROUND(I324*H324,2)</f>
        <v>0</v>
      </c>
      <c r="K324" s="152" t="s">
        <v>1</v>
      </c>
      <c r="L324" s="31"/>
      <c r="M324" s="157" t="s">
        <v>1</v>
      </c>
      <c r="N324" s="158" t="s">
        <v>43</v>
      </c>
      <c r="O324" s="54"/>
      <c r="P324" s="159">
        <f>O324*H324</f>
        <v>0</v>
      </c>
      <c r="Q324" s="159">
        <v>0</v>
      </c>
      <c r="R324" s="159">
        <f>Q324*H324</f>
        <v>0</v>
      </c>
      <c r="S324" s="159">
        <v>0</v>
      </c>
      <c r="T324" s="160">
        <f>S324*H324</f>
        <v>0</v>
      </c>
      <c r="AR324" s="161" t="s">
        <v>123</v>
      </c>
      <c r="AT324" s="161" t="s">
        <v>127</v>
      </c>
      <c r="AU324" s="161" t="s">
        <v>88</v>
      </c>
      <c r="AY324" s="16" t="s">
        <v>124</v>
      </c>
      <c r="BE324" s="162">
        <f>IF(N324="základní",J324,0)</f>
        <v>0</v>
      </c>
      <c r="BF324" s="162">
        <f>IF(N324="snížená",J324,0)</f>
        <v>0</v>
      </c>
      <c r="BG324" s="162">
        <f>IF(N324="zákl. přenesená",J324,0)</f>
        <v>0</v>
      </c>
      <c r="BH324" s="162">
        <f>IF(N324="sníž. přenesená",J324,0)</f>
        <v>0</v>
      </c>
      <c r="BI324" s="162">
        <f>IF(N324="nulová",J324,0)</f>
        <v>0</v>
      </c>
      <c r="BJ324" s="16" t="s">
        <v>86</v>
      </c>
      <c r="BK324" s="162">
        <f>ROUND(I324*H324,2)</f>
        <v>0</v>
      </c>
      <c r="BL324" s="16" t="s">
        <v>123</v>
      </c>
      <c r="BM324" s="161" t="s">
        <v>381</v>
      </c>
    </row>
    <row r="325" spans="2:65" s="12" customFormat="1">
      <c r="B325" s="163"/>
      <c r="D325" s="164" t="s">
        <v>133</v>
      </c>
      <c r="E325" s="165" t="s">
        <v>1</v>
      </c>
      <c r="F325" s="166" t="s">
        <v>379</v>
      </c>
      <c r="H325" s="165" t="s">
        <v>1</v>
      </c>
      <c r="I325" s="167"/>
      <c r="L325" s="163"/>
      <c r="M325" s="168"/>
      <c r="N325" s="169"/>
      <c r="O325" s="169"/>
      <c r="P325" s="169"/>
      <c r="Q325" s="169"/>
      <c r="R325" s="169"/>
      <c r="S325" s="169"/>
      <c r="T325" s="170"/>
      <c r="AT325" s="165" t="s">
        <v>133</v>
      </c>
      <c r="AU325" s="165" t="s">
        <v>88</v>
      </c>
      <c r="AV325" s="12" t="s">
        <v>86</v>
      </c>
      <c r="AW325" s="12" t="s">
        <v>32</v>
      </c>
      <c r="AX325" s="12" t="s">
        <v>78</v>
      </c>
      <c r="AY325" s="165" t="s">
        <v>124</v>
      </c>
    </row>
    <row r="326" spans="2:65" s="13" customFormat="1">
      <c r="B326" s="171"/>
      <c r="D326" s="164" t="s">
        <v>133</v>
      </c>
      <c r="E326" s="172" t="s">
        <v>1</v>
      </c>
      <c r="F326" s="173" t="s">
        <v>326</v>
      </c>
      <c r="H326" s="174">
        <v>17</v>
      </c>
      <c r="I326" s="175"/>
      <c r="L326" s="171"/>
      <c r="M326" s="176"/>
      <c r="N326" s="177"/>
      <c r="O326" s="177"/>
      <c r="P326" s="177"/>
      <c r="Q326" s="177"/>
      <c r="R326" s="177"/>
      <c r="S326" s="177"/>
      <c r="T326" s="178"/>
      <c r="AT326" s="172" t="s">
        <v>133</v>
      </c>
      <c r="AU326" s="172" t="s">
        <v>88</v>
      </c>
      <c r="AV326" s="13" t="s">
        <v>88</v>
      </c>
      <c r="AW326" s="13" t="s">
        <v>32</v>
      </c>
      <c r="AX326" s="13" t="s">
        <v>78</v>
      </c>
      <c r="AY326" s="172" t="s">
        <v>124</v>
      </c>
    </row>
    <row r="327" spans="2:65" s="14" customFormat="1">
      <c r="B327" s="179"/>
      <c r="D327" s="164" t="s">
        <v>133</v>
      </c>
      <c r="E327" s="180" t="s">
        <v>1</v>
      </c>
      <c r="F327" s="181" t="s">
        <v>136</v>
      </c>
      <c r="H327" s="182">
        <v>17</v>
      </c>
      <c r="I327" s="183"/>
      <c r="L327" s="179"/>
      <c r="M327" s="184"/>
      <c r="N327" s="185"/>
      <c r="O327" s="185"/>
      <c r="P327" s="185"/>
      <c r="Q327" s="185"/>
      <c r="R327" s="185"/>
      <c r="S327" s="185"/>
      <c r="T327" s="186"/>
      <c r="AT327" s="180" t="s">
        <v>133</v>
      </c>
      <c r="AU327" s="180" t="s">
        <v>88</v>
      </c>
      <c r="AV327" s="14" t="s">
        <v>123</v>
      </c>
      <c r="AW327" s="14" t="s">
        <v>32</v>
      </c>
      <c r="AX327" s="14" t="s">
        <v>86</v>
      </c>
      <c r="AY327" s="180" t="s">
        <v>124</v>
      </c>
    </row>
    <row r="328" spans="2:65" s="1" customFormat="1" ht="24" customHeight="1">
      <c r="B328" s="149"/>
      <c r="C328" s="150" t="s">
        <v>382</v>
      </c>
      <c r="D328" s="150" t="s">
        <v>127</v>
      </c>
      <c r="E328" s="151" t="s">
        <v>383</v>
      </c>
      <c r="F328" s="152" t="s">
        <v>384</v>
      </c>
      <c r="G328" s="153" t="s">
        <v>380</v>
      </c>
      <c r="H328" s="154">
        <v>17</v>
      </c>
      <c r="I328" s="155"/>
      <c r="J328" s="156">
        <f>ROUND(I328*H328,2)</f>
        <v>0</v>
      </c>
      <c r="K328" s="152" t="s">
        <v>1</v>
      </c>
      <c r="L328" s="31"/>
      <c r="M328" s="157" t="s">
        <v>1</v>
      </c>
      <c r="N328" s="158" t="s">
        <v>43</v>
      </c>
      <c r="O328" s="54"/>
      <c r="P328" s="159">
        <f>O328*H328</f>
        <v>0</v>
      </c>
      <c r="Q328" s="159">
        <v>0</v>
      </c>
      <c r="R328" s="159">
        <f>Q328*H328</f>
        <v>0</v>
      </c>
      <c r="S328" s="159">
        <v>0</v>
      </c>
      <c r="T328" s="160">
        <f>S328*H328</f>
        <v>0</v>
      </c>
      <c r="AR328" s="161" t="s">
        <v>123</v>
      </c>
      <c r="AT328" s="161" t="s">
        <v>127</v>
      </c>
      <c r="AU328" s="161" t="s">
        <v>88</v>
      </c>
      <c r="AY328" s="16" t="s">
        <v>124</v>
      </c>
      <c r="BE328" s="162">
        <f>IF(N328="základní",J328,0)</f>
        <v>0</v>
      </c>
      <c r="BF328" s="162">
        <f>IF(N328="snížená",J328,0)</f>
        <v>0</v>
      </c>
      <c r="BG328" s="162">
        <f>IF(N328="zákl. přenesená",J328,0)</f>
        <v>0</v>
      </c>
      <c r="BH328" s="162">
        <f>IF(N328="sníž. přenesená",J328,0)</f>
        <v>0</v>
      </c>
      <c r="BI328" s="162">
        <f>IF(N328="nulová",J328,0)</f>
        <v>0</v>
      </c>
      <c r="BJ328" s="16" t="s">
        <v>86</v>
      </c>
      <c r="BK328" s="162">
        <f>ROUND(I328*H328,2)</f>
        <v>0</v>
      </c>
      <c r="BL328" s="16" t="s">
        <v>123</v>
      </c>
      <c r="BM328" s="161" t="s">
        <v>385</v>
      </c>
    </row>
    <row r="329" spans="2:65" s="12" customFormat="1" ht="22.5">
      <c r="B329" s="163"/>
      <c r="D329" s="164" t="s">
        <v>133</v>
      </c>
      <c r="E329" s="165" t="s">
        <v>1</v>
      </c>
      <c r="F329" s="166" t="s">
        <v>384</v>
      </c>
      <c r="H329" s="165" t="s">
        <v>1</v>
      </c>
      <c r="I329" s="167"/>
      <c r="L329" s="163"/>
      <c r="M329" s="168"/>
      <c r="N329" s="169"/>
      <c r="O329" s="169"/>
      <c r="P329" s="169"/>
      <c r="Q329" s="169"/>
      <c r="R329" s="169"/>
      <c r="S329" s="169"/>
      <c r="T329" s="170"/>
      <c r="AT329" s="165" t="s">
        <v>133</v>
      </c>
      <c r="AU329" s="165" t="s">
        <v>88</v>
      </c>
      <c r="AV329" s="12" t="s">
        <v>86</v>
      </c>
      <c r="AW329" s="12" t="s">
        <v>32</v>
      </c>
      <c r="AX329" s="12" t="s">
        <v>78</v>
      </c>
      <c r="AY329" s="165" t="s">
        <v>124</v>
      </c>
    </row>
    <row r="330" spans="2:65" s="13" customFormat="1">
      <c r="B330" s="171"/>
      <c r="D330" s="164" t="s">
        <v>133</v>
      </c>
      <c r="E330" s="172" t="s">
        <v>1</v>
      </c>
      <c r="F330" s="173" t="s">
        <v>326</v>
      </c>
      <c r="H330" s="174">
        <v>17</v>
      </c>
      <c r="I330" s="175"/>
      <c r="L330" s="171"/>
      <c r="M330" s="176"/>
      <c r="N330" s="177"/>
      <c r="O330" s="177"/>
      <c r="P330" s="177"/>
      <c r="Q330" s="177"/>
      <c r="R330" s="177"/>
      <c r="S330" s="177"/>
      <c r="T330" s="178"/>
      <c r="AT330" s="172" t="s">
        <v>133</v>
      </c>
      <c r="AU330" s="172" t="s">
        <v>88</v>
      </c>
      <c r="AV330" s="13" t="s">
        <v>88</v>
      </c>
      <c r="AW330" s="13" t="s">
        <v>32</v>
      </c>
      <c r="AX330" s="13" t="s">
        <v>78</v>
      </c>
      <c r="AY330" s="172" t="s">
        <v>124</v>
      </c>
    </row>
    <row r="331" spans="2:65" s="14" customFormat="1">
      <c r="B331" s="179"/>
      <c r="D331" s="164" t="s">
        <v>133</v>
      </c>
      <c r="E331" s="180" t="s">
        <v>1</v>
      </c>
      <c r="F331" s="181" t="s">
        <v>136</v>
      </c>
      <c r="H331" s="182">
        <v>17</v>
      </c>
      <c r="I331" s="183"/>
      <c r="L331" s="179"/>
      <c r="M331" s="184"/>
      <c r="N331" s="185"/>
      <c r="O331" s="185"/>
      <c r="P331" s="185"/>
      <c r="Q331" s="185"/>
      <c r="R331" s="185"/>
      <c r="S331" s="185"/>
      <c r="T331" s="186"/>
      <c r="AT331" s="180" t="s">
        <v>133</v>
      </c>
      <c r="AU331" s="180" t="s">
        <v>88</v>
      </c>
      <c r="AV331" s="14" t="s">
        <v>123</v>
      </c>
      <c r="AW331" s="14" t="s">
        <v>32</v>
      </c>
      <c r="AX331" s="14" t="s">
        <v>86</v>
      </c>
      <c r="AY331" s="180" t="s">
        <v>124</v>
      </c>
    </row>
    <row r="332" spans="2:65" s="11" customFormat="1" ht="22.9" customHeight="1">
      <c r="B332" s="136"/>
      <c r="D332" s="137" t="s">
        <v>77</v>
      </c>
      <c r="E332" s="147" t="s">
        <v>152</v>
      </c>
      <c r="F332" s="147" t="s">
        <v>386</v>
      </c>
      <c r="I332" s="139"/>
      <c r="J332" s="148">
        <f>BK332</f>
        <v>0</v>
      </c>
      <c r="L332" s="136"/>
      <c r="M332" s="141"/>
      <c r="N332" s="142"/>
      <c r="O332" s="142"/>
      <c r="P332" s="143">
        <f>P333+SUM(P334:P370)+P507</f>
        <v>0</v>
      </c>
      <c r="Q332" s="142"/>
      <c r="R332" s="143">
        <f>R333+SUM(R334:R370)+R507</f>
        <v>163.98151963999999</v>
      </c>
      <c r="S332" s="142"/>
      <c r="T332" s="144">
        <f>T333+SUM(T334:T370)+T507</f>
        <v>8.6108100000000007</v>
      </c>
      <c r="AR332" s="137" t="s">
        <v>86</v>
      </c>
      <c r="AT332" s="145" t="s">
        <v>77</v>
      </c>
      <c r="AU332" s="145" t="s">
        <v>86</v>
      </c>
      <c r="AY332" s="137" t="s">
        <v>124</v>
      </c>
      <c r="BK332" s="146">
        <f>BK333+SUM(BK334:BK370)+BK507</f>
        <v>0</v>
      </c>
    </row>
    <row r="333" spans="2:65" s="1" customFormat="1" ht="16.5" customHeight="1">
      <c r="B333" s="149"/>
      <c r="C333" s="150" t="s">
        <v>387</v>
      </c>
      <c r="D333" s="150" t="s">
        <v>127</v>
      </c>
      <c r="E333" s="151" t="s">
        <v>388</v>
      </c>
      <c r="F333" s="152" t="s">
        <v>389</v>
      </c>
      <c r="G333" s="153" t="s">
        <v>220</v>
      </c>
      <c r="H333" s="154">
        <v>328.77300000000002</v>
      </c>
      <c r="I333" s="155"/>
      <c r="J333" s="156">
        <f>ROUND(I333*H333,2)</f>
        <v>0</v>
      </c>
      <c r="K333" s="152" t="s">
        <v>1</v>
      </c>
      <c r="L333" s="31"/>
      <c r="M333" s="157" t="s">
        <v>1</v>
      </c>
      <c r="N333" s="158" t="s">
        <v>43</v>
      </c>
      <c r="O333" s="54"/>
      <c r="P333" s="159">
        <f>O333*H333</f>
        <v>0</v>
      </c>
      <c r="Q333" s="159">
        <v>0</v>
      </c>
      <c r="R333" s="159">
        <f>Q333*H333</f>
        <v>0</v>
      </c>
      <c r="S333" s="159">
        <v>0</v>
      </c>
      <c r="T333" s="160">
        <f>S333*H333</f>
        <v>0</v>
      </c>
      <c r="AR333" s="161" t="s">
        <v>123</v>
      </c>
      <c r="AT333" s="161" t="s">
        <v>127</v>
      </c>
      <c r="AU333" s="161" t="s">
        <v>88</v>
      </c>
      <c r="AY333" s="16" t="s">
        <v>124</v>
      </c>
      <c r="BE333" s="162">
        <f>IF(N333="základní",J333,0)</f>
        <v>0</v>
      </c>
      <c r="BF333" s="162">
        <f>IF(N333="snížená",J333,0)</f>
        <v>0</v>
      </c>
      <c r="BG333" s="162">
        <f>IF(N333="zákl. přenesená",J333,0)</f>
        <v>0</v>
      </c>
      <c r="BH333" s="162">
        <f>IF(N333="sníž. přenesená",J333,0)</f>
        <v>0</v>
      </c>
      <c r="BI333" s="162">
        <f>IF(N333="nulová",J333,0)</f>
        <v>0</v>
      </c>
      <c r="BJ333" s="16" t="s">
        <v>86</v>
      </c>
      <c r="BK333" s="162">
        <f>ROUND(I333*H333,2)</f>
        <v>0</v>
      </c>
      <c r="BL333" s="16" t="s">
        <v>123</v>
      </c>
      <c r="BM333" s="161" t="s">
        <v>390</v>
      </c>
    </row>
    <row r="334" spans="2:65" s="12" customFormat="1" ht="22.5">
      <c r="B334" s="163"/>
      <c r="D334" s="164" t="s">
        <v>133</v>
      </c>
      <c r="E334" s="165" t="s">
        <v>1</v>
      </c>
      <c r="F334" s="166" t="s">
        <v>391</v>
      </c>
      <c r="H334" s="165" t="s">
        <v>1</v>
      </c>
      <c r="I334" s="167"/>
      <c r="L334" s="163"/>
      <c r="M334" s="168"/>
      <c r="N334" s="169"/>
      <c r="O334" s="169"/>
      <c r="P334" s="169"/>
      <c r="Q334" s="169"/>
      <c r="R334" s="169"/>
      <c r="S334" s="169"/>
      <c r="T334" s="170"/>
      <c r="AT334" s="165" t="s">
        <v>133</v>
      </c>
      <c r="AU334" s="165" t="s">
        <v>88</v>
      </c>
      <c r="AV334" s="12" t="s">
        <v>86</v>
      </c>
      <c r="AW334" s="12" t="s">
        <v>32</v>
      </c>
      <c r="AX334" s="12" t="s">
        <v>78</v>
      </c>
      <c r="AY334" s="165" t="s">
        <v>124</v>
      </c>
    </row>
    <row r="335" spans="2:65" s="12" customFormat="1" ht="22.5">
      <c r="B335" s="163"/>
      <c r="D335" s="164" t="s">
        <v>133</v>
      </c>
      <c r="E335" s="165" t="s">
        <v>1</v>
      </c>
      <c r="F335" s="166" t="s">
        <v>392</v>
      </c>
      <c r="H335" s="165" t="s">
        <v>1</v>
      </c>
      <c r="I335" s="167"/>
      <c r="L335" s="163"/>
      <c r="M335" s="168"/>
      <c r="N335" s="169"/>
      <c r="O335" s="169"/>
      <c r="P335" s="169"/>
      <c r="Q335" s="169"/>
      <c r="R335" s="169"/>
      <c r="S335" s="169"/>
      <c r="T335" s="170"/>
      <c r="AT335" s="165" t="s">
        <v>133</v>
      </c>
      <c r="AU335" s="165" t="s">
        <v>88</v>
      </c>
      <c r="AV335" s="12" t="s">
        <v>86</v>
      </c>
      <c r="AW335" s="12" t="s">
        <v>32</v>
      </c>
      <c r="AX335" s="12" t="s">
        <v>78</v>
      </c>
      <c r="AY335" s="165" t="s">
        <v>124</v>
      </c>
    </row>
    <row r="336" spans="2:65" s="13" customFormat="1">
      <c r="B336" s="171"/>
      <c r="D336" s="164" t="s">
        <v>133</v>
      </c>
      <c r="E336" s="172" t="s">
        <v>1</v>
      </c>
      <c r="F336" s="173" t="s">
        <v>393</v>
      </c>
      <c r="H336" s="174">
        <v>328.77300000000002</v>
      </c>
      <c r="I336" s="175"/>
      <c r="L336" s="171"/>
      <c r="M336" s="176"/>
      <c r="N336" s="177"/>
      <c r="O336" s="177"/>
      <c r="P336" s="177"/>
      <c r="Q336" s="177"/>
      <c r="R336" s="177"/>
      <c r="S336" s="177"/>
      <c r="T336" s="178"/>
      <c r="AT336" s="172" t="s">
        <v>133</v>
      </c>
      <c r="AU336" s="172" t="s">
        <v>88</v>
      </c>
      <c r="AV336" s="13" t="s">
        <v>88</v>
      </c>
      <c r="AW336" s="13" t="s">
        <v>32</v>
      </c>
      <c r="AX336" s="13" t="s">
        <v>78</v>
      </c>
      <c r="AY336" s="172" t="s">
        <v>124</v>
      </c>
    </row>
    <row r="337" spans="2:65" s="14" customFormat="1">
      <c r="B337" s="179"/>
      <c r="D337" s="164" t="s">
        <v>133</v>
      </c>
      <c r="E337" s="180" t="s">
        <v>1</v>
      </c>
      <c r="F337" s="181" t="s">
        <v>136</v>
      </c>
      <c r="H337" s="182">
        <v>328.77300000000002</v>
      </c>
      <c r="I337" s="183"/>
      <c r="L337" s="179"/>
      <c r="M337" s="184"/>
      <c r="N337" s="185"/>
      <c r="O337" s="185"/>
      <c r="P337" s="185"/>
      <c r="Q337" s="185"/>
      <c r="R337" s="185"/>
      <c r="S337" s="185"/>
      <c r="T337" s="186"/>
      <c r="AT337" s="180" t="s">
        <v>133</v>
      </c>
      <c r="AU337" s="180" t="s">
        <v>88</v>
      </c>
      <c r="AV337" s="14" t="s">
        <v>123</v>
      </c>
      <c r="AW337" s="14" t="s">
        <v>32</v>
      </c>
      <c r="AX337" s="14" t="s">
        <v>86</v>
      </c>
      <c r="AY337" s="180" t="s">
        <v>124</v>
      </c>
    </row>
    <row r="338" spans="2:65" s="1" customFormat="1" ht="16.5" customHeight="1">
      <c r="B338" s="149"/>
      <c r="C338" s="150" t="s">
        <v>394</v>
      </c>
      <c r="D338" s="150" t="s">
        <v>127</v>
      </c>
      <c r="E338" s="151" t="s">
        <v>395</v>
      </c>
      <c r="F338" s="152" t="s">
        <v>396</v>
      </c>
      <c r="G338" s="153" t="s">
        <v>380</v>
      </c>
      <c r="H338" s="154">
        <v>12</v>
      </c>
      <c r="I338" s="155"/>
      <c r="J338" s="156">
        <f>ROUND(I338*H338,2)</f>
        <v>0</v>
      </c>
      <c r="K338" s="152" t="s">
        <v>1</v>
      </c>
      <c r="L338" s="31"/>
      <c r="M338" s="157" t="s">
        <v>1</v>
      </c>
      <c r="N338" s="158" t="s">
        <v>43</v>
      </c>
      <c r="O338" s="54"/>
      <c r="P338" s="159">
        <f>O338*H338</f>
        <v>0</v>
      </c>
      <c r="Q338" s="159">
        <v>0</v>
      </c>
      <c r="R338" s="159">
        <f>Q338*H338</f>
        <v>0</v>
      </c>
      <c r="S338" s="159">
        <v>0.08</v>
      </c>
      <c r="T338" s="160">
        <f>S338*H338</f>
        <v>0.96</v>
      </c>
      <c r="AR338" s="161" t="s">
        <v>123</v>
      </c>
      <c r="AT338" s="161" t="s">
        <v>127</v>
      </c>
      <c r="AU338" s="161" t="s">
        <v>88</v>
      </c>
      <c r="AY338" s="16" t="s">
        <v>124</v>
      </c>
      <c r="BE338" s="162">
        <f>IF(N338="základní",J338,0)</f>
        <v>0</v>
      </c>
      <c r="BF338" s="162">
        <f>IF(N338="snížená",J338,0)</f>
        <v>0</v>
      </c>
      <c r="BG338" s="162">
        <f>IF(N338="zákl. přenesená",J338,0)</f>
        <v>0</v>
      </c>
      <c r="BH338" s="162">
        <f>IF(N338="sníž. přenesená",J338,0)</f>
        <v>0</v>
      </c>
      <c r="BI338" s="162">
        <f>IF(N338="nulová",J338,0)</f>
        <v>0</v>
      </c>
      <c r="BJ338" s="16" t="s">
        <v>86</v>
      </c>
      <c r="BK338" s="162">
        <f>ROUND(I338*H338,2)</f>
        <v>0</v>
      </c>
      <c r="BL338" s="16" t="s">
        <v>123</v>
      </c>
      <c r="BM338" s="161" t="s">
        <v>397</v>
      </c>
    </row>
    <row r="339" spans="2:65" s="12" customFormat="1" ht="22.5">
      <c r="B339" s="163"/>
      <c r="D339" s="164" t="s">
        <v>133</v>
      </c>
      <c r="E339" s="165" t="s">
        <v>1</v>
      </c>
      <c r="F339" s="166" t="s">
        <v>398</v>
      </c>
      <c r="H339" s="165" t="s">
        <v>1</v>
      </c>
      <c r="I339" s="167"/>
      <c r="L339" s="163"/>
      <c r="M339" s="168"/>
      <c r="N339" s="169"/>
      <c r="O339" s="169"/>
      <c r="P339" s="169"/>
      <c r="Q339" s="169"/>
      <c r="R339" s="169"/>
      <c r="S339" s="169"/>
      <c r="T339" s="170"/>
      <c r="AT339" s="165" t="s">
        <v>133</v>
      </c>
      <c r="AU339" s="165" t="s">
        <v>88</v>
      </c>
      <c r="AV339" s="12" t="s">
        <v>86</v>
      </c>
      <c r="AW339" s="12" t="s">
        <v>32</v>
      </c>
      <c r="AX339" s="12" t="s">
        <v>78</v>
      </c>
      <c r="AY339" s="165" t="s">
        <v>124</v>
      </c>
    </row>
    <row r="340" spans="2:65" s="12" customFormat="1" ht="33.75">
      <c r="B340" s="163"/>
      <c r="D340" s="164" t="s">
        <v>133</v>
      </c>
      <c r="E340" s="165" t="s">
        <v>1</v>
      </c>
      <c r="F340" s="166" t="s">
        <v>399</v>
      </c>
      <c r="H340" s="165" t="s">
        <v>1</v>
      </c>
      <c r="I340" s="167"/>
      <c r="L340" s="163"/>
      <c r="M340" s="168"/>
      <c r="N340" s="169"/>
      <c r="O340" s="169"/>
      <c r="P340" s="169"/>
      <c r="Q340" s="169"/>
      <c r="R340" s="169"/>
      <c r="S340" s="169"/>
      <c r="T340" s="170"/>
      <c r="AT340" s="165" t="s">
        <v>133</v>
      </c>
      <c r="AU340" s="165" t="s">
        <v>88</v>
      </c>
      <c r="AV340" s="12" t="s">
        <v>86</v>
      </c>
      <c r="AW340" s="12" t="s">
        <v>32</v>
      </c>
      <c r="AX340" s="12" t="s">
        <v>78</v>
      </c>
      <c r="AY340" s="165" t="s">
        <v>124</v>
      </c>
    </row>
    <row r="341" spans="2:65" s="12" customFormat="1" ht="22.5">
      <c r="B341" s="163"/>
      <c r="D341" s="164" t="s">
        <v>133</v>
      </c>
      <c r="E341" s="165" t="s">
        <v>1</v>
      </c>
      <c r="F341" s="166" t="s">
        <v>400</v>
      </c>
      <c r="H341" s="165" t="s">
        <v>1</v>
      </c>
      <c r="I341" s="167"/>
      <c r="L341" s="163"/>
      <c r="M341" s="168"/>
      <c r="N341" s="169"/>
      <c r="O341" s="169"/>
      <c r="P341" s="169"/>
      <c r="Q341" s="169"/>
      <c r="R341" s="169"/>
      <c r="S341" s="169"/>
      <c r="T341" s="170"/>
      <c r="AT341" s="165" t="s">
        <v>133</v>
      </c>
      <c r="AU341" s="165" t="s">
        <v>88</v>
      </c>
      <c r="AV341" s="12" t="s">
        <v>86</v>
      </c>
      <c r="AW341" s="12" t="s">
        <v>32</v>
      </c>
      <c r="AX341" s="12" t="s">
        <v>78</v>
      </c>
      <c r="AY341" s="165" t="s">
        <v>124</v>
      </c>
    </row>
    <row r="342" spans="2:65" s="12" customFormat="1" ht="22.5">
      <c r="B342" s="163"/>
      <c r="D342" s="164" t="s">
        <v>133</v>
      </c>
      <c r="E342" s="165" t="s">
        <v>1</v>
      </c>
      <c r="F342" s="166" t="s">
        <v>401</v>
      </c>
      <c r="H342" s="165" t="s">
        <v>1</v>
      </c>
      <c r="I342" s="167"/>
      <c r="L342" s="163"/>
      <c r="M342" s="168"/>
      <c r="N342" s="169"/>
      <c r="O342" s="169"/>
      <c r="P342" s="169"/>
      <c r="Q342" s="169"/>
      <c r="R342" s="169"/>
      <c r="S342" s="169"/>
      <c r="T342" s="170"/>
      <c r="AT342" s="165" t="s">
        <v>133</v>
      </c>
      <c r="AU342" s="165" t="s">
        <v>88</v>
      </c>
      <c r="AV342" s="12" t="s">
        <v>86</v>
      </c>
      <c r="AW342" s="12" t="s">
        <v>32</v>
      </c>
      <c r="AX342" s="12" t="s">
        <v>78</v>
      </c>
      <c r="AY342" s="165" t="s">
        <v>124</v>
      </c>
    </row>
    <row r="343" spans="2:65" s="13" customFormat="1">
      <c r="B343" s="171"/>
      <c r="D343" s="164" t="s">
        <v>133</v>
      </c>
      <c r="E343" s="172" t="s">
        <v>1</v>
      </c>
      <c r="F343" s="173" t="s">
        <v>286</v>
      </c>
      <c r="H343" s="174">
        <v>12</v>
      </c>
      <c r="I343" s="175"/>
      <c r="L343" s="171"/>
      <c r="M343" s="176"/>
      <c r="N343" s="177"/>
      <c r="O343" s="177"/>
      <c r="P343" s="177"/>
      <c r="Q343" s="177"/>
      <c r="R343" s="177"/>
      <c r="S343" s="177"/>
      <c r="T343" s="178"/>
      <c r="AT343" s="172" t="s">
        <v>133</v>
      </c>
      <c r="AU343" s="172" t="s">
        <v>88</v>
      </c>
      <c r="AV343" s="13" t="s">
        <v>88</v>
      </c>
      <c r="AW343" s="13" t="s">
        <v>32</v>
      </c>
      <c r="AX343" s="13" t="s">
        <v>78</v>
      </c>
      <c r="AY343" s="172" t="s">
        <v>124</v>
      </c>
    </row>
    <row r="344" spans="2:65" s="14" customFormat="1">
      <c r="B344" s="179"/>
      <c r="D344" s="164" t="s">
        <v>133</v>
      </c>
      <c r="E344" s="180" t="s">
        <v>1</v>
      </c>
      <c r="F344" s="181" t="s">
        <v>136</v>
      </c>
      <c r="H344" s="182">
        <v>12</v>
      </c>
      <c r="I344" s="183"/>
      <c r="L344" s="179"/>
      <c r="M344" s="184"/>
      <c r="N344" s="185"/>
      <c r="O344" s="185"/>
      <c r="P344" s="185"/>
      <c r="Q344" s="185"/>
      <c r="R344" s="185"/>
      <c r="S344" s="185"/>
      <c r="T344" s="186"/>
      <c r="AT344" s="180" t="s">
        <v>133</v>
      </c>
      <c r="AU344" s="180" t="s">
        <v>88</v>
      </c>
      <c r="AV344" s="14" t="s">
        <v>123</v>
      </c>
      <c r="AW344" s="14" t="s">
        <v>32</v>
      </c>
      <c r="AX344" s="14" t="s">
        <v>86</v>
      </c>
      <c r="AY344" s="180" t="s">
        <v>124</v>
      </c>
    </row>
    <row r="345" spans="2:65" s="1" customFormat="1" ht="16.5" customHeight="1">
      <c r="B345" s="149"/>
      <c r="C345" s="150" t="s">
        <v>402</v>
      </c>
      <c r="D345" s="150" t="s">
        <v>127</v>
      </c>
      <c r="E345" s="151" t="s">
        <v>403</v>
      </c>
      <c r="F345" s="152" t="s">
        <v>404</v>
      </c>
      <c r="G345" s="153" t="s">
        <v>380</v>
      </c>
      <c r="H345" s="154">
        <v>4</v>
      </c>
      <c r="I345" s="155"/>
      <c r="J345" s="156">
        <f>ROUND(I345*H345,2)</f>
        <v>0</v>
      </c>
      <c r="K345" s="152" t="s">
        <v>1</v>
      </c>
      <c r="L345" s="31"/>
      <c r="M345" s="157" t="s">
        <v>1</v>
      </c>
      <c r="N345" s="158" t="s">
        <v>43</v>
      </c>
      <c r="O345" s="54"/>
      <c r="P345" s="159">
        <f>O345*H345</f>
        <v>0</v>
      </c>
      <c r="Q345" s="159">
        <v>0</v>
      </c>
      <c r="R345" s="159">
        <f>Q345*H345</f>
        <v>0</v>
      </c>
      <c r="S345" s="159">
        <v>0.08</v>
      </c>
      <c r="T345" s="160">
        <f>S345*H345</f>
        <v>0.32</v>
      </c>
      <c r="AR345" s="161" t="s">
        <v>123</v>
      </c>
      <c r="AT345" s="161" t="s">
        <v>127</v>
      </c>
      <c r="AU345" s="161" t="s">
        <v>88</v>
      </c>
      <c r="AY345" s="16" t="s">
        <v>124</v>
      </c>
      <c r="BE345" s="162">
        <f>IF(N345="základní",J345,0)</f>
        <v>0</v>
      </c>
      <c r="BF345" s="162">
        <f>IF(N345="snížená",J345,0)</f>
        <v>0</v>
      </c>
      <c r="BG345" s="162">
        <f>IF(N345="zákl. přenesená",J345,0)</f>
        <v>0</v>
      </c>
      <c r="BH345" s="162">
        <f>IF(N345="sníž. přenesená",J345,0)</f>
        <v>0</v>
      </c>
      <c r="BI345" s="162">
        <f>IF(N345="nulová",J345,0)</f>
        <v>0</v>
      </c>
      <c r="BJ345" s="16" t="s">
        <v>86</v>
      </c>
      <c r="BK345" s="162">
        <f>ROUND(I345*H345,2)</f>
        <v>0</v>
      </c>
      <c r="BL345" s="16" t="s">
        <v>123</v>
      </c>
      <c r="BM345" s="161" t="s">
        <v>405</v>
      </c>
    </row>
    <row r="346" spans="2:65" s="12" customFormat="1" ht="22.5">
      <c r="B346" s="163"/>
      <c r="D346" s="164" t="s">
        <v>133</v>
      </c>
      <c r="E346" s="165" t="s">
        <v>1</v>
      </c>
      <c r="F346" s="166" t="s">
        <v>406</v>
      </c>
      <c r="H346" s="165" t="s">
        <v>1</v>
      </c>
      <c r="I346" s="167"/>
      <c r="L346" s="163"/>
      <c r="M346" s="168"/>
      <c r="N346" s="169"/>
      <c r="O346" s="169"/>
      <c r="P346" s="169"/>
      <c r="Q346" s="169"/>
      <c r="R346" s="169"/>
      <c r="S346" s="169"/>
      <c r="T346" s="170"/>
      <c r="AT346" s="165" t="s">
        <v>133</v>
      </c>
      <c r="AU346" s="165" t="s">
        <v>88</v>
      </c>
      <c r="AV346" s="12" t="s">
        <v>86</v>
      </c>
      <c r="AW346" s="12" t="s">
        <v>32</v>
      </c>
      <c r="AX346" s="12" t="s">
        <v>78</v>
      </c>
      <c r="AY346" s="165" t="s">
        <v>124</v>
      </c>
    </row>
    <row r="347" spans="2:65" s="12" customFormat="1" ht="33.75">
      <c r="B347" s="163"/>
      <c r="D347" s="164" t="s">
        <v>133</v>
      </c>
      <c r="E347" s="165" t="s">
        <v>1</v>
      </c>
      <c r="F347" s="166" t="s">
        <v>407</v>
      </c>
      <c r="H347" s="165" t="s">
        <v>1</v>
      </c>
      <c r="I347" s="167"/>
      <c r="L347" s="163"/>
      <c r="M347" s="168"/>
      <c r="N347" s="169"/>
      <c r="O347" s="169"/>
      <c r="P347" s="169"/>
      <c r="Q347" s="169"/>
      <c r="R347" s="169"/>
      <c r="S347" s="169"/>
      <c r="T347" s="170"/>
      <c r="AT347" s="165" t="s">
        <v>133</v>
      </c>
      <c r="AU347" s="165" t="s">
        <v>88</v>
      </c>
      <c r="AV347" s="12" t="s">
        <v>86</v>
      </c>
      <c r="AW347" s="12" t="s">
        <v>32</v>
      </c>
      <c r="AX347" s="12" t="s">
        <v>78</v>
      </c>
      <c r="AY347" s="165" t="s">
        <v>124</v>
      </c>
    </row>
    <row r="348" spans="2:65" s="12" customFormat="1" ht="22.5">
      <c r="B348" s="163"/>
      <c r="D348" s="164" t="s">
        <v>133</v>
      </c>
      <c r="E348" s="165" t="s">
        <v>1</v>
      </c>
      <c r="F348" s="166" t="s">
        <v>400</v>
      </c>
      <c r="H348" s="165" t="s">
        <v>1</v>
      </c>
      <c r="I348" s="167"/>
      <c r="L348" s="163"/>
      <c r="M348" s="168"/>
      <c r="N348" s="169"/>
      <c r="O348" s="169"/>
      <c r="P348" s="169"/>
      <c r="Q348" s="169"/>
      <c r="R348" s="169"/>
      <c r="S348" s="169"/>
      <c r="T348" s="170"/>
      <c r="AT348" s="165" t="s">
        <v>133</v>
      </c>
      <c r="AU348" s="165" t="s">
        <v>88</v>
      </c>
      <c r="AV348" s="12" t="s">
        <v>86</v>
      </c>
      <c r="AW348" s="12" t="s">
        <v>32</v>
      </c>
      <c r="AX348" s="12" t="s">
        <v>78</v>
      </c>
      <c r="AY348" s="165" t="s">
        <v>124</v>
      </c>
    </row>
    <row r="349" spans="2:65" s="12" customFormat="1" ht="22.5">
      <c r="B349" s="163"/>
      <c r="D349" s="164" t="s">
        <v>133</v>
      </c>
      <c r="E349" s="165" t="s">
        <v>1</v>
      </c>
      <c r="F349" s="166" t="s">
        <v>401</v>
      </c>
      <c r="H349" s="165" t="s">
        <v>1</v>
      </c>
      <c r="I349" s="167"/>
      <c r="L349" s="163"/>
      <c r="M349" s="168"/>
      <c r="N349" s="169"/>
      <c r="O349" s="169"/>
      <c r="P349" s="169"/>
      <c r="Q349" s="169"/>
      <c r="R349" s="169"/>
      <c r="S349" s="169"/>
      <c r="T349" s="170"/>
      <c r="AT349" s="165" t="s">
        <v>133</v>
      </c>
      <c r="AU349" s="165" t="s">
        <v>88</v>
      </c>
      <c r="AV349" s="12" t="s">
        <v>86</v>
      </c>
      <c r="AW349" s="12" t="s">
        <v>32</v>
      </c>
      <c r="AX349" s="12" t="s">
        <v>78</v>
      </c>
      <c r="AY349" s="165" t="s">
        <v>124</v>
      </c>
    </row>
    <row r="350" spans="2:65" s="13" customFormat="1">
      <c r="B350" s="171"/>
      <c r="D350" s="164" t="s">
        <v>133</v>
      </c>
      <c r="E350" s="172" t="s">
        <v>1</v>
      </c>
      <c r="F350" s="173" t="s">
        <v>123</v>
      </c>
      <c r="H350" s="174">
        <v>4</v>
      </c>
      <c r="I350" s="175"/>
      <c r="L350" s="171"/>
      <c r="M350" s="176"/>
      <c r="N350" s="177"/>
      <c r="O350" s="177"/>
      <c r="P350" s="177"/>
      <c r="Q350" s="177"/>
      <c r="R350" s="177"/>
      <c r="S350" s="177"/>
      <c r="T350" s="178"/>
      <c r="AT350" s="172" t="s">
        <v>133</v>
      </c>
      <c r="AU350" s="172" t="s">
        <v>88</v>
      </c>
      <c r="AV350" s="13" t="s">
        <v>88</v>
      </c>
      <c r="AW350" s="13" t="s">
        <v>32</v>
      </c>
      <c r="AX350" s="13" t="s">
        <v>78</v>
      </c>
      <c r="AY350" s="172" t="s">
        <v>124</v>
      </c>
    </row>
    <row r="351" spans="2:65" s="14" customFormat="1">
      <c r="B351" s="179"/>
      <c r="D351" s="164" t="s">
        <v>133</v>
      </c>
      <c r="E351" s="180" t="s">
        <v>1</v>
      </c>
      <c r="F351" s="181" t="s">
        <v>136</v>
      </c>
      <c r="H351" s="182">
        <v>4</v>
      </c>
      <c r="I351" s="183"/>
      <c r="L351" s="179"/>
      <c r="M351" s="184"/>
      <c r="N351" s="185"/>
      <c r="O351" s="185"/>
      <c r="P351" s="185"/>
      <c r="Q351" s="185"/>
      <c r="R351" s="185"/>
      <c r="S351" s="185"/>
      <c r="T351" s="186"/>
      <c r="AT351" s="180" t="s">
        <v>133</v>
      </c>
      <c r="AU351" s="180" t="s">
        <v>88</v>
      </c>
      <c r="AV351" s="14" t="s">
        <v>123</v>
      </c>
      <c r="AW351" s="14" t="s">
        <v>32</v>
      </c>
      <c r="AX351" s="14" t="s">
        <v>86</v>
      </c>
      <c r="AY351" s="180" t="s">
        <v>124</v>
      </c>
    </row>
    <row r="352" spans="2:65" s="1" customFormat="1" ht="16.5" customHeight="1">
      <c r="B352" s="149"/>
      <c r="C352" s="150" t="s">
        <v>408</v>
      </c>
      <c r="D352" s="150" t="s">
        <v>127</v>
      </c>
      <c r="E352" s="151" t="s">
        <v>409</v>
      </c>
      <c r="F352" s="152" t="s">
        <v>410</v>
      </c>
      <c r="G352" s="153" t="s">
        <v>380</v>
      </c>
      <c r="H352" s="154">
        <v>32</v>
      </c>
      <c r="I352" s="155"/>
      <c r="J352" s="156">
        <f>ROUND(I352*H352,2)</f>
        <v>0</v>
      </c>
      <c r="K352" s="152" t="s">
        <v>198</v>
      </c>
      <c r="L352" s="31"/>
      <c r="M352" s="157" t="s">
        <v>1</v>
      </c>
      <c r="N352" s="158" t="s">
        <v>43</v>
      </c>
      <c r="O352" s="54"/>
      <c r="P352" s="159">
        <f>O352*H352</f>
        <v>0</v>
      </c>
      <c r="Q352" s="159">
        <v>5.1999999999999995E-4</v>
      </c>
      <c r="R352" s="159">
        <f>Q352*H352</f>
        <v>1.6639999999999999E-2</v>
      </c>
      <c r="S352" s="159">
        <v>0</v>
      </c>
      <c r="T352" s="160">
        <f>S352*H352</f>
        <v>0</v>
      </c>
      <c r="AR352" s="161" t="s">
        <v>123</v>
      </c>
      <c r="AT352" s="161" t="s">
        <v>127</v>
      </c>
      <c r="AU352" s="161" t="s">
        <v>88</v>
      </c>
      <c r="AY352" s="16" t="s">
        <v>124</v>
      </c>
      <c r="BE352" s="162">
        <f>IF(N352="základní",J352,0)</f>
        <v>0</v>
      </c>
      <c r="BF352" s="162">
        <f>IF(N352="snížená",J352,0)</f>
        <v>0</v>
      </c>
      <c r="BG352" s="162">
        <f>IF(N352="zákl. přenesená",J352,0)</f>
        <v>0</v>
      </c>
      <c r="BH352" s="162">
        <f>IF(N352="sníž. přenesená",J352,0)</f>
        <v>0</v>
      </c>
      <c r="BI352" s="162">
        <f>IF(N352="nulová",J352,0)</f>
        <v>0</v>
      </c>
      <c r="BJ352" s="16" t="s">
        <v>86</v>
      </c>
      <c r="BK352" s="162">
        <f>ROUND(I352*H352,2)</f>
        <v>0</v>
      </c>
      <c r="BL352" s="16" t="s">
        <v>123</v>
      </c>
      <c r="BM352" s="161" t="s">
        <v>411</v>
      </c>
    </row>
    <row r="353" spans="2:65" s="12" customFormat="1" ht="22.5">
      <c r="B353" s="163"/>
      <c r="D353" s="164" t="s">
        <v>133</v>
      </c>
      <c r="E353" s="165" t="s">
        <v>1</v>
      </c>
      <c r="F353" s="166" t="s">
        <v>412</v>
      </c>
      <c r="H353" s="165" t="s">
        <v>1</v>
      </c>
      <c r="I353" s="167"/>
      <c r="L353" s="163"/>
      <c r="M353" s="168"/>
      <c r="N353" s="169"/>
      <c r="O353" s="169"/>
      <c r="P353" s="169"/>
      <c r="Q353" s="169"/>
      <c r="R353" s="169"/>
      <c r="S353" s="169"/>
      <c r="T353" s="170"/>
      <c r="AT353" s="165" t="s">
        <v>133</v>
      </c>
      <c r="AU353" s="165" t="s">
        <v>88</v>
      </c>
      <c r="AV353" s="12" t="s">
        <v>86</v>
      </c>
      <c r="AW353" s="12" t="s">
        <v>32</v>
      </c>
      <c r="AX353" s="12" t="s">
        <v>78</v>
      </c>
      <c r="AY353" s="165" t="s">
        <v>124</v>
      </c>
    </row>
    <row r="354" spans="2:65" s="12" customFormat="1" ht="22.5">
      <c r="B354" s="163"/>
      <c r="D354" s="164" t="s">
        <v>133</v>
      </c>
      <c r="E354" s="165" t="s">
        <v>1</v>
      </c>
      <c r="F354" s="166" t="s">
        <v>413</v>
      </c>
      <c r="H354" s="165" t="s">
        <v>1</v>
      </c>
      <c r="I354" s="167"/>
      <c r="L354" s="163"/>
      <c r="M354" s="168"/>
      <c r="N354" s="169"/>
      <c r="O354" s="169"/>
      <c r="P354" s="169"/>
      <c r="Q354" s="169"/>
      <c r="R354" s="169"/>
      <c r="S354" s="169"/>
      <c r="T354" s="170"/>
      <c r="AT354" s="165" t="s">
        <v>133</v>
      </c>
      <c r="AU354" s="165" t="s">
        <v>88</v>
      </c>
      <c r="AV354" s="12" t="s">
        <v>86</v>
      </c>
      <c r="AW354" s="12" t="s">
        <v>32</v>
      </c>
      <c r="AX354" s="12" t="s">
        <v>78</v>
      </c>
      <c r="AY354" s="165" t="s">
        <v>124</v>
      </c>
    </row>
    <row r="355" spans="2:65" s="13" customFormat="1">
      <c r="B355" s="171"/>
      <c r="D355" s="164" t="s">
        <v>133</v>
      </c>
      <c r="E355" s="172" t="s">
        <v>1</v>
      </c>
      <c r="F355" s="173" t="s">
        <v>414</v>
      </c>
      <c r="H355" s="174">
        <v>32</v>
      </c>
      <c r="I355" s="175"/>
      <c r="L355" s="171"/>
      <c r="M355" s="176"/>
      <c r="N355" s="177"/>
      <c r="O355" s="177"/>
      <c r="P355" s="177"/>
      <c r="Q355" s="177"/>
      <c r="R355" s="177"/>
      <c r="S355" s="177"/>
      <c r="T355" s="178"/>
      <c r="AT355" s="172" t="s">
        <v>133</v>
      </c>
      <c r="AU355" s="172" t="s">
        <v>88</v>
      </c>
      <c r="AV355" s="13" t="s">
        <v>88</v>
      </c>
      <c r="AW355" s="13" t="s">
        <v>32</v>
      </c>
      <c r="AX355" s="13" t="s">
        <v>78</v>
      </c>
      <c r="AY355" s="172" t="s">
        <v>124</v>
      </c>
    </row>
    <row r="356" spans="2:65" s="14" customFormat="1">
      <c r="B356" s="179"/>
      <c r="D356" s="164" t="s">
        <v>133</v>
      </c>
      <c r="E356" s="180" t="s">
        <v>1</v>
      </c>
      <c r="F356" s="181" t="s">
        <v>136</v>
      </c>
      <c r="H356" s="182">
        <v>32</v>
      </c>
      <c r="I356" s="183"/>
      <c r="L356" s="179"/>
      <c r="M356" s="184"/>
      <c r="N356" s="185"/>
      <c r="O356" s="185"/>
      <c r="P356" s="185"/>
      <c r="Q356" s="185"/>
      <c r="R356" s="185"/>
      <c r="S356" s="185"/>
      <c r="T356" s="186"/>
      <c r="AT356" s="180" t="s">
        <v>133</v>
      </c>
      <c r="AU356" s="180" t="s">
        <v>88</v>
      </c>
      <c r="AV356" s="14" t="s">
        <v>123</v>
      </c>
      <c r="AW356" s="14" t="s">
        <v>32</v>
      </c>
      <c r="AX356" s="14" t="s">
        <v>86</v>
      </c>
      <c r="AY356" s="180" t="s">
        <v>124</v>
      </c>
    </row>
    <row r="357" spans="2:65" s="1" customFormat="1" ht="16.5" customHeight="1">
      <c r="B357" s="149"/>
      <c r="C357" s="150" t="s">
        <v>415</v>
      </c>
      <c r="D357" s="150" t="s">
        <v>127</v>
      </c>
      <c r="E357" s="151" t="s">
        <v>416</v>
      </c>
      <c r="F357" s="152" t="s">
        <v>417</v>
      </c>
      <c r="G357" s="153" t="s">
        <v>380</v>
      </c>
      <c r="H357" s="154">
        <v>40</v>
      </c>
      <c r="I357" s="155"/>
      <c r="J357" s="156">
        <f>ROUND(I357*H357,2)</f>
        <v>0</v>
      </c>
      <c r="K357" s="152" t="s">
        <v>1</v>
      </c>
      <c r="L357" s="31"/>
      <c r="M357" s="157" t="s">
        <v>1</v>
      </c>
      <c r="N357" s="158" t="s">
        <v>43</v>
      </c>
      <c r="O357" s="54"/>
      <c r="P357" s="159">
        <f>O357*H357</f>
        <v>0</v>
      </c>
      <c r="Q357" s="159">
        <v>1.3999999999999999E-4</v>
      </c>
      <c r="R357" s="159">
        <f>Q357*H357</f>
        <v>5.5999999999999991E-3</v>
      </c>
      <c r="S357" s="159">
        <v>0</v>
      </c>
      <c r="T357" s="160">
        <f>S357*H357</f>
        <v>0</v>
      </c>
      <c r="AR357" s="161" t="s">
        <v>123</v>
      </c>
      <c r="AT357" s="161" t="s">
        <v>127</v>
      </c>
      <c r="AU357" s="161" t="s">
        <v>88</v>
      </c>
      <c r="AY357" s="16" t="s">
        <v>124</v>
      </c>
      <c r="BE357" s="162">
        <f>IF(N357="základní",J357,0)</f>
        <v>0</v>
      </c>
      <c r="BF357" s="162">
        <f>IF(N357="snížená",J357,0)</f>
        <v>0</v>
      </c>
      <c r="BG357" s="162">
        <f>IF(N357="zákl. přenesená",J357,0)</f>
        <v>0</v>
      </c>
      <c r="BH357" s="162">
        <f>IF(N357="sníž. přenesená",J357,0)</f>
        <v>0</v>
      </c>
      <c r="BI357" s="162">
        <f>IF(N357="nulová",J357,0)</f>
        <v>0</v>
      </c>
      <c r="BJ357" s="16" t="s">
        <v>86</v>
      </c>
      <c r="BK357" s="162">
        <f>ROUND(I357*H357,2)</f>
        <v>0</v>
      </c>
      <c r="BL357" s="16" t="s">
        <v>123</v>
      </c>
      <c r="BM357" s="161" t="s">
        <v>418</v>
      </c>
    </row>
    <row r="358" spans="2:65" s="12" customFormat="1" ht="33.75">
      <c r="B358" s="163"/>
      <c r="D358" s="164" t="s">
        <v>133</v>
      </c>
      <c r="E358" s="165" t="s">
        <v>1</v>
      </c>
      <c r="F358" s="166" t="s">
        <v>419</v>
      </c>
      <c r="H358" s="165" t="s">
        <v>1</v>
      </c>
      <c r="I358" s="167"/>
      <c r="L358" s="163"/>
      <c r="M358" s="168"/>
      <c r="N358" s="169"/>
      <c r="O358" s="169"/>
      <c r="P358" s="169"/>
      <c r="Q358" s="169"/>
      <c r="R358" s="169"/>
      <c r="S358" s="169"/>
      <c r="T358" s="170"/>
      <c r="AT358" s="165" t="s">
        <v>133</v>
      </c>
      <c r="AU358" s="165" t="s">
        <v>88</v>
      </c>
      <c r="AV358" s="12" t="s">
        <v>86</v>
      </c>
      <c r="AW358" s="12" t="s">
        <v>32</v>
      </c>
      <c r="AX358" s="12" t="s">
        <v>78</v>
      </c>
      <c r="AY358" s="165" t="s">
        <v>124</v>
      </c>
    </row>
    <row r="359" spans="2:65" s="12" customFormat="1">
      <c r="B359" s="163"/>
      <c r="D359" s="164" t="s">
        <v>133</v>
      </c>
      <c r="E359" s="165" t="s">
        <v>1</v>
      </c>
      <c r="F359" s="166" t="s">
        <v>420</v>
      </c>
      <c r="H359" s="165" t="s">
        <v>1</v>
      </c>
      <c r="I359" s="167"/>
      <c r="L359" s="163"/>
      <c r="M359" s="168"/>
      <c r="N359" s="169"/>
      <c r="O359" s="169"/>
      <c r="P359" s="169"/>
      <c r="Q359" s="169"/>
      <c r="R359" s="169"/>
      <c r="S359" s="169"/>
      <c r="T359" s="170"/>
      <c r="AT359" s="165" t="s">
        <v>133</v>
      </c>
      <c r="AU359" s="165" t="s">
        <v>88</v>
      </c>
      <c r="AV359" s="12" t="s">
        <v>86</v>
      </c>
      <c r="AW359" s="12" t="s">
        <v>32</v>
      </c>
      <c r="AX359" s="12" t="s">
        <v>78</v>
      </c>
      <c r="AY359" s="165" t="s">
        <v>124</v>
      </c>
    </row>
    <row r="360" spans="2:65" s="13" customFormat="1">
      <c r="B360" s="171"/>
      <c r="D360" s="164" t="s">
        <v>133</v>
      </c>
      <c r="E360" s="172" t="s">
        <v>1</v>
      </c>
      <c r="F360" s="173" t="s">
        <v>421</v>
      </c>
      <c r="H360" s="174">
        <v>40</v>
      </c>
      <c r="I360" s="175"/>
      <c r="L360" s="171"/>
      <c r="M360" s="176"/>
      <c r="N360" s="177"/>
      <c r="O360" s="177"/>
      <c r="P360" s="177"/>
      <c r="Q360" s="177"/>
      <c r="R360" s="177"/>
      <c r="S360" s="177"/>
      <c r="T360" s="178"/>
      <c r="AT360" s="172" t="s">
        <v>133</v>
      </c>
      <c r="AU360" s="172" t="s">
        <v>88</v>
      </c>
      <c r="AV360" s="13" t="s">
        <v>88</v>
      </c>
      <c r="AW360" s="13" t="s">
        <v>32</v>
      </c>
      <c r="AX360" s="13" t="s">
        <v>78</v>
      </c>
      <c r="AY360" s="172" t="s">
        <v>124</v>
      </c>
    </row>
    <row r="361" spans="2:65" s="14" customFormat="1">
      <c r="B361" s="179"/>
      <c r="D361" s="164" t="s">
        <v>133</v>
      </c>
      <c r="E361" s="180" t="s">
        <v>1</v>
      </c>
      <c r="F361" s="181" t="s">
        <v>136</v>
      </c>
      <c r="H361" s="182">
        <v>40</v>
      </c>
      <c r="I361" s="183"/>
      <c r="L361" s="179"/>
      <c r="M361" s="184"/>
      <c r="N361" s="185"/>
      <c r="O361" s="185"/>
      <c r="P361" s="185"/>
      <c r="Q361" s="185"/>
      <c r="R361" s="185"/>
      <c r="S361" s="185"/>
      <c r="T361" s="186"/>
      <c r="AT361" s="180" t="s">
        <v>133</v>
      </c>
      <c r="AU361" s="180" t="s">
        <v>88</v>
      </c>
      <c r="AV361" s="14" t="s">
        <v>123</v>
      </c>
      <c r="AW361" s="14" t="s">
        <v>32</v>
      </c>
      <c r="AX361" s="14" t="s">
        <v>86</v>
      </c>
      <c r="AY361" s="180" t="s">
        <v>124</v>
      </c>
    </row>
    <row r="362" spans="2:65" s="1" customFormat="1" ht="24" customHeight="1">
      <c r="B362" s="149"/>
      <c r="C362" s="150" t="s">
        <v>422</v>
      </c>
      <c r="D362" s="150" t="s">
        <v>127</v>
      </c>
      <c r="E362" s="151" t="s">
        <v>423</v>
      </c>
      <c r="F362" s="152" t="s">
        <v>424</v>
      </c>
      <c r="G362" s="153" t="s">
        <v>175</v>
      </c>
      <c r="H362" s="154">
        <v>2229.6</v>
      </c>
      <c r="I362" s="155"/>
      <c r="J362" s="156">
        <f>ROUND(I362*H362,2)</f>
        <v>0</v>
      </c>
      <c r="K362" s="152" t="s">
        <v>1</v>
      </c>
      <c r="L362" s="31"/>
      <c r="M362" s="157" t="s">
        <v>1</v>
      </c>
      <c r="N362" s="158" t="s">
        <v>43</v>
      </c>
      <c r="O362" s="54"/>
      <c r="P362" s="159">
        <f>O362*H362</f>
        <v>0</v>
      </c>
      <c r="Q362" s="159">
        <v>0</v>
      </c>
      <c r="R362" s="159">
        <f>Q362*H362</f>
        <v>0</v>
      </c>
      <c r="S362" s="159">
        <v>0</v>
      </c>
      <c r="T362" s="160">
        <f>S362*H362</f>
        <v>0</v>
      </c>
      <c r="AR362" s="161" t="s">
        <v>123</v>
      </c>
      <c r="AT362" s="161" t="s">
        <v>127</v>
      </c>
      <c r="AU362" s="161" t="s">
        <v>88</v>
      </c>
      <c r="AY362" s="16" t="s">
        <v>124</v>
      </c>
      <c r="BE362" s="162">
        <f>IF(N362="základní",J362,0)</f>
        <v>0</v>
      </c>
      <c r="BF362" s="162">
        <f>IF(N362="snížená",J362,0)</f>
        <v>0</v>
      </c>
      <c r="BG362" s="162">
        <f>IF(N362="zákl. přenesená",J362,0)</f>
        <v>0</v>
      </c>
      <c r="BH362" s="162">
        <f>IF(N362="sníž. přenesená",J362,0)</f>
        <v>0</v>
      </c>
      <c r="BI362" s="162">
        <f>IF(N362="nulová",J362,0)</f>
        <v>0</v>
      </c>
      <c r="BJ362" s="16" t="s">
        <v>86</v>
      </c>
      <c r="BK362" s="162">
        <f>ROUND(I362*H362,2)</f>
        <v>0</v>
      </c>
      <c r="BL362" s="16" t="s">
        <v>123</v>
      </c>
      <c r="BM362" s="161" t="s">
        <v>425</v>
      </c>
    </row>
    <row r="363" spans="2:65" s="12" customFormat="1" ht="22.5">
      <c r="B363" s="163"/>
      <c r="D363" s="164" t="s">
        <v>133</v>
      </c>
      <c r="E363" s="165" t="s">
        <v>1</v>
      </c>
      <c r="F363" s="166" t="s">
        <v>426</v>
      </c>
      <c r="H363" s="165" t="s">
        <v>1</v>
      </c>
      <c r="I363" s="167"/>
      <c r="L363" s="163"/>
      <c r="M363" s="168"/>
      <c r="N363" s="169"/>
      <c r="O363" s="169"/>
      <c r="P363" s="169"/>
      <c r="Q363" s="169"/>
      <c r="R363" s="169"/>
      <c r="S363" s="169"/>
      <c r="T363" s="170"/>
      <c r="AT363" s="165" t="s">
        <v>133</v>
      </c>
      <c r="AU363" s="165" t="s">
        <v>88</v>
      </c>
      <c r="AV363" s="12" t="s">
        <v>86</v>
      </c>
      <c r="AW363" s="12" t="s">
        <v>32</v>
      </c>
      <c r="AX363" s="12" t="s">
        <v>78</v>
      </c>
      <c r="AY363" s="165" t="s">
        <v>124</v>
      </c>
    </row>
    <row r="364" spans="2:65" s="12" customFormat="1" ht="22.5">
      <c r="B364" s="163"/>
      <c r="D364" s="164" t="s">
        <v>133</v>
      </c>
      <c r="E364" s="165" t="s">
        <v>1</v>
      </c>
      <c r="F364" s="166" t="s">
        <v>427</v>
      </c>
      <c r="H364" s="165" t="s">
        <v>1</v>
      </c>
      <c r="I364" s="167"/>
      <c r="L364" s="163"/>
      <c r="M364" s="168"/>
      <c r="N364" s="169"/>
      <c r="O364" s="169"/>
      <c r="P364" s="169"/>
      <c r="Q364" s="169"/>
      <c r="R364" s="169"/>
      <c r="S364" s="169"/>
      <c r="T364" s="170"/>
      <c r="AT364" s="165" t="s">
        <v>133</v>
      </c>
      <c r="AU364" s="165" t="s">
        <v>88</v>
      </c>
      <c r="AV364" s="12" t="s">
        <v>86</v>
      </c>
      <c r="AW364" s="12" t="s">
        <v>32</v>
      </c>
      <c r="AX364" s="12" t="s">
        <v>78</v>
      </c>
      <c r="AY364" s="165" t="s">
        <v>124</v>
      </c>
    </row>
    <row r="365" spans="2:65" s="12" customFormat="1" ht="33.75">
      <c r="B365" s="163"/>
      <c r="D365" s="164" t="s">
        <v>133</v>
      </c>
      <c r="E365" s="165" t="s">
        <v>1</v>
      </c>
      <c r="F365" s="166" t="s">
        <v>428</v>
      </c>
      <c r="H365" s="165" t="s">
        <v>1</v>
      </c>
      <c r="I365" s="167"/>
      <c r="L365" s="163"/>
      <c r="M365" s="168"/>
      <c r="N365" s="169"/>
      <c r="O365" s="169"/>
      <c r="P365" s="169"/>
      <c r="Q365" s="169"/>
      <c r="R365" s="169"/>
      <c r="S365" s="169"/>
      <c r="T365" s="170"/>
      <c r="AT365" s="165" t="s">
        <v>133</v>
      </c>
      <c r="AU365" s="165" t="s">
        <v>88</v>
      </c>
      <c r="AV365" s="12" t="s">
        <v>86</v>
      </c>
      <c r="AW365" s="12" t="s">
        <v>32</v>
      </c>
      <c r="AX365" s="12" t="s">
        <v>78</v>
      </c>
      <c r="AY365" s="165" t="s">
        <v>124</v>
      </c>
    </row>
    <row r="366" spans="2:65" s="12" customFormat="1" ht="22.5">
      <c r="B366" s="163"/>
      <c r="D366" s="164" t="s">
        <v>133</v>
      </c>
      <c r="E366" s="165" t="s">
        <v>1</v>
      </c>
      <c r="F366" s="166" t="s">
        <v>429</v>
      </c>
      <c r="H366" s="165" t="s">
        <v>1</v>
      </c>
      <c r="I366" s="167"/>
      <c r="L366" s="163"/>
      <c r="M366" s="168"/>
      <c r="N366" s="169"/>
      <c r="O366" s="169"/>
      <c r="P366" s="169"/>
      <c r="Q366" s="169"/>
      <c r="R366" s="169"/>
      <c r="S366" s="169"/>
      <c r="T366" s="170"/>
      <c r="AT366" s="165" t="s">
        <v>133</v>
      </c>
      <c r="AU366" s="165" t="s">
        <v>88</v>
      </c>
      <c r="AV366" s="12" t="s">
        <v>86</v>
      </c>
      <c r="AW366" s="12" t="s">
        <v>32</v>
      </c>
      <c r="AX366" s="12" t="s">
        <v>78</v>
      </c>
      <c r="AY366" s="165" t="s">
        <v>124</v>
      </c>
    </row>
    <row r="367" spans="2:65" s="12" customFormat="1" ht="22.5">
      <c r="B367" s="163"/>
      <c r="D367" s="164" t="s">
        <v>133</v>
      </c>
      <c r="E367" s="165" t="s">
        <v>1</v>
      </c>
      <c r="F367" s="166" t="s">
        <v>430</v>
      </c>
      <c r="H367" s="165" t="s">
        <v>1</v>
      </c>
      <c r="I367" s="167"/>
      <c r="L367" s="163"/>
      <c r="M367" s="168"/>
      <c r="N367" s="169"/>
      <c r="O367" s="169"/>
      <c r="P367" s="169"/>
      <c r="Q367" s="169"/>
      <c r="R367" s="169"/>
      <c r="S367" s="169"/>
      <c r="T367" s="170"/>
      <c r="AT367" s="165" t="s">
        <v>133</v>
      </c>
      <c r="AU367" s="165" t="s">
        <v>88</v>
      </c>
      <c r="AV367" s="12" t="s">
        <v>86</v>
      </c>
      <c r="AW367" s="12" t="s">
        <v>32</v>
      </c>
      <c r="AX367" s="12" t="s">
        <v>78</v>
      </c>
      <c r="AY367" s="165" t="s">
        <v>124</v>
      </c>
    </row>
    <row r="368" spans="2:65" s="12" customFormat="1" ht="22.5">
      <c r="B368" s="163"/>
      <c r="D368" s="164" t="s">
        <v>133</v>
      </c>
      <c r="E368" s="165" t="s">
        <v>1</v>
      </c>
      <c r="F368" s="166" t="s">
        <v>308</v>
      </c>
      <c r="H368" s="165" t="s">
        <v>1</v>
      </c>
      <c r="I368" s="167"/>
      <c r="L368" s="163"/>
      <c r="M368" s="168"/>
      <c r="N368" s="169"/>
      <c r="O368" s="169"/>
      <c r="P368" s="169"/>
      <c r="Q368" s="169"/>
      <c r="R368" s="169"/>
      <c r="S368" s="169"/>
      <c r="T368" s="170"/>
      <c r="AT368" s="165" t="s">
        <v>133</v>
      </c>
      <c r="AU368" s="165" t="s">
        <v>88</v>
      </c>
      <c r="AV368" s="12" t="s">
        <v>86</v>
      </c>
      <c r="AW368" s="12" t="s">
        <v>32</v>
      </c>
      <c r="AX368" s="12" t="s">
        <v>78</v>
      </c>
      <c r="AY368" s="165" t="s">
        <v>124</v>
      </c>
    </row>
    <row r="369" spans="2:65" s="13" customFormat="1">
      <c r="B369" s="171"/>
      <c r="D369" s="164" t="s">
        <v>133</v>
      </c>
      <c r="E369" s="172" t="s">
        <v>1</v>
      </c>
      <c r="F369" s="173" t="s">
        <v>431</v>
      </c>
      <c r="H369" s="174">
        <v>2229.6</v>
      </c>
      <c r="I369" s="175"/>
      <c r="L369" s="171"/>
      <c r="M369" s="176"/>
      <c r="N369" s="177"/>
      <c r="O369" s="177"/>
      <c r="P369" s="177"/>
      <c r="Q369" s="177"/>
      <c r="R369" s="177"/>
      <c r="S369" s="177"/>
      <c r="T369" s="178"/>
      <c r="AT369" s="172" t="s">
        <v>133</v>
      </c>
      <c r="AU369" s="172" t="s">
        <v>88</v>
      </c>
      <c r="AV369" s="13" t="s">
        <v>88</v>
      </c>
      <c r="AW369" s="13" t="s">
        <v>32</v>
      </c>
      <c r="AX369" s="13" t="s">
        <v>86</v>
      </c>
      <c r="AY369" s="172" t="s">
        <v>124</v>
      </c>
    </row>
    <row r="370" spans="2:65" s="11" customFormat="1" ht="20.85" customHeight="1">
      <c r="B370" s="136"/>
      <c r="D370" s="137" t="s">
        <v>77</v>
      </c>
      <c r="E370" s="147" t="s">
        <v>432</v>
      </c>
      <c r="F370" s="147" t="s">
        <v>433</v>
      </c>
      <c r="I370" s="139"/>
      <c r="J370" s="148">
        <f>BK370</f>
        <v>0</v>
      </c>
      <c r="L370" s="136"/>
      <c r="M370" s="141"/>
      <c r="N370" s="142"/>
      <c r="O370" s="142"/>
      <c r="P370" s="143">
        <f>SUM(P371:P506)</f>
        <v>0</v>
      </c>
      <c r="Q370" s="142"/>
      <c r="R370" s="143">
        <f>SUM(R371:R506)</f>
        <v>67.742275100000001</v>
      </c>
      <c r="S370" s="142"/>
      <c r="T370" s="144">
        <f>SUM(T371:T506)</f>
        <v>3.0006900000000001</v>
      </c>
      <c r="AR370" s="137" t="s">
        <v>86</v>
      </c>
      <c r="AT370" s="145" t="s">
        <v>77</v>
      </c>
      <c r="AU370" s="145" t="s">
        <v>88</v>
      </c>
      <c r="AY370" s="137" t="s">
        <v>124</v>
      </c>
      <c r="BK370" s="146">
        <f>SUM(BK371:BK506)</f>
        <v>0</v>
      </c>
    </row>
    <row r="371" spans="2:65" s="1" customFormat="1" ht="24" customHeight="1">
      <c r="B371" s="149"/>
      <c r="C371" s="150" t="s">
        <v>434</v>
      </c>
      <c r="D371" s="150" t="s">
        <v>127</v>
      </c>
      <c r="E371" s="151" t="s">
        <v>435</v>
      </c>
      <c r="F371" s="152" t="s">
        <v>436</v>
      </c>
      <c r="G371" s="153" t="s">
        <v>175</v>
      </c>
      <c r="H371" s="154">
        <v>38.97</v>
      </c>
      <c r="I371" s="155"/>
      <c r="J371" s="156">
        <f>ROUND(I371*H371,2)</f>
        <v>0</v>
      </c>
      <c r="K371" s="152" t="s">
        <v>1</v>
      </c>
      <c r="L371" s="31"/>
      <c r="M371" s="157" t="s">
        <v>1</v>
      </c>
      <c r="N371" s="158" t="s">
        <v>43</v>
      </c>
      <c r="O371" s="54"/>
      <c r="P371" s="159">
        <f>O371*H371</f>
        <v>0</v>
      </c>
      <c r="Q371" s="159">
        <v>3.0000000000000001E-5</v>
      </c>
      <c r="R371" s="159">
        <f>Q371*H371</f>
        <v>1.1691E-3</v>
      </c>
      <c r="S371" s="159">
        <v>7.6999999999999999E-2</v>
      </c>
      <c r="T371" s="160">
        <f>S371*H371</f>
        <v>3.0006900000000001</v>
      </c>
      <c r="AR371" s="161" t="s">
        <v>123</v>
      </c>
      <c r="AT371" s="161" t="s">
        <v>127</v>
      </c>
      <c r="AU371" s="161" t="s">
        <v>141</v>
      </c>
      <c r="AY371" s="16" t="s">
        <v>124</v>
      </c>
      <c r="BE371" s="162">
        <f>IF(N371="základní",J371,0)</f>
        <v>0</v>
      </c>
      <c r="BF371" s="162">
        <f>IF(N371="snížená",J371,0)</f>
        <v>0</v>
      </c>
      <c r="BG371" s="162">
        <f>IF(N371="zákl. přenesená",J371,0)</f>
        <v>0</v>
      </c>
      <c r="BH371" s="162">
        <f>IF(N371="sníž. přenesená",J371,0)</f>
        <v>0</v>
      </c>
      <c r="BI371" s="162">
        <f>IF(N371="nulová",J371,0)</f>
        <v>0</v>
      </c>
      <c r="BJ371" s="16" t="s">
        <v>86</v>
      </c>
      <c r="BK371" s="162">
        <f>ROUND(I371*H371,2)</f>
        <v>0</v>
      </c>
      <c r="BL371" s="16" t="s">
        <v>123</v>
      </c>
      <c r="BM371" s="161" t="s">
        <v>437</v>
      </c>
    </row>
    <row r="372" spans="2:65" s="12" customFormat="1" ht="22.5">
      <c r="B372" s="163"/>
      <c r="D372" s="164" t="s">
        <v>133</v>
      </c>
      <c r="E372" s="165" t="s">
        <v>1</v>
      </c>
      <c r="F372" s="166" t="s">
        <v>438</v>
      </c>
      <c r="H372" s="165" t="s">
        <v>1</v>
      </c>
      <c r="I372" s="167"/>
      <c r="L372" s="163"/>
      <c r="M372" s="168"/>
      <c r="N372" s="169"/>
      <c r="O372" s="169"/>
      <c r="P372" s="169"/>
      <c r="Q372" s="169"/>
      <c r="R372" s="169"/>
      <c r="S372" s="169"/>
      <c r="T372" s="170"/>
      <c r="AT372" s="165" t="s">
        <v>133</v>
      </c>
      <c r="AU372" s="165" t="s">
        <v>141</v>
      </c>
      <c r="AV372" s="12" t="s">
        <v>86</v>
      </c>
      <c r="AW372" s="12" t="s">
        <v>32</v>
      </c>
      <c r="AX372" s="12" t="s">
        <v>78</v>
      </c>
      <c r="AY372" s="165" t="s">
        <v>124</v>
      </c>
    </row>
    <row r="373" spans="2:65" s="12" customFormat="1" ht="22.5">
      <c r="B373" s="163"/>
      <c r="D373" s="164" t="s">
        <v>133</v>
      </c>
      <c r="E373" s="165" t="s">
        <v>1</v>
      </c>
      <c r="F373" s="166" t="s">
        <v>439</v>
      </c>
      <c r="H373" s="165" t="s">
        <v>1</v>
      </c>
      <c r="I373" s="167"/>
      <c r="L373" s="163"/>
      <c r="M373" s="168"/>
      <c r="N373" s="169"/>
      <c r="O373" s="169"/>
      <c r="P373" s="169"/>
      <c r="Q373" s="169"/>
      <c r="R373" s="169"/>
      <c r="S373" s="169"/>
      <c r="T373" s="170"/>
      <c r="AT373" s="165" t="s">
        <v>133</v>
      </c>
      <c r="AU373" s="165" t="s">
        <v>141</v>
      </c>
      <c r="AV373" s="12" t="s">
        <v>86</v>
      </c>
      <c r="AW373" s="12" t="s">
        <v>32</v>
      </c>
      <c r="AX373" s="12" t="s">
        <v>78</v>
      </c>
      <c r="AY373" s="165" t="s">
        <v>124</v>
      </c>
    </row>
    <row r="374" spans="2:65" s="13" customFormat="1">
      <c r="B374" s="171"/>
      <c r="D374" s="164" t="s">
        <v>133</v>
      </c>
      <c r="E374" s="172" t="s">
        <v>1</v>
      </c>
      <c r="F374" s="173" t="s">
        <v>440</v>
      </c>
      <c r="H374" s="174">
        <v>38.97</v>
      </c>
      <c r="I374" s="175"/>
      <c r="L374" s="171"/>
      <c r="M374" s="176"/>
      <c r="N374" s="177"/>
      <c r="O374" s="177"/>
      <c r="P374" s="177"/>
      <c r="Q374" s="177"/>
      <c r="R374" s="177"/>
      <c r="S374" s="177"/>
      <c r="T374" s="178"/>
      <c r="AT374" s="172" t="s">
        <v>133</v>
      </c>
      <c r="AU374" s="172" t="s">
        <v>141</v>
      </c>
      <c r="AV374" s="13" t="s">
        <v>88</v>
      </c>
      <c r="AW374" s="13" t="s">
        <v>32</v>
      </c>
      <c r="AX374" s="13" t="s">
        <v>78</v>
      </c>
      <c r="AY374" s="172" t="s">
        <v>124</v>
      </c>
    </row>
    <row r="375" spans="2:65" s="14" customFormat="1">
      <c r="B375" s="179"/>
      <c r="D375" s="164" t="s">
        <v>133</v>
      </c>
      <c r="E375" s="180" t="s">
        <v>1</v>
      </c>
      <c r="F375" s="181" t="s">
        <v>136</v>
      </c>
      <c r="H375" s="182">
        <v>38.97</v>
      </c>
      <c r="I375" s="183"/>
      <c r="L375" s="179"/>
      <c r="M375" s="184"/>
      <c r="N375" s="185"/>
      <c r="O375" s="185"/>
      <c r="P375" s="185"/>
      <c r="Q375" s="185"/>
      <c r="R375" s="185"/>
      <c r="S375" s="185"/>
      <c r="T375" s="186"/>
      <c r="AT375" s="180" t="s">
        <v>133</v>
      </c>
      <c r="AU375" s="180" t="s">
        <v>141</v>
      </c>
      <c r="AV375" s="14" t="s">
        <v>123</v>
      </c>
      <c r="AW375" s="14" t="s">
        <v>32</v>
      </c>
      <c r="AX375" s="14" t="s">
        <v>86</v>
      </c>
      <c r="AY375" s="180" t="s">
        <v>124</v>
      </c>
    </row>
    <row r="376" spans="2:65" s="1" customFormat="1" ht="16.5" customHeight="1">
      <c r="B376" s="149"/>
      <c r="C376" s="150" t="s">
        <v>414</v>
      </c>
      <c r="D376" s="150" t="s">
        <v>127</v>
      </c>
      <c r="E376" s="151" t="s">
        <v>441</v>
      </c>
      <c r="F376" s="152" t="s">
        <v>442</v>
      </c>
      <c r="G376" s="153" t="s">
        <v>130</v>
      </c>
      <c r="H376" s="154">
        <v>29</v>
      </c>
      <c r="I376" s="155"/>
      <c r="J376" s="156">
        <f>ROUND(I376*H376,2)</f>
        <v>0</v>
      </c>
      <c r="K376" s="152" t="s">
        <v>1</v>
      </c>
      <c r="L376" s="31"/>
      <c r="M376" s="157" t="s">
        <v>1</v>
      </c>
      <c r="N376" s="158" t="s">
        <v>43</v>
      </c>
      <c r="O376" s="54"/>
      <c r="P376" s="159">
        <f>O376*H376</f>
        <v>0</v>
      </c>
      <c r="Q376" s="159">
        <v>0</v>
      </c>
      <c r="R376" s="159">
        <f>Q376*H376</f>
        <v>0</v>
      </c>
      <c r="S376" s="159">
        <v>0</v>
      </c>
      <c r="T376" s="160">
        <f>S376*H376</f>
        <v>0</v>
      </c>
      <c r="AR376" s="161" t="s">
        <v>123</v>
      </c>
      <c r="AT376" s="161" t="s">
        <v>127</v>
      </c>
      <c r="AU376" s="161" t="s">
        <v>141</v>
      </c>
      <c r="AY376" s="16" t="s">
        <v>124</v>
      </c>
      <c r="BE376" s="162">
        <f>IF(N376="základní",J376,0)</f>
        <v>0</v>
      </c>
      <c r="BF376" s="162">
        <f>IF(N376="snížená",J376,0)</f>
        <v>0</v>
      </c>
      <c r="BG376" s="162">
        <f>IF(N376="zákl. přenesená",J376,0)</f>
        <v>0</v>
      </c>
      <c r="BH376" s="162">
        <f>IF(N376="sníž. přenesená",J376,0)</f>
        <v>0</v>
      </c>
      <c r="BI376" s="162">
        <f>IF(N376="nulová",J376,0)</f>
        <v>0</v>
      </c>
      <c r="BJ376" s="16" t="s">
        <v>86</v>
      </c>
      <c r="BK376" s="162">
        <f>ROUND(I376*H376,2)</f>
        <v>0</v>
      </c>
      <c r="BL376" s="16" t="s">
        <v>123</v>
      </c>
      <c r="BM376" s="161" t="s">
        <v>443</v>
      </c>
    </row>
    <row r="377" spans="2:65" s="12" customFormat="1" ht="22.5">
      <c r="B377" s="163"/>
      <c r="D377" s="164" t="s">
        <v>133</v>
      </c>
      <c r="E377" s="165" t="s">
        <v>1</v>
      </c>
      <c r="F377" s="166" t="s">
        <v>401</v>
      </c>
      <c r="H377" s="165" t="s">
        <v>1</v>
      </c>
      <c r="I377" s="167"/>
      <c r="L377" s="163"/>
      <c r="M377" s="168"/>
      <c r="N377" s="169"/>
      <c r="O377" s="169"/>
      <c r="P377" s="169"/>
      <c r="Q377" s="169"/>
      <c r="R377" s="169"/>
      <c r="S377" s="169"/>
      <c r="T377" s="170"/>
      <c r="AT377" s="165" t="s">
        <v>133</v>
      </c>
      <c r="AU377" s="165" t="s">
        <v>141</v>
      </c>
      <c r="AV377" s="12" t="s">
        <v>86</v>
      </c>
      <c r="AW377" s="12" t="s">
        <v>32</v>
      </c>
      <c r="AX377" s="12" t="s">
        <v>78</v>
      </c>
      <c r="AY377" s="165" t="s">
        <v>124</v>
      </c>
    </row>
    <row r="378" spans="2:65" s="12" customFormat="1" ht="33.75">
      <c r="B378" s="163"/>
      <c r="D378" s="164" t="s">
        <v>133</v>
      </c>
      <c r="E378" s="165" t="s">
        <v>1</v>
      </c>
      <c r="F378" s="166" t="s">
        <v>444</v>
      </c>
      <c r="H378" s="165" t="s">
        <v>1</v>
      </c>
      <c r="I378" s="167"/>
      <c r="L378" s="163"/>
      <c r="M378" s="168"/>
      <c r="N378" s="169"/>
      <c r="O378" s="169"/>
      <c r="P378" s="169"/>
      <c r="Q378" s="169"/>
      <c r="R378" s="169"/>
      <c r="S378" s="169"/>
      <c r="T378" s="170"/>
      <c r="AT378" s="165" t="s">
        <v>133</v>
      </c>
      <c r="AU378" s="165" t="s">
        <v>141</v>
      </c>
      <c r="AV378" s="12" t="s">
        <v>86</v>
      </c>
      <c r="AW378" s="12" t="s">
        <v>32</v>
      </c>
      <c r="AX378" s="12" t="s">
        <v>78</v>
      </c>
      <c r="AY378" s="165" t="s">
        <v>124</v>
      </c>
    </row>
    <row r="379" spans="2:65" s="13" customFormat="1">
      <c r="B379" s="171"/>
      <c r="D379" s="164" t="s">
        <v>133</v>
      </c>
      <c r="E379" s="172" t="s">
        <v>1</v>
      </c>
      <c r="F379" s="173" t="s">
        <v>152</v>
      </c>
      <c r="H379" s="174">
        <v>5</v>
      </c>
      <c r="I379" s="175"/>
      <c r="L379" s="171"/>
      <c r="M379" s="176"/>
      <c r="N379" s="177"/>
      <c r="O379" s="177"/>
      <c r="P379" s="177"/>
      <c r="Q379" s="177"/>
      <c r="R379" s="177"/>
      <c r="S379" s="177"/>
      <c r="T379" s="178"/>
      <c r="AT379" s="172" t="s">
        <v>133</v>
      </c>
      <c r="AU379" s="172" t="s">
        <v>141</v>
      </c>
      <c r="AV379" s="13" t="s">
        <v>88</v>
      </c>
      <c r="AW379" s="13" t="s">
        <v>32</v>
      </c>
      <c r="AX379" s="13" t="s">
        <v>78</v>
      </c>
      <c r="AY379" s="172" t="s">
        <v>124</v>
      </c>
    </row>
    <row r="380" spans="2:65" s="12" customFormat="1" ht="22.5">
      <c r="B380" s="163"/>
      <c r="D380" s="164" t="s">
        <v>133</v>
      </c>
      <c r="E380" s="165" t="s">
        <v>1</v>
      </c>
      <c r="F380" s="166" t="s">
        <v>445</v>
      </c>
      <c r="H380" s="165" t="s">
        <v>1</v>
      </c>
      <c r="I380" s="167"/>
      <c r="L380" s="163"/>
      <c r="M380" s="168"/>
      <c r="N380" s="169"/>
      <c r="O380" s="169"/>
      <c r="P380" s="169"/>
      <c r="Q380" s="169"/>
      <c r="R380" s="169"/>
      <c r="S380" s="169"/>
      <c r="T380" s="170"/>
      <c r="AT380" s="165" t="s">
        <v>133</v>
      </c>
      <c r="AU380" s="165" t="s">
        <v>141</v>
      </c>
      <c r="AV380" s="12" t="s">
        <v>86</v>
      </c>
      <c r="AW380" s="12" t="s">
        <v>32</v>
      </c>
      <c r="AX380" s="12" t="s">
        <v>78</v>
      </c>
      <c r="AY380" s="165" t="s">
        <v>124</v>
      </c>
    </row>
    <row r="381" spans="2:65" s="12" customFormat="1">
      <c r="B381" s="163"/>
      <c r="D381" s="164" t="s">
        <v>133</v>
      </c>
      <c r="E381" s="165" t="s">
        <v>1</v>
      </c>
      <c r="F381" s="166" t="s">
        <v>446</v>
      </c>
      <c r="H381" s="165" t="s">
        <v>1</v>
      </c>
      <c r="I381" s="167"/>
      <c r="L381" s="163"/>
      <c r="M381" s="168"/>
      <c r="N381" s="169"/>
      <c r="O381" s="169"/>
      <c r="P381" s="169"/>
      <c r="Q381" s="169"/>
      <c r="R381" s="169"/>
      <c r="S381" s="169"/>
      <c r="T381" s="170"/>
      <c r="AT381" s="165" t="s">
        <v>133</v>
      </c>
      <c r="AU381" s="165" t="s">
        <v>141</v>
      </c>
      <c r="AV381" s="12" t="s">
        <v>86</v>
      </c>
      <c r="AW381" s="12" t="s">
        <v>32</v>
      </c>
      <c r="AX381" s="12" t="s">
        <v>78</v>
      </c>
      <c r="AY381" s="165" t="s">
        <v>124</v>
      </c>
    </row>
    <row r="382" spans="2:65" s="13" customFormat="1">
      <c r="B382" s="171"/>
      <c r="D382" s="164" t="s">
        <v>133</v>
      </c>
      <c r="E382" s="172" t="s">
        <v>1</v>
      </c>
      <c r="F382" s="173" t="s">
        <v>382</v>
      </c>
      <c r="H382" s="174">
        <v>24</v>
      </c>
      <c r="I382" s="175"/>
      <c r="L382" s="171"/>
      <c r="M382" s="176"/>
      <c r="N382" s="177"/>
      <c r="O382" s="177"/>
      <c r="P382" s="177"/>
      <c r="Q382" s="177"/>
      <c r="R382" s="177"/>
      <c r="S382" s="177"/>
      <c r="T382" s="178"/>
      <c r="AT382" s="172" t="s">
        <v>133</v>
      </c>
      <c r="AU382" s="172" t="s">
        <v>141</v>
      </c>
      <c r="AV382" s="13" t="s">
        <v>88</v>
      </c>
      <c r="AW382" s="13" t="s">
        <v>32</v>
      </c>
      <c r="AX382" s="13" t="s">
        <v>78</v>
      </c>
      <c r="AY382" s="172" t="s">
        <v>124</v>
      </c>
    </row>
    <row r="383" spans="2:65" s="14" customFormat="1">
      <c r="B383" s="179"/>
      <c r="D383" s="164" t="s">
        <v>133</v>
      </c>
      <c r="E383" s="180" t="s">
        <v>1</v>
      </c>
      <c r="F383" s="181" t="s">
        <v>136</v>
      </c>
      <c r="H383" s="182">
        <v>29</v>
      </c>
      <c r="I383" s="183"/>
      <c r="L383" s="179"/>
      <c r="M383" s="184"/>
      <c r="N383" s="185"/>
      <c r="O383" s="185"/>
      <c r="P383" s="185"/>
      <c r="Q383" s="185"/>
      <c r="R383" s="185"/>
      <c r="S383" s="185"/>
      <c r="T383" s="186"/>
      <c r="AT383" s="180" t="s">
        <v>133</v>
      </c>
      <c r="AU383" s="180" t="s">
        <v>141</v>
      </c>
      <c r="AV383" s="14" t="s">
        <v>123</v>
      </c>
      <c r="AW383" s="14" t="s">
        <v>32</v>
      </c>
      <c r="AX383" s="14" t="s">
        <v>86</v>
      </c>
      <c r="AY383" s="180" t="s">
        <v>124</v>
      </c>
    </row>
    <row r="384" spans="2:65" s="1" customFormat="1" ht="16.5" customHeight="1">
      <c r="B384" s="149"/>
      <c r="C384" s="150" t="s">
        <v>447</v>
      </c>
      <c r="D384" s="150" t="s">
        <v>127</v>
      </c>
      <c r="E384" s="151" t="s">
        <v>353</v>
      </c>
      <c r="F384" s="152" t="s">
        <v>448</v>
      </c>
      <c r="G384" s="153" t="s">
        <v>220</v>
      </c>
      <c r="H384" s="154">
        <v>26.2</v>
      </c>
      <c r="I384" s="155"/>
      <c r="J384" s="156">
        <f>ROUND(I384*H384,2)</f>
        <v>0</v>
      </c>
      <c r="K384" s="152" t="s">
        <v>1</v>
      </c>
      <c r="L384" s="31"/>
      <c r="M384" s="157" t="s">
        <v>1</v>
      </c>
      <c r="N384" s="158" t="s">
        <v>43</v>
      </c>
      <c r="O384" s="54"/>
      <c r="P384" s="159">
        <f>O384*H384</f>
        <v>0</v>
      </c>
      <c r="Q384" s="159">
        <v>0</v>
      </c>
      <c r="R384" s="159">
        <f>Q384*H384</f>
        <v>0</v>
      </c>
      <c r="S384" s="159">
        <v>0</v>
      </c>
      <c r="T384" s="160">
        <f>S384*H384</f>
        <v>0</v>
      </c>
      <c r="AR384" s="161" t="s">
        <v>123</v>
      </c>
      <c r="AT384" s="161" t="s">
        <v>127</v>
      </c>
      <c r="AU384" s="161" t="s">
        <v>141</v>
      </c>
      <c r="AY384" s="16" t="s">
        <v>124</v>
      </c>
      <c r="BE384" s="162">
        <f>IF(N384="základní",J384,0)</f>
        <v>0</v>
      </c>
      <c r="BF384" s="162">
        <f>IF(N384="snížená",J384,0)</f>
        <v>0</v>
      </c>
      <c r="BG384" s="162">
        <f>IF(N384="zákl. přenesená",J384,0)</f>
        <v>0</v>
      </c>
      <c r="BH384" s="162">
        <f>IF(N384="sníž. přenesená",J384,0)</f>
        <v>0</v>
      </c>
      <c r="BI384" s="162">
        <f>IF(N384="nulová",J384,0)</f>
        <v>0</v>
      </c>
      <c r="BJ384" s="16" t="s">
        <v>86</v>
      </c>
      <c r="BK384" s="162">
        <f>ROUND(I384*H384,2)</f>
        <v>0</v>
      </c>
      <c r="BL384" s="16" t="s">
        <v>123</v>
      </c>
      <c r="BM384" s="161" t="s">
        <v>449</v>
      </c>
    </row>
    <row r="385" spans="2:65" s="12" customFormat="1" ht="33.75">
      <c r="B385" s="163"/>
      <c r="D385" s="164" t="s">
        <v>133</v>
      </c>
      <c r="E385" s="165" t="s">
        <v>1</v>
      </c>
      <c r="F385" s="166" t="s">
        <v>450</v>
      </c>
      <c r="H385" s="165" t="s">
        <v>1</v>
      </c>
      <c r="I385" s="167"/>
      <c r="L385" s="163"/>
      <c r="M385" s="168"/>
      <c r="N385" s="169"/>
      <c r="O385" s="169"/>
      <c r="P385" s="169"/>
      <c r="Q385" s="169"/>
      <c r="R385" s="169"/>
      <c r="S385" s="169"/>
      <c r="T385" s="170"/>
      <c r="AT385" s="165" t="s">
        <v>133</v>
      </c>
      <c r="AU385" s="165" t="s">
        <v>141</v>
      </c>
      <c r="AV385" s="12" t="s">
        <v>86</v>
      </c>
      <c r="AW385" s="12" t="s">
        <v>32</v>
      </c>
      <c r="AX385" s="12" t="s">
        <v>78</v>
      </c>
      <c r="AY385" s="165" t="s">
        <v>124</v>
      </c>
    </row>
    <row r="386" spans="2:65" s="12" customFormat="1" ht="22.5">
      <c r="B386" s="163"/>
      <c r="D386" s="164" t="s">
        <v>133</v>
      </c>
      <c r="E386" s="165" t="s">
        <v>1</v>
      </c>
      <c r="F386" s="166" t="s">
        <v>451</v>
      </c>
      <c r="H386" s="165" t="s">
        <v>1</v>
      </c>
      <c r="I386" s="167"/>
      <c r="L386" s="163"/>
      <c r="M386" s="168"/>
      <c r="N386" s="169"/>
      <c r="O386" s="169"/>
      <c r="P386" s="169"/>
      <c r="Q386" s="169"/>
      <c r="R386" s="169"/>
      <c r="S386" s="169"/>
      <c r="T386" s="170"/>
      <c r="AT386" s="165" t="s">
        <v>133</v>
      </c>
      <c r="AU386" s="165" t="s">
        <v>141</v>
      </c>
      <c r="AV386" s="12" t="s">
        <v>86</v>
      </c>
      <c r="AW386" s="12" t="s">
        <v>32</v>
      </c>
      <c r="AX386" s="12" t="s">
        <v>78</v>
      </c>
      <c r="AY386" s="165" t="s">
        <v>124</v>
      </c>
    </row>
    <row r="387" spans="2:65" s="12" customFormat="1" ht="22.5">
      <c r="B387" s="163"/>
      <c r="D387" s="164" t="s">
        <v>133</v>
      </c>
      <c r="E387" s="165" t="s">
        <v>1</v>
      </c>
      <c r="F387" s="166" t="s">
        <v>371</v>
      </c>
      <c r="H387" s="165" t="s">
        <v>1</v>
      </c>
      <c r="I387" s="167"/>
      <c r="L387" s="163"/>
      <c r="M387" s="168"/>
      <c r="N387" s="169"/>
      <c r="O387" s="169"/>
      <c r="P387" s="169"/>
      <c r="Q387" s="169"/>
      <c r="R387" s="169"/>
      <c r="S387" s="169"/>
      <c r="T387" s="170"/>
      <c r="AT387" s="165" t="s">
        <v>133</v>
      </c>
      <c r="AU387" s="165" t="s">
        <v>141</v>
      </c>
      <c r="AV387" s="12" t="s">
        <v>86</v>
      </c>
      <c r="AW387" s="12" t="s">
        <v>32</v>
      </c>
      <c r="AX387" s="12" t="s">
        <v>78</v>
      </c>
      <c r="AY387" s="165" t="s">
        <v>124</v>
      </c>
    </row>
    <row r="388" spans="2:65" s="13" customFormat="1">
      <c r="B388" s="171"/>
      <c r="D388" s="164" t="s">
        <v>133</v>
      </c>
      <c r="E388" s="172" t="s">
        <v>1</v>
      </c>
      <c r="F388" s="173" t="s">
        <v>452</v>
      </c>
      <c r="H388" s="174">
        <v>26.2</v>
      </c>
      <c r="I388" s="175"/>
      <c r="L388" s="171"/>
      <c r="M388" s="176"/>
      <c r="N388" s="177"/>
      <c r="O388" s="177"/>
      <c r="P388" s="177"/>
      <c r="Q388" s="177"/>
      <c r="R388" s="177"/>
      <c r="S388" s="177"/>
      <c r="T388" s="178"/>
      <c r="AT388" s="172" t="s">
        <v>133</v>
      </c>
      <c r="AU388" s="172" t="s">
        <v>141</v>
      </c>
      <c r="AV388" s="13" t="s">
        <v>88</v>
      </c>
      <c r="AW388" s="13" t="s">
        <v>32</v>
      </c>
      <c r="AX388" s="13" t="s">
        <v>78</v>
      </c>
      <c r="AY388" s="172" t="s">
        <v>124</v>
      </c>
    </row>
    <row r="389" spans="2:65" s="14" customFormat="1">
      <c r="B389" s="179"/>
      <c r="D389" s="164" t="s">
        <v>133</v>
      </c>
      <c r="E389" s="180" t="s">
        <v>1</v>
      </c>
      <c r="F389" s="181" t="s">
        <v>136</v>
      </c>
      <c r="H389" s="182">
        <v>26.2</v>
      </c>
      <c r="I389" s="183"/>
      <c r="L389" s="179"/>
      <c r="M389" s="184"/>
      <c r="N389" s="185"/>
      <c r="O389" s="185"/>
      <c r="P389" s="185"/>
      <c r="Q389" s="185"/>
      <c r="R389" s="185"/>
      <c r="S389" s="185"/>
      <c r="T389" s="186"/>
      <c r="AT389" s="180" t="s">
        <v>133</v>
      </c>
      <c r="AU389" s="180" t="s">
        <v>141</v>
      </c>
      <c r="AV389" s="14" t="s">
        <v>123</v>
      </c>
      <c r="AW389" s="14" t="s">
        <v>32</v>
      </c>
      <c r="AX389" s="14" t="s">
        <v>86</v>
      </c>
      <c r="AY389" s="180" t="s">
        <v>124</v>
      </c>
    </row>
    <row r="390" spans="2:65" s="1" customFormat="1" ht="16.5" customHeight="1">
      <c r="B390" s="149"/>
      <c r="C390" s="150" t="s">
        <v>453</v>
      </c>
      <c r="D390" s="150" t="s">
        <v>127</v>
      </c>
      <c r="E390" s="151" t="s">
        <v>454</v>
      </c>
      <c r="F390" s="152" t="s">
        <v>455</v>
      </c>
      <c r="G390" s="153" t="s">
        <v>242</v>
      </c>
      <c r="H390" s="154">
        <v>61.634</v>
      </c>
      <c r="I390" s="155"/>
      <c r="J390" s="156">
        <f>ROUND(I390*H390,2)</f>
        <v>0</v>
      </c>
      <c r="K390" s="152" t="s">
        <v>1</v>
      </c>
      <c r="L390" s="31"/>
      <c r="M390" s="157" t="s">
        <v>1</v>
      </c>
      <c r="N390" s="158" t="s">
        <v>43</v>
      </c>
      <c r="O390" s="54"/>
      <c r="P390" s="159">
        <f>O390*H390</f>
        <v>0</v>
      </c>
      <c r="Q390" s="159">
        <v>0</v>
      </c>
      <c r="R390" s="159">
        <f>Q390*H390</f>
        <v>0</v>
      </c>
      <c r="S390" s="159">
        <v>0</v>
      </c>
      <c r="T390" s="160">
        <f>S390*H390</f>
        <v>0</v>
      </c>
      <c r="AR390" s="161" t="s">
        <v>123</v>
      </c>
      <c r="AT390" s="161" t="s">
        <v>127</v>
      </c>
      <c r="AU390" s="161" t="s">
        <v>141</v>
      </c>
      <c r="AY390" s="16" t="s">
        <v>124</v>
      </c>
      <c r="BE390" s="162">
        <f>IF(N390="základní",J390,0)</f>
        <v>0</v>
      </c>
      <c r="BF390" s="162">
        <f>IF(N390="snížená",J390,0)</f>
        <v>0</v>
      </c>
      <c r="BG390" s="162">
        <f>IF(N390="zákl. přenesená",J390,0)</f>
        <v>0</v>
      </c>
      <c r="BH390" s="162">
        <f>IF(N390="sníž. přenesená",J390,0)</f>
        <v>0</v>
      </c>
      <c r="BI390" s="162">
        <f>IF(N390="nulová",J390,0)</f>
        <v>0</v>
      </c>
      <c r="BJ390" s="16" t="s">
        <v>86</v>
      </c>
      <c r="BK390" s="162">
        <f>ROUND(I390*H390,2)</f>
        <v>0</v>
      </c>
      <c r="BL390" s="16" t="s">
        <v>123</v>
      </c>
      <c r="BM390" s="161" t="s">
        <v>456</v>
      </c>
    </row>
    <row r="391" spans="2:65" s="12" customFormat="1" ht="22.5">
      <c r="B391" s="163"/>
      <c r="D391" s="164" t="s">
        <v>133</v>
      </c>
      <c r="E391" s="165" t="s">
        <v>1</v>
      </c>
      <c r="F391" s="166" t="s">
        <v>457</v>
      </c>
      <c r="H391" s="165" t="s">
        <v>1</v>
      </c>
      <c r="I391" s="167"/>
      <c r="L391" s="163"/>
      <c r="M391" s="168"/>
      <c r="N391" s="169"/>
      <c r="O391" s="169"/>
      <c r="P391" s="169"/>
      <c r="Q391" s="169"/>
      <c r="R391" s="169"/>
      <c r="S391" s="169"/>
      <c r="T391" s="170"/>
      <c r="AT391" s="165" t="s">
        <v>133</v>
      </c>
      <c r="AU391" s="165" t="s">
        <v>141</v>
      </c>
      <c r="AV391" s="12" t="s">
        <v>86</v>
      </c>
      <c r="AW391" s="12" t="s">
        <v>32</v>
      </c>
      <c r="AX391" s="12" t="s">
        <v>78</v>
      </c>
      <c r="AY391" s="165" t="s">
        <v>124</v>
      </c>
    </row>
    <row r="392" spans="2:65" s="12" customFormat="1">
      <c r="B392" s="163"/>
      <c r="D392" s="164" t="s">
        <v>133</v>
      </c>
      <c r="E392" s="165" t="s">
        <v>1</v>
      </c>
      <c r="F392" s="166" t="s">
        <v>325</v>
      </c>
      <c r="H392" s="165" t="s">
        <v>1</v>
      </c>
      <c r="I392" s="167"/>
      <c r="L392" s="163"/>
      <c r="M392" s="168"/>
      <c r="N392" s="169"/>
      <c r="O392" s="169"/>
      <c r="P392" s="169"/>
      <c r="Q392" s="169"/>
      <c r="R392" s="169"/>
      <c r="S392" s="169"/>
      <c r="T392" s="170"/>
      <c r="AT392" s="165" t="s">
        <v>133</v>
      </c>
      <c r="AU392" s="165" t="s">
        <v>141</v>
      </c>
      <c r="AV392" s="12" t="s">
        <v>86</v>
      </c>
      <c r="AW392" s="12" t="s">
        <v>32</v>
      </c>
      <c r="AX392" s="12" t="s">
        <v>78</v>
      </c>
      <c r="AY392" s="165" t="s">
        <v>124</v>
      </c>
    </row>
    <row r="393" spans="2:65" s="12" customFormat="1" ht="22.5">
      <c r="B393" s="163"/>
      <c r="D393" s="164" t="s">
        <v>133</v>
      </c>
      <c r="E393" s="165" t="s">
        <v>1</v>
      </c>
      <c r="F393" s="166" t="s">
        <v>458</v>
      </c>
      <c r="H393" s="165" t="s">
        <v>1</v>
      </c>
      <c r="I393" s="167"/>
      <c r="L393" s="163"/>
      <c r="M393" s="168"/>
      <c r="N393" s="169"/>
      <c r="O393" s="169"/>
      <c r="P393" s="169"/>
      <c r="Q393" s="169"/>
      <c r="R393" s="169"/>
      <c r="S393" s="169"/>
      <c r="T393" s="170"/>
      <c r="AT393" s="165" t="s">
        <v>133</v>
      </c>
      <c r="AU393" s="165" t="s">
        <v>141</v>
      </c>
      <c r="AV393" s="12" t="s">
        <v>86</v>
      </c>
      <c r="AW393" s="12" t="s">
        <v>32</v>
      </c>
      <c r="AX393" s="12" t="s">
        <v>78</v>
      </c>
      <c r="AY393" s="165" t="s">
        <v>124</v>
      </c>
    </row>
    <row r="394" spans="2:65" s="12" customFormat="1">
      <c r="B394" s="163"/>
      <c r="D394" s="164" t="s">
        <v>133</v>
      </c>
      <c r="E394" s="165" t="s">
        <v>1</v>
      </c>
      <c r="F394" s="166" t="s">
        <v>459</v>
      </c>
      <c r="H394" s="165" t="s">
        <v>1</v>
      </c>
      <c r="I394" s="167"/>
      <c r="L394" s="163"/>
      <c r="M394" s="168"/>
      <c r="N394" s="169"/>
      <c r="O394" s="169"/>
      <c r="P394" s="169"/>
      <c r="Q394" s="169"/>
      <c r="R394" s="169"/>
      <c r="S394" s="169"/>
      <c r="T394" s="170"/>
      <c r="AT394" s="165" t="s">
        <v>133</v>
      </c>
      <c r="AU394" s="165" t="s">
        <v>141</v>
      </c>
      <c r="AV394" s="12" t="s">
        <v>86</v>
      </c>
      <c r="AW394" s="12" t="s">
        <v>32</v>
      </c>
      <c r="AX394" s="12" t="s">
        <v>78</v>
      </c>
      <c r="AY394" s="165" t="s">
        <v>124</v>
      </c>
    </row>
    <row r="395" spans="2:65" s="13" customFormat="1">
      <c r="B395" s="171"/>
      <c r="D395" s="164" t="s">
        <v>133</v>
      </c>
      <c r="E395" s="172" t="s">
        <v>1</v>
      </c>
      <c r="F395" s="173" t="s">
        <v>460</v>
      </c>
      <c r="H395" s="174">
        <v>26.6</v>
      </c>
      <c r="I395" s="175"/>
      <c r="L395" s="171"/>
      <c r="M395" s="176"/>
      <c r="N395" s="177"/>
      <c r="O395" s="177"/>
      <c r="P395" s="177"/>
      <c r="Q395" s="177"/>
      <c r="R395" s="177"/>
      <c r="S395" s="177"/>
      <c r="T395" s="178"/>
      <c r="AT395" s="172" t="s">
        <v>133</v>
      </c>
      <c r="AU395" s="172" t="s">
        <v>141</v>
      </c>
      <c r="AV395" s="13" t="s">
        <v>88</v>
      </c>
      <c r="AW395" s="13" t="s">
        <v>32</v>
      </c>
      <c r="AX395" s="13" t="s">
        <v>78</v>
      </c>
      <c r="AY395" s="172" t="s">
        <v>124</v>
      </c>
    </row>
    <row r="396" spans="2:65" s="12" customFormat="1" ht="33.75">
      <c r="B396" s="163"/>
      <c r="D396" s="164" t="s">
        <v>133</v>
      </c>
      <c r="E396" s="165" t="s">
        <v>1</v>
      </c>
      <c r="F396" s="166" t="s">
        <v>461</v>
      </c>
      <c r="H396" s="165" t="s">
        <v>1</v>
      </c>
      <c r="I396" s="167"/>
      <c r="L396" s="163"/>
      <c r="M396" s="168"/>
      <c r="N396" s="169"/>
      <c r="O396" s="169"/>
      <c r="P396" s="169"/>
      <c r="Q396" s="169"/>
      <c r="R396" s="169"/>
      <c r="S396" s="169"/>
      <c r="T396" s="170"/>
      <c r="AT396" s="165" t="s">
        <v>133</v>
      </c>
      <c r="AU396" s="165" t="s">
        <v>141</v>
      </c>
      <c r="AV396" s="12" t="s">
        <v>86</v>
      </c>
      <c r="AW396" s="12" t="s">
        <v>32</v>
      </c>
      <c r="AX396" s="12" t="s">
        <v>78</v>
      </c>
      <c r="AY396" s="165" t="s">
        <v>124</v>
      </c>
    </row>
    <row r="397" spans="2:65" s="12" customFormat="1">
      <c r="B397" s="163"/>
      <c r="D397" s="164" t="s">
        <v>133</v>
      </c>
      <c r="E397" s="165" t="s">
        <v>1</v>
      </c>
      <c r="F397" s="166" t="s">
        <v>325</v>
      </c>
      <c r="H397" s="165" t="s">
        <v>1</v>
      </c>
      <c r="I397" s="167"/>
      <c r="L397" s="163"/>
      <c r="M397" s="168"/>
      <c r="N397" s="169"/>
      <c r="O397" s="169"/>
      <c r="P397" s="169"/>
      <c r="Q397" s="169"/>
      <c r="R397" s="169"/>
      <c r="S397" s="169"/>
      <c r="T397" s="170"/>
      <c r="AT397" s="165" t="s">
        <v>133</v>
      </c>
      <c r="AU397" s="165" t="s">
        <v>141</v>
      </c>
      <c r="AV397" s="12" t="s">
        <v>86</v>
      </c>
      <c r="AW397" s="12" t="s">
        <v>32</v>
      </c>
      <c r="AX397" s="12" t="s">
        <v>78</v>
      </c>
      <c r="AY397" s="165" t="s">
        <v>124</v>
      </c>
    </row>
    <row r="398" spans="2:65" s="12" customFormat="1" ht="22.5">
      <c r="B398" s="163"/>
      <c r="D398" s="164" t="s">
        <v>133</v>
      </c>
      <c r="E398" s="165" t="s">
        <v>1</v>
      </c>
      <c r="F398" s="166" t="s">
        <v>458</v>
      </c>
      <c r="H398" s="165" t="s">
        <v>1</v>
      </c>
      <c r="I398" s="167"/>
      <c r="L398" s="163"/>
      <c r="M398" s="168"/>
      <c r="N398" s="169"/>
      <c r="O398" s="169"/>
      <c r="P398" s="169"/>
      <c r="Q398" s="169"/>
      <c r="R398" s="169"/>
      <c r="S398" s="169"/>
      <c r="T398" s="170"/>
      <c r="AT398" s="165" t="s">
        <v>133</v>
      </c>
      <c r="AU398" s="165" t="s">
        <v>141</v>
      </c>
      <c r="AV398" s="12" t="s">
        <v>86</v>
      </c>
      <c r="AW398" s="12" t="s">
        <v>32</v>
      </c>
      <c r="AX398" s="12" t="s">
        <v>78</v>
      </c>
      <c r="AY398" s="165" t="s">
        <v>124</v>
      </c>
    </row>
    <row r="399" spans="2:65" s="12" customFormat="1">
      <c r="B399" s="163"/>
      <c r="D399" s="164" t="s">
        <v>133</v>
      </c>
      <c r="E399" s="165" t="s">
        <v>1</v>
      </c>
      <c r="F399" s="166" t="s">
        <v>459</v>
      </c>
      <c r="H399" s="165" t="s">
        <v>1</v>
      </c>
      <c r="I399" s="167"/>
      <c r="L399" s="163"/>
      <c r="M399" s="168"/>
      <c r="N399" s="169"/>
      <c r="O399" s="169"/>
      <c r="P399" s="169"/>
      <c r="Q399" s="169"/>
      <c r="R399" s="169"/>
      <c r="S399" s="169"/>
      <c r="T399" s="170"/>
      <c r="AT399" s="165" t="s">
        <v>133</v>
      </c>
      <c r="AU399" s="165" t="s">
        <v>141</v>
      </c>
      <c r="AV399" s="12" t="s">
        <v>86</v>
      </c>
      <c r="AW399" s="12" t="s">
        <v>32</v>
      </c>
      <c r="AX399" s="12" t="s">
        <v>78</v>
      </c>
      <c r="AY399" s="165" t="s">
        <v>124</v>
      </c>
    </row>
    <row r="400" spans="2:65" s="13" customFormat="1">
      <c r="B400" s="171"/>
      <c r="D400" s="164" t="s">
        <v>133</v>
      </c>
      <c r="E400" s="172" t="s">
        <v>1</v>
      </c>
      <c r="F400" s="173" t="s">
        <v>462</v>
      </c>
      <c r="H400" s="174">
        <v>35.033999999999999</v>
      </c>
      <c r="I400" s="175"/>
      <c r="L400" s="171"/>
      <c r="M400" s="176"/>
      <c r="N400" s="177"/>
      <c r="O400" s="177"/>
      <c r="P400" s="177"/>
      <c r="Q400" s="177"/>
      <c r="R400" s="177"/>
      <c r="S400" s="177"/>
      <c r="T400" s="178"/>
      <c r="AT400" s="172" t="s">
        <v>133</v>
      </c>
      <c r="AU400" s="172" t="s">
        <v>141</v>
      </c>
      <c r="AV400" s="13" t="s">
        <v>88</v>
      </c>
      <c r="AW400" s="13" t="s">
        <v>32</v>
      </c>
      <c r="AX400" s="13" t="s">
        <v>78</v>
      </c>
      <c r="AY400" s="172" t="s">
        <v>124</v>
      </c>
    </row>
    <row r="401" spans="2:65" s="14" customFormat="1">
      <c r="B401" s="179"/>
      <c r="D401" s="164" t="s">
        <v>133</v>
      </c>
      <c r="E401" s="180" t="s">
        <v>1</v>
      </c>
      <c r="F401" s="181" t="s">
        <v>136</v>
      </c>
      <c r="H401" s="182">
        <v>61.634</v>
      </c>
      <c r="I401" s="183"/>
      <c r="L401" s="179"/>
      <c r="M401" s="184"/>
      <c r="N401" s="185"/>
      <c r="O401" s="185"/>
      <c r="P401" s="185"/>
      <c r="Q401" s="185"/>
      <c r="R401" s="185"/>
      <c r="S401" s="185"/>
      <c r="T401" s="186"/>
      <c r="AT401" s="180" t="s">
        <v>133</v>
      </c>
      <c r="AU401" s="180" t="s">
        <v>141</v>
      </c>
      <c r="AV401" s="14" t="s">
        <v>123</v>
      </c>
      <c r="AW401" s="14" t="s">
        <v>32</v>
      </c>
      <c r="AX401" s="14" t="s">
        <v>86</v>
      </c>
      <c r="AY401" s="180" t="s">
        <v>124</v>
      </c>
    </row>
    <row r="402" spans="2:65" s="1" customFormat="1" ht="16.5" customHeight="1">
      <c r="B402" s="149"/>
      <c r="C402" s="150" t="s">
        <v>463</v>
      </c>
      <c r="D402" s="150" t="s">
        <v>127</v>
      </c>
      <c r="E402" s="151" t="s">
        <v>464</v>
      </c>
      <c r="F402" s="152" t="s">
        <v>465</v>
      </c>
      <c r="G402" s="153" t="s">
        <v>242</v>
      </c>
      <c r="H402" s="154">
        <v>394.74599999999998</v>
      </c>
      <c r="I402" s="155"/>
      <c r="J402" s="156">
        <f>ROUND(I402*H402,2)</f>
        <v>0</v>
      </c>
      <c r="K402" s="152" t="s">
        <v>1</v>
      </c>
      <c r="L402" s="31"/>
      <c r="M402" s="157" t="s">
        <v>1</v>
      </c>
      <c r="N402" s="158" t="s">
        <v>43</v>
      </c>
      <c r="O402" s="54"/>
      <c r="P402" s="159">
        <f>O402*H402</f>
        <v>0</v>
      </c>
      <c r="Q402" s="159">
        <v>0</v>
      </c>
      <c r="R402" s="159">
        <f>Q402*H402</f>
        <v>0</v>
      </c>
      <c r="S402" s="159">
        <v>0</v>
      </c>
      <c r="T402" s="160">
        <f>S402*H402</f>
        <v>0</v>
      </c>
      <c r="AR402" s="161" t="s">
        <v>123</v>
      </c>
      <c r="AT402" s="161" t="s">
        <v>127</v>
      </c>
      <c r="AU402" s="161" t="s">
        <v>141</v>
      </c>
      <c r="AY402" s="16" t="s">
        <v>124</v>
      </c>
      <c r="BE402" s="162">
        <f>IF(N402="základní",J402,0)</f>
        <v>0</v>
      </c>
      <c r="BF402" s="162">
        <f>IF(N402="snížená",J402,0)</f>
        <v>0</v>
      </c>
      <c r="BG402" s="162">
        <f>IF(N402="zákl. přenesená",J402,0)</f>
        <v>0</v>
      </c>
      <c r="BH402" s="162">
        <f>IF(N402="sníž. přenesená",J402,0)</f>
        <v>0</v>
      </c>
      <c r="BI402" s="162">
        <f>IF(N402="nulová",J402,0)</f>
        <v>0</v>
      </c>
      <c r="BJ402" s="16" t="s">
        <v>86</v>
      </c>
      <c r="BK402" s="162">
        <f>ROUND(I402*H402,2)</f>
        <v>0</v>
      </c>
      <c r="BL402" s="16" t="s">
        <v>123</v>
      </c>
      <c r="BM402" s="161" t="s">
        <v>466</v>
      </c>
    </row>
    <row r="403" spans="2:65" s="12" customFormat="1" ht="22.5">
      <c r="B403" s="163"/>
      <c r="D403" s="164" t="s">
        <v>133</v>
      </c>
      <c r="E403" s="165" t="s">
        <v>1</v>
      </c>
      <c r="F403" s="166" t="s">
        <v>467</v>
      </c>
      <c r="H403" s="165" t="s">
        <v>1</v>
      </c>
      <c r="I403" s="167"/>
      <c r="L403" s="163"/>
      <c r="M403" s="168"/>
      <c r="N403" s="169"/>
      <c r="O403" s="169"/>
      <c r="P403" s="169"/>
      <c r="Q403" s="169"/>
      <c r="R403" s="169"/>
      <c r="S403" s="169"/>
      <c r="T403" s="170"/>
      <c r="AT403" s="165" t="s">
        <v>133</v>
      </c>
      <c r="AU403" s="165" t="s">
        <v>141</v>
      </c>
      <c r="AV403" s="12" t="s">
        <v>86</v>
      </c>
      <c r="AW403" s="12" t="s">
        <v>32</v>
      </c>
      <c r="AX403" s="12" t="s">
        <v>78</v>
      </c>
      <c r="AY403" s="165" t="s">
        <v>124</v>
      </c>
    </row>
    <row r="404" spans="2:65" s="12" customFormat="1" ht="22.5">
      <c r="B404" s="163"/>
      <c r="D404" s="164" t="s">
        <v>133</v>
      </c>
      <c r="E404" s="165" t="s">
        <v>1</v>
      </c>
      <c r="F404" s="166" t="s">
        <v>358</v>
      </c>
      <c r="H404" s="165" t="s">
        <v>1</v>
      </c>
      <c r="I404" s="167"/>
      <c r="L404" s="163"/>
      <c r="M404" s="168"/>
      <c r="N404" s="169"/>
      <c r="O404" s="169"/>
      <c r="P404" s="169"/>
      <c r="Q404" s="169"/>
      <c r="R404" s="169"/>
      <c r="S404" s="169"/>
      <c r="T404" s="170"/>
      <c r="AT404" s="165" t="s">
        <v>133</v>
      </c>
      <c r="AU404" s="165" t="s">
        <v>141</v>
      </c>
      <c r="AV404" s="12" t="s">
        <v>86</v>
      </c>
      <c r="AW404" s="12" t="s">
        <v>32</v>
      </c>
      <c r="AX404" s="12" t="s">
        <v>78</v>
      </c>
      <c r="AY404" s="165" t="s">
        <v>124</v>
      </c>
    </row>
    <row r="405" spans="2:65" s="13" customFormat="1">
      <c r="B405" s="171"/>
      <c r="D405" s="164" t="s">
        <v>133</v>
      </c>
      <c r="E405" s="172" t="s">
        <v>1</v>
      </c>
      <c r="F405" s="173" t="s">
        <v>468</v>
      </c>
      <c r="H405" s="174">
        <v>138.77600000000001</v>
      </c>
      <c r="I405" s="175"/>
      <c r="L405" s="171"/>
      <c r="M405" s="176"/>
      <c r="N405" s="177"/>
      <c r="O405" s="177"/>
      <c r="P405" s="177"/>
      <c r="Q405" s="177"/>
      <c r="R405" s="177"/>
      <c r="S405" s="177"/>
      <c r="T405" s="178"/>
      <c r="AT405" s="172" t="s">
        <v>133</v>
      </c>
      <c r="AU405" s="172" t="s">
        <v>141</v>
      </c>
      <c r="AV405" s="13" t="s">
        <v>88</v>
      </c>
      <c r="AW405" s="13" t="s">
        <v>32</v>
      </c>
      <c r="AX405" s="13" t="s">
        <v>78</v>
      </c>
      <c r="AY405" s="172" t="s">
        <v>124</v>
      </c>
    </row>
    <row r="406" spans="2:65" s="12" customFormat="1" ht="33.75">
      <c r="B406" s="163"/>
      <c r="D406" s="164" t="s">
        <v>133</v>
      </c>
      <c r="E406" s="165" t="s">
        <v>1</v>
      </c>
      <c r="F406" s="166" t="s">
        <v>469</v>
      </c>
      <c r="H406" s="165" t="s">
        <v>1</v>
      </c>
      <c r="I406" s="167"/>
      <c r="L406" s="163"/>
      <c r="M406" s="168"/>
      <c r="N406" s="169"/>
      <c r="O406" s="169"/>
      <c r="P406" s="169"/>
      <c r="Q406" s="169"/>
      <c r="R406" s="169"/>
      <c r="S406" s="169"/>
      <c r="T406" s="170"/>
      <c r="AT406" s="165" t="s">
        <v>133</v>
      </c>
      <c r="AU406" s="165" t="s">
        <v>141</v>
      </c>
      <c r="AV406" s="12" t="s">
        <v>86</v>
      </c>
      <c r="AW406" s="12" t="s">
        <v>32</v>
      </c>
      <c r="AX406" s="12" t="s">
        <v>78</v>
      </c>
      <c r="AY406" s="165" t="s">
        <v>124</v>
      </c>
    </row>
    <row r="407" spans="2:65" s="13" customFormat="1">
      <c r="B407" s="171"/>
      <c r="D407" s="164" t="s">
        <v>133</v>
      </c>
      <c r="E407" s="172" t="s">
        <v>1</v>
      </c>
      <c r="F407" s="173" t="s">
        <v>470</v>
      </c>
      <c r="H407" s="174">
        <v>91.96</v>
      </c>
      <c r="I407" s="175"/>
      <c r="L407" s="171"/>
      <c r="M407" s="176"/>
      <c r="N407" s="177"/>
      <c r="O407" s="177"/>
      <c r="P407" s="177"/>
      <c r="Q407" s="177"/>
      <c r="R407" s="177"/>
      <c r="S407" s="177"/>
      <c r="T407" s="178"/>
      <c r="AT407" s="172" t="s">
        <v>133</v>
      </c>
      <c r="AU407" s="172" t="s">
        <v>141</v>
      </c>
      <c r="AV407" s="13" t="s">
        <v>88</v>
      </c>
      <c r="AW407" s="13" t="s">
        <v>32</v>
      </c>
      <c r="AX407" s="13" t="s">
        <v>78</v>
      </c>
      <c r="AY407" s="172" t="s">
        <v>124</v>
      </c>
    </row>
    <row r="408" spans="2:65" s="12" customFormat="1" ht="33.75">
      <c r="B408" s="163"/>
      <c r="D408" s="164" t="s">
        <v>133</v>
      </c>
      <c r="E408" s="165" t="s">
        <v>1</v>
      </c>
      <c r="F408" s="166" t="s">
        <v>471</v>
      </c>
      <c r="H408" s="165" t="s">
        <v>1</v>
      </c>
      <c r="I408" s="167"/>
      <c r="L408" s="163"/>
      <c r="M408" s="168"/>
      <c r="N408" s="169"/>
      <c r="O408" s="169"/>
      <c r="P408" s="169"/>
      <c r="Q408" s="169"/>
      <c r="R408" s="169"/>
      <c r="S408" s="169"/>
      <c r="T408" s="170"/>
      <c r="AT408" s="165" t="s">
        <v>133</v>
      </c>
      <c r="AU408" s="165" t="s">
        <v>141</v>
      </c>
      <c r="AV408" s="12" t="s">
        <v>86</v>
      </c>
      <c r="AW408" s="12" t="s">
        <v>32</v>
      </c>
      <c r="AX408" s="12" t="s">
        <v>78</v>
      </c>
      <c r="AY408" s="165" t="s">
        <v>124</v>
      </c>
    </row>
    <row r="409" spans="2:65" s="13" customFormat="1">
      <c r="B409" s="171"/>
      <c r="D409" s="164" t="s">
        <v>133</v>
      </c>
      <c r="E409" s="172" t="s">
        <v>1</v>
      </c>
      <c r="F409" s="173" t="s">
        <v>472</v>
      </c>
      <c r="H409" s="174">
        <v>19.524999999999999</v>
      </c>
      <c r="I409" s="175"/>
      <c r="L409" s="171"/>
      <c r="M409" s="176"/>
      <c r="N409" s="177"/>
      <c r="O409" s="177"/>
      <c r="P409" s="177"/>
      <c r="Q409" s="177"/>
      <c r="R409" s="177"/>
      <c r="S409" s="177"/>
      <c r="T409" s="178"/>
      <c r="AT409" s="172" t="s">
        <v>133</v>
      </c>
      <c r="AU409" s="172" t="s">
        <v>141</v>
      </c>
      <c r="AV409" s="13" t="s">
        <v>88</v>
      </c>
      <c r="AW409" s="13" t="s">
        <v>32</v>
      </c>
      <c r="AX409" s="13" t="s">
        <v>78</v>
      </c>
      <c r="AY409" s="172" t="s">
        <v>124</v>
      </c>
    </row>
    <row r="410" spans="2:65" s="12" customFormat="1" ht="33.75">
      <c r="B410" s="163"/>
      <c r="D410" s="164" t="s">
        <v>133</v>
      </c>
      <c r="E410" s="165" t="s">
        <v>1</v>
      </c>
      <c r="F410" s="166" t="s">
        <v>473</v>
      </c>
      <c r="H410" s="165" t="s">
        <v>1</v>
      </c>
      <c r="I410" s="167"/>
      <c r="L410" s="163"/>
      <c r="M410" s="168"/>
      <c r="N410" s="169"/>
      <c r="O410" s="169"/>
      <c r="P410" s="169"/>
      <c r="Q410" s="169"/>
      <c r="R410" s="169"/>
      <c r="S410" s="169"/>
      <c r="T410" s="170"/>
      <c r="AT410" s="165" t="s">
        <v>133</v>
      </c>
      <c r="AU410" s="165" t="s">
        <v>141</v>
      </c>
      <c r="AV410" s="12" t="s">
        <v>86</v>
      </c>
      <c r="AW410" s="12" t="s">
        <v>32</v>
      </c>
      <c r="AX410" s="12" t="s">
        <v>78</v>
      </c>
      <c r="AY410" s="165" t="s">
        <v>124</v>
      </c>
    </row>
    <row r="411" spans="2:65" s="13" customFormat="1">
      <c r="B411" s="171"/>
      <c r="D411" s="164" t="s">
        <v>133</v>
      </c>
      <c r="E411" s="172" t="s">
        <v>1</v>
      </c>
      <c r="F411" s="173" t="s">
        <v>474</v>
      </c>
      <c r="H411" s="174">
        <v>144.48500000000001</v>
      </c>
      <c r="I411" s="175"/>
      <c r="L411" s="171"/>
      <c r="M411" s="176"/>
      <c r="N411" s="177"/>
      <c r="O411" s="177"/>
      <c r="P411" s="177"/>
      <c r="Q411" s="177"/>
      <c r="R411" s="177"/>
      <c r="S411" s="177"/>
      <c r="T411" s="178"/>
      <c r="AT411" s="172" t="s">
        <v>133</v>
      </c>
      <c r="AU411" s="172" t="s">
        <v>141</v>
      </c>
      <c r="AV411" s="13" t="s">
        <v>88</v>
      </c>
      <c r="AW411" s="13" t="s">
        <v>32</v>
      </c>
      <c r="AX411" s="13" t="s">
        <v>78</v>
      </c>
      <c r="AY411" s="172" t="s">
        <v>124</v>
      </c>
    </row>
    <row r="412" spans="2:65" s="14" customFormat="1">
      <c r="B412" s="179"/>
      <c r="D412" s="164" t="s">
        <v>133</v>
      </c>
      <c r="E412" s="180" t="s">
        <v>1</v>
      </c>
      <c r="F412" s="181" t="s">
        <v>136</v>
      </c>
      <c r="H412" s="182">
        <v>394.74599999999998</v>
      </c>
      <c r="I412" s="183"/>
      <c r="L412" s="179"/>
      <c r="M412" s="184"/>
      <c r="N412" s="185"/>
      <c r="O412" s="185"/>
      <c r="P412" s="185"/>
      <c r="Q412" s="185"/>
      <c r="R412" s="185"/>
      <c r="S412" s="185"/>
      <c r="T412" s="186"/>
      <c r="AT412" s="180" t="s">
        <v>133</v>
      </c>
      <c r="AU412" s="180" t="s">
        <v>141</v>
      </c>
      <c r="AV412" s="14" t="s">
        <v>123</v>
      </c>
      <c r="AW412" s="14" t="s">
        <v>32</v>
      </c>
      <c r="AX412" s="14" t="s">
        <v>86</v>
      </c>
      <c r="AY412" s="180" t="s">
        <v>124</v>
      </c>
    </row>
    <row r="413" spans="2:65" s="1" customFormat="1" ht="24" customHeight="1">
      <c r="B413" s="149"/>
      <c r="C413" s="150" t="s">
        <v>475</v>
      </c>
      <c r="D413" s="150" t="s">
        <v>127</v>
      </c>
      <c r="E413" s="151" t="s">
        <v>476</v>
      </c>
      <c r="F413" s="152" t="s">
        <v>477</v>
      </c>
      <c r="G413" s="153" t="s">
        <v>220</v>
      </c>
      <c r="H413" s="154">
        <v>157.69999999999999</v>
      </c>
      <c r="I413" s="155"/>
      <c r="J413" s="156">
        <f>ROUND(I413*H413,2)</f>
        <v>0</v>
      </c>
      <c r="K413" s="152" t="s">
        <v>198</v>
      </c>
      <c r="L413" s="31"/>
      <c r="M413" s="157" t="s">
        <v>1</v>
      </c>
      <c r="N413" s="158" t="s">
        <v>43</v>
      </c>
      <c r="O413" s="54"/>
      <c r="P413" s="159">
        <f>O413*H413</f>
        <v>0</v>
      </c>
      <c r="Q413" s="159">
        <v>0.23058000000000001</v>
      </c>
      <c r="R413" s="159">
        <f>Q413*H413</f>
        <v>36.362465999999998</v>
      </c>
      <c r="S413" s="159">
        <v>0</v>
      </c>
      <c r="T413" s="160">
        <f>S413*H413</f>
        <v>0</v>
      </c>
      <c r="AR413" s="161" t="s">
        <v>123</v>
      </c>
      <c r="AT413" s="161" t="s">
        <v>127</v>
      </c>
      <c r="AU413" s="161" t="s">
        <v>141</v>
      </c>
      <c r="AY413" s="16" t="s">
        <v>124</v>
      </c>
      <c r="BE413" s="162">
        <f>IF(N413="základní",J413,0)</f>
        <v>0</v>
      </c>
      <c r="BF413" s="162">
        <f>IF(N413="snížená",J413,0)</f>
        <v>0</v>
      </c>
      <c r="BG413" s="162">
        <f>IF(N413="zákl. přenesená",J413,0)</f>
        <v>0</v>
      </c>
      <c r="BH413" s="162">
        <f>IF(N413="sníž. přenesená",J413,0)</f>
        <v>0</v>
      </c>
      <c r="BI413" s="162">
        <f>IF(N413="nulová",J413,0)</f>
        <v>0</v>
      </c>
      <c r="BJ413" s="16" t="s">
        <v>86</v>
      </c>
      <c r="BK413" s="162">
        <f>ROUND(I413*H413,2)</f>
        <v>0</v>
      </c>
      <c r="BL413" s="16" t="s">
        <v>123</v>
      </c>
      <c r="BM413" s="161" t="s">
        <v>478</v>
      </c>
    </row>
    <row r="414" spans="2:65" s="12" customFormat="1" ht="22.5">
      <c r="B414" s="163"/>
      <c r="D414" s="164" t="s">
        <v>133</v>
      </c>
      <c r="E414" s="165" t="s">
        <v>1</v>
      </c>
      <c r="F414" s="166" t="s">
        <v>479</v>
      </c>
      <c r="H414" s="165" t="s">
        <v>1</v>
      </c>
      <c r="I414" s="167"/>
      <c r="L414" s="163"/>
      <c r="M414" s="168"/>
      <c r="N414" s="169"/>
      <c r="O414" s="169"/>
      <c r="P414" s="169"/>
      <c r="Q414" s="169"/>
      <c r="R414" s="169"/>
      <c r="S414" s="169"/>
      <c r="T414" s="170"/>
      <c r="AT414" s="165" t="s">
        <v>133</v>
      </c>
      <c r="AU414" s="165" t="s">
        <v>141</v>
      </c>
      <c r="AV414" s="12" t="s">
        <v>86</v>
      </c>
      <c r="AW414" s="12" t="s">
        <v>32</v>
      </c>
      <c r="AX414" s="12" t="s">
        <v>78</v>
      </c>
      <c r="AY414" s="165" t="s">
        <v>124</v>
      </c>
    </row>
    <row r="415" spans="2:65" s="12" customFormat="1" ht="22.5">
      <c r="B415" s="163"/>
      <c r="D415" s="164" t="s">
        <v>133</v>
      </c>
      <c r="E415" s="165" t="s">
        <v>1</v>
      </c>
      <c r="F415" s="166" t="s">
        <v>480</v>
      </c>
      <c r="H415" s="165" t="s">
        <v>1</v>
      </c>
      <c r="I415" s="167"/>
      <c r="L415" s="163"/>
      <c r="M415" s="168"/>
      <c r="N415" s="169"/>
      <c r="O415" s="169"/>
      <c r="P415" s="169"/>
      <c r="Q415" s="169"/>
      <c r="R415" s="169"/>
      <c r="S415" s="169"/>
      <c r="T415" s="170"/>
      <c r="AT415" s="165" t="s">
        <v>133</v>
      </c>
      <c r="AU415" s="165" t="s">
        <v>141</v>
      </c>
      <c r="AV415" s="12" t="s">
        <v>86</v>
      </c>
      <c r="AW415" s="12" t="s">
        <v>32</v>
      </c>
      <c r="AX415" s="12" t="s">
        <v>78</v>
      </c>
      <c r="AY415" s="165" t="s">
        <v>124</v>
      </c>
    </row>
    <row r="416" spans="2:65" s="12" customFormat="1" ht="22.5">
      <c r="B416" s="163"/>
      <c r="D416" s="164" t="s">
        <v>133</v>
      </c>
      <c r="E416" s="165" t="s">
        <v>1</v>
      </c>
      <c r="F416" s="166" t="s">
        <v>481</v>
      </c>
      <c r="H416" s="165" t="s">
        <v>1</v>
      </c>
      <c r="I416" s="167"/>
      <c r="L416" s="163"/>
      <c r="M416" s="168"/>
      <c r="N416" s="169"/>
      <c r="O416" s="169"/>
      <c r="P416" s="169"/>
      <c r="Q416" s="169"/>
      <c r="R416" s="169"/>
      <c r="S416" s="169"/>
      <c r="T416" s="170"/>
      <c r="AT416" s="165" t="s">
        <v>133</v>
      </c>
      <c r="AU416" s="165" t="s">
        <v>141</v>
      </c>
      <c r="AV416" s="12" t="s">
        <v>86</v>
      </c>
      <c r="AW416" s="12" t="s">
        <v>32</v>
      </c>
      <c r="AX416" s="12" t="s">
        <v>78</v>
      </c>
      <c r="AY416" s="165" t="s">
        <v>124</v>
      </c>
    </row>
    <row r="417" spans="2:65" s="12" customFormat="1" ht="22.5">
      <c r="B417" s="163"/>
      <c r="D417" s="164" t="s">
        <v>133</v>
      </c>
      <c r="E417" s="165" t="s">
        <v>1</v>
      </c>
      <c r="F417" s="166" t="s">
        <v>482</v>
      </c>
      <c r="H417" s="165" t="s">
        <v>1</v>
      </c>
      <c r="I417" s="167"/>
      <c r="L417" s="163"/>
      <c r="M417" s="168"/>
      <c r="N417" s="169"/>
      <c r="O417" s="169"/>
      <c r="P417" s="169"/>
      <c r="Q417" s="169"/>
      <c r="R417" s="169"/>
      <c r="S417" s="169"/>
      <c r="T417" s="170"/>
      <c r="AT417" s="165" t="s">
        <v>133</v>
      </c>
      <c r="AU417" s="165" t="s">
        <v>141</v>
      </c>
      <c r="AV417" s="12" t="s">
        <v>86</v>
      </c>
      <c r="AW417" s="12" t="s">
        <v>32</v>
      </c>
      <c r="AX417" s="12" t="s">
        <v>78</v>
      </c>
      <c r="AY417" s="165" t="s">
        <v>124</v>
      </c>
    </row>
    <row r="418" spans="2:65" s="13" customFormat="1">
      <c r="B418" s="171"/>
      <c r="D418" s="164" t="s">
        <v>133</v>
      </c>
      <c r="E418" s="172" t="s">
        <v>1</v>
      </c>
      <c r="F418" s="173" t="s">
        <v>483</v>
      </c>
      <c r="H418" s="174">
        <v>157.69999999999999</v>
      </c>
      <c r="I418" s="175"/>
      <c r="L418" s="171"/>
      <c r="M418" s="176"/>
      <c r="N418" s="177"/>
      <c r="O418" s="177"/>
      <c r="P418" s="177"/>
      <c r="Q418" s="177"/>
      <c r="R418" s="177"/>
      <c r="S418" s="177"/>
      <c r="T418" s="178"/>
      <c r="AT418" s="172" t="s">
        <v>133</v>
      </c>
      <c r="AU418" s="172" t="s">
        <v>141</v>
      </c>
      <c r="AV418" s="13" t="s">
        <v>88</v>
      </c>
      <c r="AW418" s="13" t="s">
        <v>32</v>
      </c>
      <c r="AX418" s="13" t="s">
        <v>78</v>
      </c>
      <c r="AY418" s="172" t="s">
        <v>124</v>
      </c>
    </row>
    <row r="419" spans="2:65" s="14" customFormat="1">
      <c r="B419" s="179"/>
      <c r="D419" s="164" t="s">
        <v>133</v>
      </c>
      <c r="E419" s="180" t="s">
        <v>1</v>
      </c>
      <c r="F419" s="181" t="s">
        <v>136</v>
      </c>
      <c r="H419" s="182">
        <v>157.69999999999999</v>
      </c>
      <c r="I419" s="183"/>
      <c r="L419" s="179"/>
      <c r="M419" s="184"/>
      <c r="N419" s="185"/>
      <c r="O419" s="185"/>
      <c r="P419" s="185"/>
      <c r="Q419" s="185"/>
      <c r="R419" s="185"/>
      <c r="S419" s="185"/>
      <c r="T419" s="186"/>
      <c r="AT419" s="180" t="s">
        <v>133</v>
      </c>
      <c r="AU419" s="180" t="s">
        <v>141</v>
      </c>
      <c r="AV419" s="14" t="s">
        <v>123</v>
      </c>
      <c r="AW419" s="14" t="s">
        <v>32</v>
      </c>
      <c r="AX419" s="14" t="s">
        <v>86</v>
      </c>
      <c r="AY419" s="180" t="s">
        <v>124</v>
      </c>
    </row>
    <row r="420" spans="2:65" s="1" customFormat="1" ht="38.25" customHeight="1">
      <c r="B420" s="149"/>
      <c r="C420" s="190" t="s">
        <v>484</v>
      </c>
      <c r="D420" s="190" t="s">
        <v>313</v>
      </c>
      <c r="E420" s="191" t="s">
        <v>485</v>
      </c>
      <c r="F420" s="208" t="s">
        <v>1223</v>
      </c>
      <c r="G420" s="193" t="s">
        <v>380</v>
      </c>
      <c r="H420" s="194">
        <v>101</v>
      </c>
      <c r="I420" s="195"/>
      <c r="J420" s="196">
        <f>ROUND(I420*H420,2)</f>
        <v>0</v>
      </c>
      <c r="K420" s="192" t="s">
        <v>198</v>
      </c>
      <c r="L420" s="197"/>
      <c r="M420" s="198" t="s">
        <v>1</v>
      </c>
      <c r="N420" s="199" t="s">
        <v>43</v>
      </c>
      <c r="O420" s="54"/>
      <c r="P420" s="159">
        <f>O420*H420</f>
        <v>0</v>
      </c>
      <c r="Q420" s="159">
        <v>0.31</v>
      </c>
      <c r="R420" s="159">
        <f>Q420*H420</f>
        <v>31.31</v>
      </c>
      <c r="S420" s="159">
        <v>0</v>
      </c>
      <c r="T420" s="160">
        <f>S420*H420</f>
        <v>0</v>
      </c>
      <c r="AR420" s="161" t="s">
        <v>228</v>
      </c>
      <c r="AT420" s="161" t="s">
        <v>313</v>
      </c>
      <c r="AU420" s="161" t="s">
        <v>141</v>
      </c>
      <c r="AY420" s="16" t="s">
        <v>124</v>
      </c>
      <c r="BE420" s="162">
        <f>IF(N420="základní",J420,0)</f>
        <v>0</v>
      </c>
      <c r="BF420" s="162">
        <f>IF(N420="snížená",J420,0)</f>
        <v>0</v>
      </c>
      <c r="BG420" s="162">
        <f>IF(N420="zákl. přenesená",J420,0)</f>
        <v>0</v>
      </c>
      <c r="BH420" s="162">
        <f>IF(N420="sníž. přenesená",J420,0)</f>
        <v>0</v>
      </c>
      <c r="BI420" s="162">
        <f>IF(N420="nulová",J420,0)</f>
        <v>0</v>
      </c>
      <c r="BJ420" s="16" t="s">
        <v>86</v>
      </c>
      <c r="BK420" s="162">
        <f>ROUND(I420*H420,2)</f>
        <v>0</v>
      </c>
      <c r="BL420" s="16" t="s">
        <v>123</v>
      </c>
      <c r="BM420" s="161" t="s">
        <v>486</v>
      </c>
    </row>
    <row r="421" spans="2:65" s="12" customFormat="1">
      <c r="B421" s="163"/>
      <c r="D421" s="164" t="s">
        <v>133</v>
      </c>
      <c r="E421" s="165" t="s">
        <v>1</v>
      </c>
      <c r="F421" s="166" t="s">
        <v>487</v>
      </c>
      <c r="H421" s="165" t="s">
        <v>1</v>
      </c>
      <c r="I421" s="167"/>
      <c r="L421" s="163"/>
      <c r="M421" s="168"/>
      <c r="N421" s="169"/>
      <c r="O421" s="169"/>
      <c r="P421" s="169"/>
      <c r="Q421" s="169"/>
      <c r="R421" s="169"/>
      <c r="S421" s="169"/>
      <c r="T421" s="170"/>
      <c r="AT421" s="165" t="s">
        <v>133</v>
      </c>
      <c r="AU421" s="165" t="s">
        <v>141</v>
      </c>
      <c r="AV421" s="12" t="s">
        <v>86</v>
      </c>
      <c r="AW421" s="12" t="s">
        <v>32</v>
      </c>
      <c r="AX421" s="12" t="s">
        <v>78</v>
      </c>
      <c r="AY421" s="165" t="s">
        <v>124</v>
      </c>
    </row>
    <row r="422" spans="2:65" s="12" customFormat="1" ht="22.5">
      <c r="B422" s="163"/>
      <c r="D422" s="164" t="s">
        <v>133</v>
      </c>
      <c r="E422" s="165" t="s">
        <v>1</v>
      </c>
      <c r="F422" s="166" t="s">
        <v>488</v>
      </c>
      <c r="H422" s="165" t="s">
        <v>1</v>
      </c>
      <c r="I422" s="167"/>
      <c r="L422" s="163"/>
      <c r="M422" s="168"/>
      <c r="N422" s="169"/>
      <c r="O422" s="169"/>
      <c r="P422" s="169"/>
      <c r="Q422" s="169"/>
      <c r="R422" s="169"/>
      <c r="S422" s="169"/>
      <c r="T422" s="170"/>
      <c r="AT422" s="165" t="s">
        <v>133</v>
      </c>
      <c r="AU422" s="165" t="s">
        <v>141</v>
      </c>
      <c r="AV422" s="12" t="s">
        <v>86</v>
      </c>
      <c r="AW422" s="12" t="s">
        <v>32</v>
      </c>
      <c r="AX422" s="12" t="s">
        <v>78</v>
      </c>
      <c r="AY422" s="165" t="s">
        <v>124</v>
      </c>
    </row>
    <row r="423" spans="2:65" s="12" customFormat="1" ht="22.5">
      <c r="B423" s="163"/>
      <c r="D423" s="164" t="s">
        <v>133</v>
      </c>
      <c r="E423" s="165" t="s">
        <v>1</v>
      </c>
      <c r="F423" s="166" t="s">
        <v>489</v>
      </c>
      <c r="H423" s="165" t="s">
        <v>1</v>
      </c>
      <c r="I423" s="167"/>
      <c r="L423" s="163"/>
      <c r="M423" s="168"/>
      <c r="N423" s="169"/>
      <c r="O423" s="169"/>
      <c r="P423" s="169"/>
      <c r="Q423" s="169"/>
      <c r="R423" s="169"/>
      <c r="S423" s="169"/>
      <c r="T423" s="170"/>
      <c r="AT423" s="165" t="s">
        <v>133</v>
      </c>
      <c r="AU423" s="165" t="s">
        <v>141</v>
      </c>
      <c r="AV423" s="12" t="s">
        <v>86</v>
      </c>
      <c r="AW423" s="12" t="s">
        <v>32</v>
      </c>
      <c r="AX423" s="12" t="s">
        <v>78</v>
      </c>
      <c r="AY423" s="165" t="s">
        <v>124</v>
      </c>
    </row>
    <row r="424" spans="2:65" s="12" customFormat="1">
      <c r="B424" s="163"/>
      <c r="D424" s="164" t="s">
        <v>133</v>
      </c>
      <c r="E424" s="165" t="s">
        <v>1</v>
      </c>
      <c r="F424" s="206" t="s">
        <v>1220</v>
      </c>
      <c r="H424" s="165" t="s">
        <v>1</v>
      </c>
      <c r="I424" s="167"/>
      <c r="L424" s="163"/>
      <c r="M424" s="168"/>
      <c r="N424" s="169"/>
      <c r="O424" s="169"/>
      <c r="P424" s="169"/>
      <c r="Q424" s="169"/>
      <c r="R424" s="169"/>
      <c r="S424" s="169"/>
      <c r="T424" s="170"/>
      <c r="AT424" s="165" t="s">
        <v>133</v>
      </c>
      <c r="AU424" s="165" t="s">
        <v>141</v>
      </c>
      <c r="AV424" s="12" t="s">
        <v>86</v>
      </c>
      <c r="AW424" s="12" t="s">
        <v>32</v>
      </c>
      <c r="AX424" s="12" t="s">
        <v>78</v>
      </c>
      <c r="AY424" s="165" t="s">
        <v>124</v>
      </c>
    </row>
    <row r="425" spans="2:65" s="12" customFormat="1">
      <c r="B425" s="163"/>
      <c r="D425" s="164" t="s">
        <v>133</v>
      </c>
      <c r="E425" s="165" t="s">
        <v>1</v>
      </c>
      <c r="F425" s="206" t="s">
        <v>1221</v>
      </c>
      <c r="H425" s="165" t="s">
        <v>1</v>
      </c>
      <c r="I425" s="167"/>
      <c r="L425" s="163"/>
      <c r="M425" s="168"/>
      <c r="N425" s="169"/>
      <c r="O425" s="169"/>
      <c r="P425" s="169"/>
      <c r="Q425" s="169"/>
      <c r="R425" s="169"/>
      <c r="S425" s="169"/>
      <c r="T425" s="170"/>
      <c r="AT425" s="165" t="s">
        <v>133</v>
      </c>
      <c r="AU425" s="165" t="s">
        <v>141</v>
      </c>
      <c r="AV425" s="12" t="s">
        <v>86</v>
      </c>
      <c r="AW425" s="12" t="s">
        <v>32</v>
      </c>
      <c r="AX425" s="12" t="s">
        <v>78</v>
      </c>
      <c r="AY425" s="165" t="s">
        <v>124</v>
      </c>
    </row>
    <row r="426" spans="2:65" s="12" customFormat="1">
      <c r="B426" s="163"/>
      <c r="D426" s="164" t="s">
        <v>133</v>
      </c>
      <c r="E426" s="165" t="s">
        <v>1</v>
      </c>
      <c r="F426" s="166" t="s">
        <v>492</v>
      </c>
      <c r="H426" s="165" t="s">
        <v>1</v>
      </c>
      <c r="I426" s="167"/>
      <c r="L426" s="163"/>
      <c r="M426" s="168"/>
      <c r="N426" s="169"/>
      <c r="O426" s="169"/>
      <c r="P426" s="169"/>
      <c r="Q426" s="169"/>
      <c r="R426" s="169"/>
      <c r="S426" s="169"/>
      <c r="T426" s="170"/>
      <c r="AT426" s="165" t="s">
        <v>133</v>
      </c>
      <c r="AU426" s="165" t="s">
        <v>141</v>
      </c>
      <c r="AV426" s="12" t="s">
        <v>86</v>
      </c>
      <c r="AW426" s="12" t="s">
        <v>32</v>
      </c>
      <c r="AX426" s="12" t="s">
        <v>78</v>
      </c>
      <c r="AY426" s="165" t="s">
        <v>124</v>
      </c>
    </row>
    <row r="427" spans="2:65" s="13" customFormat="1">
      <c r="B427" s="171"/>
      <c r="D427" s="164" t="s">
        <v>133</v>
      </c>
      <c r="E427" s="172" t="s">
        <v>1</v>
      </c>
      <c r="F427" s="207" t="s">
        <v>1222</v>
      </c>
      <c r="H427" s="174">
        <v>101</v>
      </c>
      <c r="I427" s="175"/>
      <c r="L427" s="171"/>
      <c r="M427" s="176"/>
      <c r="N427" s="177"/>
      <c r="O427" s="177"/>
      <c r="P427" s="177"/>
      <c r="Q427" s="177"/>
      <c r="R427" s="177"/>
      <c r="S427" s="177"/>
      <c r="T427" s="178"/>
      <c r="AT427" s="172" t="s">
        <v>133</v>
      </c>
      <c r="AU427" s="172" t="s">
        <v>141</v>
      </c>
      <c r="AV427" s="13" t="s">
        <v>88</v>
      </c>
      <c r="AW427" s="13" t="s">
        <v>32</v>
      </c>
      <c r="AX427" s="13" t="s">
        <v>78</v>
      </c>
      <c r="AY427" s="172" t="s">
        <v>124</v>
      </c>
    </row>
    <row r="428" spans="2:65" s="14" customFormat="1">
      <c r="B428" s="179"/>
      <c r="D428" s="164" t="s">
        <v>133</v>
      </c>
      <c r="E428" s="180" t="s">
        <v>1</v>
      </c>
      <c r="F428" s="181" t="s">
        <v>136</v>
      </c>
      <c r="H428" s="182">
        <v>101</v>
      </c>
      <c r="I428" s="183"/>
      <c r="L428" s="179"/>
      <c r="M428" s="184"/>
      <c r="N428" s="185"/>
      <c r="O428" s="185"/>
      <c r="P428" s="185"/>
      <c r="Q428" s="185"/>
      <c r="R428" s="185"/>
      <c r="S428" s="185"/>
      <c r="T428" s="186"/>
      <c r="AT428" s="180" t="s">
        <v>133</v>
      </c>
      <c r="AU428" s="180" t="s">
        <v>141</v>
      </c>
      <c r="AV428" s="14" t="s">
        <v>123</v>
      </c>
      <c r="AW428" s="14" t="s">
        <v>32</v>
      </c>
      <c r="AX428" s="14" t="s">
        <v>86</v>
      </c>
      <c r="AY428" s="180" t="s">
        <v>124</v>
      </c>
    </row>
    <row r="429" spans="2:65" s="1" customFormat="1" ht="16.5" customHeight="1">
      <c r="B429" s="149"/>
      <c r="C429" s="150" t="s">
        <v>494</v>
      </c>
      <c r="D429" s="150" t="s">
        <v>127</v>
      </c>
      <c r="E429" s="151" t="s">
        <v>495</v>
      </c>
      <c r="F429" s="152" t="s">
        <v>496</v>
      </c>
      <c r="G429" s="153" t="s">
        <v>242</v>
      </c>
      <c r="H429" s="154">
        <v>54.567999999999998</v>
      </c>
      <c r="I429" s="155"/>
      <c r="J429" s="156">
        <f>ROUND(I429*H429,2)</f>
        <v>0</v>
      </c>
      <c r="K429" s="152" t="s">
        <v>1</v>
      </c>
      <c r="L429" s="31"/>
      <c r="M429" s="157" t="s">
        <v>1</v>
      </c>
      <c r="N429" s="158" t="s">
        <v>43</v>
      </c>
      <c r="O429" s="54"/>
      <c r="P429" s="159">
        <f>O429*H429</f>
        <v>0</v>
      </c>
      <c r="Q429" s="159">
        <v>0</v>
      </c>
      <c r="R429" s="159">
        <f>Q429*H429</f>
        <v>0</v>
      </c>
      <c r="S429" s="159">
        <v>0</v>
      </c>
      <c r="T429" s="160">
        <f>S429*H429</f>
        <v>0</v>
      </c>
      <c r="AR429" s="161" t="s">
        <v>123</v>
      </c>
      <c r="AT429" s="161" t="s">
        <v>127</v>
      </c>
      <c r="AU429" s="161" t="s">
        <v>141</v>
      </c>
      <c r="AY429" s="16" t="s">
        <v>124</v>
      </c>
      <c r="BE429" s="162">
        <f>IF(N429="základní",J429,0)</f>
        <v>0</v>
      </c>
      <c r="BF429" s="162">
        <f>IF(N429="snížená",J429,0)</f>
        <v>0</v>
      </c>
      <c r="BG429" s="162">
        <f>IF(N429="zákl. přenesená",J429,0)</f>
        <v>0</v>
      </c>
      <c r="BH429" s="162">
        <f>IF(N429="sníž. přenesená",J429,0)</f>
        <v>0</v>
      </c>
      <c r="BI429" s="162">
        <f>IF(N429="nulová",J429,0)</f>
        <v>0</v>
      </c>
      <c r="BJ429" s="16" t="s">
        <v>86</v>
      </c>
      <c r="BK429" s="162">
        <f>ROUND(I429*H429,2)</f>
        <v>0</v>
      </c>
      <c r="BL429" s="16" t="s">
        <v>123</v>
      </c>
      <c r="BM429" s="161" t="s">
        <v>497</v>
      </c>
    </row>
    <row r="430" spans="2:65" s="12" customFormat="1" ht="22.5">
      <c r="B430" s="163"/>
      <c r="D430" s="164" t="s">
        <v>133</v>
      </c>
      <c r="E430" s="165" t="s">
        <v>1</v>
      </c>
      <c r="F430" s="166" t="s">
        <v>458</v>
      </c>
      <c r="H430" s="165" t="s">
        <v>1</v>
      </c>
      <c r="I430" s="167"/>
      <c r="L430" s="163"/>
      <c r="M430" s="168"/>
      <c r="N430" s="169"/>
      <c r="O430" s="169"/>
      <c r="P430" s="169"/>
      <c r="Q430" s="169"/>
      <c r="R430" s="169"/>
      <c r="S430" s="169"/>
      <c r="T430" s="170"/>
      <c r="AT430" s="165" t="s">
        <v>133</v>
      </c>
      <c r="AU430" s="165" t="s">
        <v>141</v>
      </c>
      <c r="AV430" s="12" t="s">
        <v>86</v>
      </c>
      <c r="AW430" s="12" t="s">
        <v>32</v>
      </c>
      <c r="AX430" s="12" t="s">
        <v>78</v>
      </c>
      <c r="AY430" s="165" t="s">
        <v>124</v>
      </c>
    </row>
    <row r="431" spans="2:65" s="12" customFormat="1" ht="22.5">
      <c r="B431" s="163"/>
      <c r="D431" s="164" t="s">
        <v>133</v>
      </c>
      <c r="E431" s="165" t="s">
        <v>1</v>
      </c>
      <c r="F431" s="166" t="s">
        <v>498</v>
      </c>
      <c r="H431" s="165" t="s">
        <v>1</v>
      </c>
      <c r="I431" s="167"/>
      <c r="L431" s="163"/>
      <c r="M431" s="168"/>
      <c r="N431" s="169"/>
      <c r="O431" s="169"/>
      <c r="P431" s="169"/>
      <c r="Q431" s="169"/>
      <c r="R431" s="169"/>
      <c r="S431" s="169"/>
      <c r="T431" s="170"/>
      <c r="AT431" s="165" t="s">
        <v>133</v>
      </c>
      <c r="AU431" s="165" t="s">
        <v>141</v>
      </c>
      <c r="AV431" s="12" t="s">
        <v>86</v>
      </c>
      <c r="AW431" s="12" t="s">
        <v>32</v>
      </c>
      <c r="AX431" s="12" t="s">
        <v>78</v>
      </c>
      <c r="AY431" s="165" t="s">
        <v>124</v>
      </c>
    </row>
    <row r="432" spans="2:65" s="13" customFormat="1">
      <c r="B432" s="171"/>
      <c r="D432" s="164" t="s">
        <v>133</v>
      </c>
      <c r="E432" s="172" t="s">
        <v>1</v>
      </c>
      <c r="F432" s="173" t="s">
        <v>499</v>
      </c>
      <c r="H432" s="174">
        <v>1.944</v>
      </c>
      <c r="I432" s="175"/>
      <c r="L432" s="171"/>
      <c r="M432" s="176"/>
      <c r="N432" s="177"/>
      <c r="O432" s="177"/>
      <c r="P432" s="177"/>
      <c r="Q432" s="177"/>
      <c r="R432" s="177"/>
      <c r="S432" s="177"/>
      <c r="T432" s="178"/>
      <c r="AT432" s="172" t="s">
        <v>133</v>
      </c>
      <c r="AU432" s="172" t="s">
        <v>141</v>
      </c>
      <c r="AV432" s="13" t="s">
        <v>88</v>
      </c>
      <c r="AW432" s="13" t="s">
        <v>32</v>
      </c>
      <c r="AX432" s="13" t="s">
        <v>78</v>
      </c>
      <c r="AY432" s="172" t="s">
        <v>124</v>
      </c>
    </row>
    <row r="433" spans="2:65" s="12" customFormat="1" ht="22.5">
      <c r="B433" s="163"/>
      <c r="D433" s="164" t="s">
        <v>133</v>
      </c>
      <c r="E433" s="165" t="s">
        <v>1</v>
      </c>
      <c r="F433" s="166" t="s">
        <v>500</v>
      </c>
      <c r="H433" s="165" t="s">
        <v>1</v>
      </c>
      <c r="I433" s="167"/>
      <c r="L433" s="163"/>
      <c r="M433" s="168"/>
      <c r="N433" s="169"/>
      <c r="O433" s="169"/>
      <c r="P433" s="169"/>
      <c r="Q433" s="169"/>
      <c r="R433" s="169"/>
      <c r="S433" s="169"/>
      <c r="T433" s="170"/>
      <c r="AT433" s="165" t="s">
        <v>133</v>
      </c>
      <c r="AU433" s="165" t="s">
        <v>141</v>
      </c>
      <c r="AV433" s="12" t="s">
        <v>86</v>
      </c>
      <c r="AW433" s="12" t="s">
        <v>32</v>
      </c>
      <c r="AX433" s="12" t="s">
        <v>78</v>
      </c>
      <c r="AY433" s="165" t="s">
        <v>124</v>
      </c>
    </row>
    <row r="434" spans="2:65" s="13" customFormat="1">
      <c r="B434" s="171"/>
      <c r="D434" s="164" t="s">
        <v>133</v>
      </c>
      <c r="E434" s="172" t="s">
        <v>1</v>
      </c>
      <c r="F434" s="173" t="s">
        <v>501</v>
      </c>
      <c r="H434" s="174">
        <v>2.7</v>
      </c>
      <c r="I434" s="175"/>
      <c r="L434" s="171"/>
      <c r="M434" s="176"/>
      <c r="N434" s="177"/>
      <c r="O434" s="177"/>
      <c r="P434" s="177"/>
      <c r="Q434" s="177"/>
      <c r="R434" s="177"/>
      <c r="S434" s="177"/>
      <c r="T434" s="178"/>
      <c r="AT434" s="172" t="s">
        <v>133</v>
      </c>
      <c r="AU434" s="172" t="s">
        <v>141</v>
      </c>
      <c r="AV434" s="13" t="s">
        <v>88</v>
      </c>
      <c r="AW434" s="13" t="s">
        <v>32</v>
      </c>
      <c r="AX434" s="13" t="s">
        <v>78</v>
      </c>
      <c r="AY434" s="172" t="s">
        <v>124</v>
      </c>
    </row>
    <row r="435" spans="2:65" s="12" customFormat="1" ht="33.75">
      <c r="B435" s="163"/>
      <c r="D435" s="164" t="s">
        <v>133</v>
      </c>
      <c r="E435" s="165" t="s">
        <v>1</v>
      </c>
      <c r="F435" s="166" t="s">
        <v>502</v>
      </c>
      <c r="H435" s="165" t="s">
        <v>1</v>
      </c>
      <c r="I435" s="167"/>
      <c r="L435" s="163"/>
      <c r="M435" s="168"/>
      <c r="N435" s="169"/>
      <c r="O435" s="169"/>
      <c r="P435" s="169"/>
      <c r="Q435" s="169"/>
      <c r="R435" s="169"/>
      <c r="S435" s="169"/>
      <c r="T435" s="170"/>
      <c r="AT435" s="165" t="s">
        <v>133</v>
      </c>
      <c r="AU435" s="165" t="s">
        <v>141</v>
      </c>
      <c r="AV435" s="12" t="s">
        <v>86</v>
      </c>
      <c r="AW435" s="12" t="s">
        <v>32</v>
      </c>
      <c r="AX435" s="12" t="s">
        <v>78</v>
      </c>
      <c r="AY435" s="165" t="s">
        <v>124</v>
      </c>
    </row>
    <row r="436" spans="2:65" s="13" customFormat="1">
      <c r="B436" s="171"/>
      <c r="D436" s="164" t="s">
        <v>133</v>
      </c>
      <c r="E436" s="172" t="s">
        <v>1</v>
      </c>
      <c r="F436" s="173" t="s">
        <v>503</v>
      </c>
      <c r="H436" s="174">
        <v>8.6739999999999995</v>
      </c>
      <c r="I436" s="175"/>
      <c r="L436" s="171"/>
      <c r="M436" s="176"/>
      <c r="N436" s="177"/>
      <c r="O436" s="177"/>
      <c r="P436" s="177"/>
      <c r="Q436" s="177"/>
      <c r="R436" s="177"/>
      <c r="S436" s="177"/>
      <c r="T436" s="178"/>
      <c r="AT436" s="172" t="s">
        <v>133</v>
      </c>
      <c r="AU436" s="172" t="s">
        <v>141</v>
      </c>
      <c r="AV436" s="13" t="s">
        <v>88</v>
      </c>
      <c r="AW436" s="13" t="s">
        <v>32</v>
      </c>
      <c r="AX436" s="13" t="s">
        <v>78</v>
      </c>
      <c r="AY436" s="172" t="s">
        <v>124</v>
      </c>
    </row>
    <row r="437" spans="2:65" s="12" customFormat="1" ht="33.75">
      <c r="B437" s="163"/>
      <c r="D437" s="164" t="s">
        <v>133</v>
      </c>
      <c r="E437" s="165" t="s">
        <v>1</v>
      </c>
      <c r="F437" s="166" t="s">
        <v>504</v>
      </c>
      <c r="H437" s="165" t="s">
        <v>1</v>
      </c>
      <c r="I437" s="167"/>
      <c r="L437" s="163"/>
      <c r="M437" s="168"/>
      <c r="N437" s="169"/>
      <c r="O437" s="169"/>
      <c r="P437" s="169"/>
      <c r="Q437" s="169"/>
      <c r="R437" s="169"/>
      <c r="S437" s="169"/>
      <c r="T437" s="170"/>
      <c r="AT437" s="165" t="s">
        <v>133</v>
      </c>
      <c r="AU437" s="165" t="s">
        <v>141</v>
      </c>
      <c r="AV437" s="12" t="s">
        <v>86</v>
      </c>
      <c r="AW437" s="12" t="s">
        <v>32</v>
      </c>
      <c r="AX437" s="12" t="s">
        <v>78</v>
      </c>
      <c r="AY437" s="165" t="s">
        <v>124</v>
      </c>
    </row>
    <row r="438" spans="2:65" s="13" customFormat="1">
      <c r="B438" s="171"/>
      <c r="D438" s="164" t="s">
        <v>133</v>
      </c>
      <c r="E438" s="172" t="s">
        <v>1</v>
      </c>
      <c r="F438" s="173" t="s">
        <v>505</v>
      </c>
      <c r="H438" s="174">
        <v>7.81</v>
      </c>
      <c r="I438" s="175"/>
      <c r="L438" s="171"/>
      <c r="M438" s="176"/>
      <c r="N438" s="177"/>
      <c r="O438" s="177"/>
      <c r="P438" s="177"/>
      <c r="Q438" s="177"/>
      <c r="R438" s="177"/>
      <c r="S438" s="177"/>
      <c r="T438" s="178"/>
      <c r="AT438" s="172" t="s">
        <v>133</v>
      </c>
      <c r="AU438" s="172" t="s">
        <v>141</v>
      </c>
      <c r="AV438" s="13" t="s">
        <v>88</v>
      </c>
      <c r="AW438" s="13" t="s">
        <v>32</v>
      </c>
      <c r="AX438" s="13" t="s">
        <v>78</v>
      </c>
      <c r="AY438" s="172" t="s">
        <v>124</v>
      </c>
    </row>
    <row r="439" spans="2:65" s="12" customFormat="1" ht="22.5">
      <c r="B439" s="163"/>
      <c r="D439" s="164" t="s">
        <v>133</v>
      </c>
      <c r="E439" s="165" t="s">
        <v>1</v>
      </c>
      <c r="F439" s="166" t="s">
        <v>506</v>
      </c>
      <c r="H439" s="165" t="s">
        <v>1</v>
      </c>
      <c r="I439" s="167"/>
      <c r="L439" s="163"/>
      <c r="M439" s="168"/>
      <c r="N439" s="169"/>
      <c r="O439" s="169"/>
      <c r="P439" s="169"/>
      <c r="Q439" s="169"/>
      <c r="R439" s="169"/>
      <c r="S439" s="169"/>
      <c r="T439" s="170"/>
      <c r="AT439" s="165" t="s">
        <v>133</v>
      </c>
      <c r="AU439" s="165" t="s">
        <v>141</v>
      </c>
      <c r="AV439" s="12" t="s">
        <v>86</v>
      </c>
      <c r="AW439" s="12" t="s">
        <v>32</v>
      </c>
      <c r="AX439" s="12" t="s">
        <v>78</v>
      </c>
      <c r="AY439" s="165" t="s">
        <v>124</v>
      </c>
    </row>
    <row r="440" spans="2:65" s="13" customFormat="1">
      <c r="B440" s="171"/>
      <c r="D440" s="164" t="s">
        <v>133</v>
      </c>
      <c r="E440" s="172" t="s">
        <v>1</v>
      </c>
      <c r="F440" s="173" t="s">
        <v>507</v>
      </c>
      <c r="H440" s="174">
        <v>33.44</v>
      </c>
      <c r="I440" s="175"/>
      <c r="L440" s="171"/>
      <c r="M440" s="176"/>
      <c r="N440" s="177"/>
      <c r="O440" s="177"/>
      <c r="P440" s="177"/>
      <c r="Q440" s="177"/>
      <c r="R440" s="177"/>
      <c r="S440" s="177"/>
      <c r="T440" s="178"/>
      <c r="AT440" s="172" t="s">
        <v>133</v>
      </c>
      <c r="AU440" s="172" t="s">
        <v>141</v>
      </c>
      <c r="AV440" s="13" t="s">
        <v>88</v>
      </c>
      <c r="AW440" s="13" t="s">
        <v>32</v>
      </c>
      <c r="AX440" s="13" t="s">
        <v>78</v>
      </c>
      <c r="AY440" s="172" t="s">
        <v>124</v>
      </c>
    </row>
    <row r="441" spans="2:65" s="14" customFormat="1">
      <c r="B441" s="179"/>
      <c r="D441" s="164" t="s">
        <v>133</v>
      </c>
      <c r="E441" s="180" t="s">
        <v>1</v>
      </c>
      <c r="F441" s="181" t="s">
        <v>136</v>
      </c>
      <c r="H441" s="182">
        <v>54.567999999999998</v>
      </c>
      <c r="I441" s="183"/>
      <c r="L441" s="179"/>
      <c r="M441" s="184"/>
      <c r="N441" s="185"/>
      <c r="O441" s="185"/>
      <c r="P441" s="185"/>
      <c r="Q441" s="185"/>
      <c r="R441" s="185"/>
      <c r="S441" s="185"/>
      <c r="T441" s="186"/>
      <c r="AT441" s="180" t="s">
        <v>133</v>
      </c>
      <c r="AU441" s="180" t="s">
        <v>141</v>
      </c>
      <c r="AV441" s="14" t="s">
        <v>123</v>
      </c>
      <c r="AW441" s="14" t="s">
        <v>32</v>
      </c>
      <c r="AX441" s="14" t="s">
        <v>86</v>
      </c>
      <c r="AY441" s="180" t="s">
        <v>124</v>
      </c>
    </row>
    <row r="442" spans="2:65" s="1" customFormat="1" ht="16.5" customHeight="1">
      <c r="B442" s="149"/>
      <c r="C442" s="150" t="s">
        <v>508</v>
      </c>
      <c r="D442" s="150" t="s">
        <v>127</v>
      </c>
      <c r="E442" s="151" t="s">
        <v>509</v>
      </c>
      <c r="F442" s="152" t="s">
        <v>510</v>
      </c>
      <c r="G442" s="153" t="s">
        <v>380</v>
      </c>
      <c r="H442" s="154">
        <v>8</v>
      </c>
      <c r="I442" s="155"/>
      <c r="J442" s="156">
        <f>ROUND(I442*H442,2)</f>
        <v>0</v>
      </c>
      <c r="K442" s="152" t="s">
        <v>198</v>
      </c>
      <c r="L442" s="31"/>
      <c r="M442" s="157" t="s">
        <v>1</v>
      </c>
      <c r="N442" s="158" t="s">
        <v>43</v>
      </c>
      <c r="O442" s="54"/>
      <c r="P442" s="159">
        <f>O442*H442</f>
        <v>0</v>
      </c>
      <c r="Q442" s="159">
        <v>0</v>
      </c>
      <c r="R442" s="159">
        <f>Q442*H442</f>
        <v>0</v>
      </c>
      <c r="S442" s="159">
        <v>0</v>
      </c>
      <c r="T442" s="160">
        <f>S442*H442</f>
        <v>0</v>
      </c>
      <c r="AR442" s="161" t="s">
        <v>123</v>
      </c>
      <c r="AT442" s="161" t="s">
        <v>127</v>
      </c>
      <c r="AU442" s="161" t="s">
        <v>141</v>
      </c>
      <c r="AY442" s="16" t="s">
        <v>124</v>
      </c>
      <c r="BE442" s="162">
        <f>IF(N442="základní",J442,0)</f>
        <v>0</v>
      </c>
      <c r="BF442" s="162">
        <f>IF(N442="snížená",J442,0)</f>
        <v>0</v>
      </c>
      <c r="BG442" s="162">
        <f>IF(N442="zákl. přenesená",J442,0)</f>
        <v>0</v>
      </c>
      <c r="BH442" s="162">
        <f>IF(N442="sníž. přenesená",J442,0)</f>
        <v>0</v>
      </c>
      <c r="BI442" s="162">
        <f>IF(N442="nulová",J442,0)</f>
        <v>0</v>
      </c>
      <c r="BJ442" s="16" t="s">
        <v>86</v>
      </c>
      <c r="BK442" s="162">
        <f>ROUND(I442*H442,2)</f>
        <v>0</v>
      </c>
      <c r="BL442" s="16" t="s">
        <v>123</v>
      </c>
      <c r="BM442" s="161" t="s">
        <v>511</v>
      </c>
    </row>
    <row r="443" spans="2:65" s="12" customFormat="1" ht="33.75">
      <c r="B443" s="163"/>
      <c r="D443" s="164" t="s">
        <v>133</v>
      </c>
      <c r="E443" s="165" t="s">
        <v>1</v>
      </c>
      <c r="F443" s="166" t="s">
        <v>512</v>
      </c>
      <c r="H443" s="165" t="s">
        <v>1</v>
      </c>
      <c r="I443" s="167"/>
      <c r="L443" s="163"/>
      <c r="M443" s="168"/>
      <c r="N443" s="169"/>
      <c r="O443" s="169"/>
      <c r="P443" s="169"/>
      <c r="Q443" s="169"/>
      <c r="R443" s="169"/>
      <c r="S443" s="169"/>
      <c r="T443" s="170"/>
      <c r="AT443" s="165" t="s">
        <v>133</v>
      </c>
      <c r="AU443" s="165" t="s">
        <v>141</v>
      </c>
      <c r="AV443" s="12" t="s">
        <v>86</v>
      </c>
      <c r="AW443" s="12" t="s">
        <v>32</v>
      </c>
      <c r="AX443" s="12" t="s">
        <v>78</v>
      </c>
      <c r="AY443" s="165" t="s">
        <v>124</v>
      </c>
    </row>
    <row r="444" spans="2:65" s="12" customFormat="1" ht="22.5">
      <c r="B444" s="163"/>
      <c r="D444" s="164" t="s">
        <v>133</v>
      </c>
      <c r="E444" s="165" t="s">
        <v>1</v>
      </c>
      <c r="F444" s="166" t="s">
        <v>401</v>
      </c>
      <c r="H444" s="165" t="s">
        <v>1</v>
      </c>
      <c r="I444" s="167"/>
      <c r="L444" s="163"/>
      <c r="M444" s="168"/>
      <c r="N444" s="169"/>
      <c r="O444" s="169"/>
      <c r="P444" s="169"/>
      <c r="Q444" s="169"/>
      <c r="R444" s="169"/>
      <c r="S444" s="169"/>
      <c r="T444" s="170"/>
      <c r="AT444" s="165" t="s">
        <v>133</v>
      </c>
      <c r="AU444" s="165" t="s">
        <v>141</v>
      </c>
      <c r="AV444" s="12" t="s">
        <v>86</v>
      </c>
      <c r="AW444" s="12" t="s">
        <v>32</v>
      </c>
      <c r="AX444" s="12" t="s">
        <v>78</v>
      </c>
      <c r="AY444" s="165" t="s">
        <v>124</v>
      </c>
    </row>
    <row r="445" spans="2:65" s="13" customFormat="1">
      <c r="B445" s="171"/>
      <c r="D445" s="164" t="s">
        <v>133</v>
      </c>
      <c r="E445" s="172" t="s">
        <v>1</v>
      </c>
      <c r="F445" s="173" t="s">
        <v>228</v>
      </c>
      <c r="H445" s="174">
        <v>8</v>
      </c>
      <c r="I445" s="175"/>
      <c r="L445" s="171"/>
      <c r="M445" s="176"/>
      <c r="N445" s="177"/>
      <c r="O445" s="177"/>
      <c r="P445" s="177"/>
      <c r="Q445" s="177"/>
      <c r="R445" s="177"/>
      <c r="S445" s="177"/>
      <c r="T445" s="178"/>
      <c r="AT445" s="172" t="s">
        <v>133</v>
      </c>
      <c r="AU445" s="172" t="s">
        <v>141</v>
      </c>
      <c r="AV445" s="13" t="s">
        <v>88</v>
      </c>
      <c r="AW445" s="13" t="s">
        <v>32</v>
      </c>
      <c r="AX445" s="13" t="s">
        <v>78</v>
      </c>
      <c r="AY445" s="172" t="s">
        <v>124</v>
      </c>
    </row>
    <row r="446" spans="2:65" s="14" customFormat="1">
      <c r="B446" s="179"/>
      <c r="D446" s="164" t="s">
        <v>133</v>
      </c>
      <c r="E446" s="180" t="s">
        <v>1</v>
      </c>
      <c r="F446" s="181" t="s">
        <v>136</v>
      </c>
      <c r="H446" s="182">
        <v>8</v>
      </c>
      <c r="I446" s="183"/>
      <c r="L446" s="179"/>
      <c r="M446" s="184"/>
      <c r="N446" s="185"/>
      <c r="O446" s="185"/>
      <c r="P446" s="185"/>
      <c r="Q446" s="185"/>
      <c r="R446" s="185"/>
      <c r="S446" s="185"/>
      <c r="T446" s="186"/>
      <c r="AT446" s="180" t="s">
        <v>133</v>
      </c>
      <c r="AU446" s="180" t="s">
        <v>141</v>
      </c>
      <c r="AV446" s="14" t="s">
        <v>123</v>
      </c>
      <c r="AW446" s="14" t="s">
        <v>32</v>
      </c>
      <c r="AX446" s="14" t="s">
        <v>86</v>
      </c>
      <c r="AY446" s="180" t="s">
        <v>124</v>
      </c>
    </row>
    <row r="447" spans="2:65" s="1" customFormat="1" ht="16.5" customHeight="1">
      <c r="B447" s="149"/>
      <c r="C447" s="150" t="s">
        <v>421</v>
      </c>
      <c r="D447" s="150" t="s">
        <v>127</v>
      </c>
      <c r="E447" s="151" t="s">
        <v>513</v>
      </c>
      <c r="F447" s="152" t="s">
        <v>514</v>
      </c>
      <c r="G447" s="153" t="s">
        <v>380</v>
      </c>
      <c r="H447" s="154">
        <v>132</v>
      </c>
      <c r="I447" s="155"/>
      <c r="J447" s="156">
        <f>ROUND(I447*H447,2)</f>
        <v>0</v>
      </c>
      <c r="K447" s="152" t="s">
        <v>198</v>
      </c>
      <c r="L447" s="31"/>
      <c r="M447" s="157" t="s">
        <v>1</v>
      </c>
      <c r="N447" s="158" t="s">
        <v>43</v>
      </c>
      <c r="O447" s="54"/>
      <c r="P447" s="159">
        <f>O447*H447</f>
        <v>0</v>
      </c>
      <c r="Q447" s="159">
        <v>5.1999999999999995E-4</v>
      </c>
      <c r="R447" s="159">
        <f>Q447*H447</f>
        <v>6.8639999999999993E-2</v>
      </c>
      <c r="S447" s="159">
        <v>0</v>
      </c>
      <c r="T447" s="160">
        <f>S447*H447</f>
        <v>0</v>
      </c>
      <c r="AR447" s="161" t="s">
        <v>123</v>
      </c>
      <c r="AT447" s="161" t="s">
        <v>127</v>
      </c>
      <c r="AU447" s="161" t="s">
        <v>141</v>
      </c>
      <c r="AY447" s="16" t="s">
        <v>124</v>
      </c>
      <c r="BE447" s="162">
        <f>IF(N447="základní",J447,0)</f>
        <v>0</v>
      </c>
      <c r="BF447" s="162">
        <f>IF(N447="snížená",J447,0)</f>
        <v>0</v>
      </c>
      <c r="BG447" s="162">
        <f>IF(N447="zákl. přenesená",J447,0)</f>
        <v>0</v>
      </c>
      <c r="BH447" s="162">
        <f>IF(N447="sníž. přenesená",J447,0)</f>
        <v>0</v>
      </c>
      <c r="BI447" s="162">
        <f>IF(N447="nulová",J447,0)</f>
        <v>0</v>
      </c>
      <c r="BJ447" s="16" t="s">
        <v>86</v>
      </c>
      <c r="BK447" s="162">
        <f>ROUND(I447*H447,2)</f>
        <v>0</v>
      </c>
      <c r="BL447" s="16" t="s">
        <v>123</v>
      </c>
      <c r="BM447" s="161" t="s">
        <v>515</v>
      </c>
    </row>
    <row r="448" spans="2:65" s="12" customFormat="1" ht="22.5">
      <c r="B448" s="163"/>
      <c r="D448" s="164" t="s">
        <v>133</v>
      </c>
      <c r="E448" s="165" t="s">
        <v>1</v>
      </c>
      <c r="F448" s="166" t="s">
        <v>516</v>
      </c>
      <c r="H448" s="165" t="s">
        <v>1</v>
      </c>
      <c r="I448" s="167"/>
      <c r="L448" s="163"/>
      <c r="M448" s="168"/>
      <c r="N448" s="169"/>
      <c r="O448" s="169"/>
      <c r="P448" s="169"/>
      <c r="Q448" s="169"/>
      <c r="R448" s="169"/>
      <c r="S448" s="169"/>
      <c r="T448" s="170"/>
      <c r="AT448" s="165" t="s">
        <v>133</v>
      </c>
      <c r="AU448" s="165" t="s">
        <v>141</v>
      </c>
      <c r="AV448" s="12" t="s">
        <v>86</v>
      </c>
      <c r="AW448" s="12" t="s">
        <v>32</v>
      </c>
      <c r="AX448" s="12" t="s">
        <v>78</v>
      </c>
      <c r="AY448" s="165" t="s">
        <v>124</v>
      </c>
    </row>
    <row r="449" spans="2:65" s="12" customFormat="1" ht="22.5">
      <c r="B449" s="163"/>
      <c r="D449" s="164" t="s">
        <v>133</v>
      </c>
      <c r="E449" s="165" t="s">
        <v>1</v>
      </c>
      <c r="F449" s="166" t="s">
        <v>517</v>
      </c>
      <c r="H449" s="165" t="s">
        <v>1</v>
      </c>
      <c r="I449" s="167"/>
      <c r="L449" s="163"/>
      <c r="M449" s="168"/>
      <c r="N449" s="169"/>
      <c r="O449" s="169"/>
      <c r="P449" s="169"/>
      <c r="Q449" s="169"/>
      <c r="R449" s="169"/>
      <c r="S449" s="169"/>
      <c r="T449" s="170"/>
      <c r="AT449" s="165" t="s">
        <v>133</v>
      </c>
      <c r="AU449" s="165" t="s">
        <v>141</v>
      </c>
      <c r="AV449" s="12" t="s">
        <v>86</v>
      </c>
      <c r="AW449" s="12" t="s">
        <v>32</v>
      </c>
      <c r="AX449" s="12" t="s">
        <v>78</v>
      </c>
      <c r="AY449" s="165" t="s">
        <v>124</v>
      </c>
    </row>
    <row r="450" spans="2:65" s="12" customFormat="1" ht="22.5">
      <c r="B450" s="163"/>
      <c r="D450" s="164" t="s">
        <v>133</v>
      </c>
      <c r="E450" s="165" t="s">
        <v>1</v>
      </c>
      <c r="F450" s="166" t="s">
        <v>518</v>
      </c>
      <c r="H450" s="165" t="s">
        <v>1</v>
      </c>
      <c r="I450" s="167"/>
      <c r="L450" s="163"/>
      <c r="M450" s="168"/>
      <c r="N450" s="169"/>
      <c r="O450" s="169"/>
      <c r="P450" s="169"/>
      <c r="Q450" s="169"/>
      <c r="R450" s="169"/>
      <c r="S450" s="169"/>
      <c r="T450" s="170"/>
      <c r="AT450" s="165" t="s">
        <v>133</v>
      </c>
      <c r="AU450" s="165" t="s">
        <v>141</v>
      </c>
      <c r="AV450" s="12" t="s">
        <v>86</v>
      </c>
      <c r="AW450" s="12" t="s">
        <v>32</v>
      </c>
      <c r="AX450" s="12" t="s">
        <v>78</v>
      </c>
      <c r="AY450" s="165" t="s">
        <v>124</v>
      </c>
    </row>
    <row r="451" spans="2:65" s="12" customFormat="1">
      <c r="B451" s="163"/>
      <c r="D451" s="164" t="s">
        <v>133</v>
      </c>
      <c r="E451" s="165" t="s">
        <v>1</v>
      </c>
      <c r="F451" s="166" t="s">
        <v>519</v>
      </c>
      <c r="H451" s="165" t="s">
        <v>1</v>
      </c>
      <c r="I451" s="167"/>
      <c r="L451" s="163"/>
      <c r="M451" s="168"/>
      <c r="N451" s="169"/>
      <c r="O451" s="169"/>
      <c r="P451" s="169"/>
      <c r="Q451" s="169"/>
      <c r="R451" s="169"/>
      <c r="S451" s="169"/>
      <c r="T451" s="170"/>
      <c r="AT451" s="165" t="s">
        <v>133</v>
      </c>
      <c r="AU451" s="165" t="s">
        <v>141</v>
      </c>
      <c r="AV451" s="12" t="s">
        <v>86</v>
      </c>
      <c r="AW451" s="12" t="s">
        <v>32</v>
      </c>
      <c r="AX451" s="12" t="s">
        <v>78</v>
      </c>
      <c r="AY451" s="165" t="s">
        <v>124</v>
      </c>
    </row>
    <row r="452" spans="2:65" s="12" customFormat="1">
      <c r="B452" s="163"/>
      <c r="D452" s="164" t="s">
        <v>133</v>
      </c>
      <c r="E452" s="165" t="s">
        <v>1</v>
      </c>
      <c r="F452" s="166" t="s">
        <v>520</v>
      </c>
      <c r="H452" s="165" t="s">
        <v>1</v>
      </c>
      <c r="I452" s="167"/>
      <c r="L452" s="163"/>
      <c r="M452" s="168"/>
      <c r="N452" s="169"/>
      <c r="O452" s="169"/>
      <c r="P452" s="169"/>
      <c r="Q452" s="169"/>
      <c r="R452" s="169"/>
      <c r="S452" s="169"/>
      <c r="T452" s="170"/>
      <c r="AT452" s="165" t="s">
        <v>133</v>
      </c>
      <c r="AU452" s="165" t="s">
        <v>141</v>
      </c>
      <c r="AV452" s="12" t="s">
        <v>86</v>
      </c>
      <c r="AW452" s="12" t="s">
        <v>32</v>
      </c>
      <c r="AX452" s="12" t="s">
        <v>78</v>
      </c>
      <c r="AY452" s="165" t="s">
        <v>124</v>
      </c>
    </row>
    <row r="453" spans="2:65" s="13" customFormat="1">
      <c r="B453" s="171"/>
      <c r="D453" s="164" t="s">
        <v>133</v>
      </c>
      <c r="E453" s="172" t="s">
        <v>1</v>
      </c>
      <c r="F453" s="173" t="s">
        <v>521</v>
      </c>
      <c r="H453" s="174">
        <v>132</v>
      </c>
      <c r="I453" s="175"/>
      <c r="L453" s="171"/>
      <c r="M453" s="176"/>
      <c r="N453" s="177"/>
      <c r="O453" s="177"/>
      <c r="P453" s="177"/>
      <c r="Q453" s="177"/>
      <c r="R453" s="177"/>
      <c r="S453" s="177"/>
      <c r="T453" s="178"/>
      <c r="AT453" s="172" t="s">
        <v>133</v>
      </c>
      <c r="AU453" s="172" t="s">
        <v>141</v>
      </c>
      <c r="AV453" s="13" t="s">
        <v>88</v>
      </c>
      <c r="AW453" s="13" t="s">
        <v>32</v>
      </c>
      <c r="AX453" s="13" t="s">
        <v>78</v>
      </c>
      <c r="AY453" s="172" t="s">
        <v>124</v>
      </c>
    </row>
    <row r="454" spans="2:65" s="14" customFormat="1">
      <c r="B454" s="179"/>
      <c r="D454" s="164" t="s">
        <v>133</v>
      </c>
      <c r="E454" s="180" t="s">
        <v>1</v>
      </c>
      <c r="F454" s="181" t="s">
        <v>136</v>
      </c>
      <c r="H454" s="182">
        <v>132</v>
      </c>
      <c r="I454" s="183"/>
      <c r="L454" s="179"/>
      <c r="M454" s="184"/>
      <c r="N454" s="185"/>
      <c r="O454" s="185"/>
      <c r="P454" s="185"/>
      <c r="Q454" s="185"/>
      <c r="R454" s="185"/>
      <c r="S454" s="185"/>
      <c r="T454" s="186"/>
      <c r="AT454" s="180" t="s">
        <v>133</v>
      </c>
      <c r="AU454" s="180" t="s">
        <v>141</v>
      </c>
      <c r="AV454" s="14" t="s">
        <v>123</v>
      </c>
      <c r="AW454" s="14" t="s">
        <v>32</v>
      </c>
      <c r="AX454" s="14" t="s">
        <v>86</v>
      </c>
      <c r="AY454" s="180" t="s">
        <v>124</v>
      </c>
    </row>
    <row r="455" spans="2:65" s="1" customFormat="1" ht="16.5" customHeight="1">
      <c r="B455" s="149"/>
      <c r="C455" s="150" t="s">
        <v>522</v>
      </c>
      <c r="D455" s="150" t="s">
        <v>127</v>
      </c>
      <c r="E455" s="151" t="s">
        <v>523</v>
      </c>
      <c r="F455" s="152" t="s">
        <v>524</v>
      </c>
      <c r="G455" s="153" t="s">
        <v>175</v>
      </c>
      <c r="H455" s="154">
        <v>113.4</v>
      </c>
      <c r="I455" s="155"/>
      <c r="J455" s="156">
        <f>ROUND(I455*H455,2)</f>
        <v>0</v>
      </c>
      <c r="K455" s="152" t="s">
        <v>243</v>
      </c>
      <c r="L455" s="31"/>
      <c r="M455" s="157" t="s">
        <v>1</v>
      </c>
      <c r="N455" s="158" t="s">
        <v>43</v>
      </c>
      <c r="O455" s="54"/>
      <c r="P455" s="159">
        <f>O455*H455</f>
        <v>0</v>
      </c>
      <c r="Q455" s="159">
        <v>0</v>
      </c>
      <c r="R455" s="159">
        <f>Q455*H455</f>
        <v>0</v>
      </c>
      <c r="S455" s="159">
        <v>0</v>
      </c>
      <c r="T455" s="160">
        <f>S455*H455</f>
        <v>0</v>
      </c>
      <c r="AR455" s="161" t="s">
        <v>123</v>
      </c>
      <c r="AT455" s="161" t="s">
        <v>127</v>
      </c>
      <c r="AU455" s="161" t="s">
        <v>141</v>
      </c>
      <c r="AY455" s="16" t="s">
        <v>124</v>
      </c>
      <c r="BE455" s="162">
        <f>IF(N455="základní",J455,0)</f>
        <v>0</v>
      </c>
      <c r="BF455" s="162">
        <f>IF(N455="snížená",J455,0)</f>
        <v>0</v>
      </c>
      <c r="BG455" s="162">
        <f>IF(N455="zákl. přenesená",J455,0)</f>
        <v>0</v>
      </c>
      <c r="BH455" s="162">
        <f>IF(N455="sníž. přenesená",J455,0)</f>
        <v>0</v>
      </c>
      <c r="BI455" s="162">
        <f>IF(N455="nulová",J455,0)</f>
        <v>0</v>
      </c>
      <c r="BJ455" s="16" t="s">
        <v>86</v>
      </c>
      <c r="BK455" s="162">
        <f>ROUND(I455*H455,2)</f>
        <v>0</v>
      </c>
      <c r="BL455" s="16" t="s">
        <v>123</v>
      </c>
      <c r="BM455" s="161" t="s">
        <v>525</v>
      </c>
    </row>
    <row r="456" spans="2:65" s="12" customFormat="1" ht="22.5">
      <c r="B456" s="163"/>
      <c r="D456" s="164" t="s">
        <v>133</v>
      </c>
      <c r="E456" s="165" t="s">
        <v>1</v>
      </c>
      <c r="F456" s="166" t="s">
        <v>526</v>
      </c>
      <c r="H456" s="165" t="s">
        <v>1</v>
      </c>
      <c r="I456" s="167"/>
      <c r="L456" s="163"/>
      <c r="M456" s="168"/>
      <c r="N456" s="169"/>
      <c r="O456" s="169"/>
      <c r="P456" s="169"/>
      <c r="Q456" s="169"/>
      <c r="R456" s="169"/>
      <c r="S456" s="169"/>
      <c r="T456" s="170"/>
      <c r="AT456" s="165" t="s">
        <v>133</v>
      </c>
      <c r="AU456" s="165" t="s">
        <v>141</v>
      </c>
      <c r="AV456" s="12" t="s">
        <v>86</v>
      </c>
      <c r="AW456" s="12" t="s">
        <v>32</v>
      </c>
      <c r="AX456" s="12" t="s">
        <v>78</v>
      </c>
      <c r="AY456" s="165" t="s">
        <v>124</v>
      </c>
    </row>
    <row r="457" spans="2:65" s="12" customFormat="1">
      <c r="B457" s="163"/>
      <c r="D457" s="164" t="s">
        <v>133</v>
      </c>
      <c r="E457" s="165" t="s">
        <v>1</v>
      </c>
      <c r="F457" s="166" t="s">
        <v>527</v>
      </c>
      <c r="H457" s="165" t="s">
        <v>1</v>
      </c>
      <c r="I457" s="167"/>
      <c r="L457" s="163"/>
      <c r="M457" s="168"/>
      <c r="N457" s="169"/>
      <c r="O457" s="169"/>
      <c r="P457" s="169"/>
      <c r="Q457" s="169"/>
      <c r="R457" s="169"/>
      <c r="S457" s="169"/>
      <c r="T457" s="170"/>
      <c r="AT457" s="165" t="s">
        <v>133</v>
      </c>
      <c r="AU457" s="165" t="s">
        <v>141</v>
      </c>
      <c r="AV457" s="12" t="s">
        <v>86</v>
      </c>
      <c r="AW457" s="12" t="s">
        <v>32</v>
      </c>
      <c r="AX457" s="12" t="s">
        <v>78</v>
      </c>
      <c r="AY457" s="165" t="s">
        <v>124</v>
      </c>
    </row>
    <row r="458" spans="2:65" s="12" customFormat="1" ht="22.5">
      <c r="B458" s="163"/>
      <c r="D458" s="164" t="s">
        <v>133</v>
      </c>
      <c r="E458" s="165" t="s">
        <v>1</v>
      </c>
      <c r="F458" s="166" t="s">
        <v>528</v>
      </c>
      <c r="H458" s="165" t="s">
        <v>1</v>
      </c>
      <c r="I458" s="167"/>
      <c r="L458" s="163"/>
      <c r="M458" s="168"/>
      <c r="N458" s="169"/>
      <c r="O458" s="169"/>
      <c r="P458" s="169"/>
      <c r="Q458" s="169"/>
      <c r="R458" s="169"/>
      <c r="S458" s="169"/>
      <c r="T458" s="170"/>
      <c r="AT458" s="165" t="s">
        <v>133</v>
      </c>
      <c r="AU458" s="165" t="s">
        <v>141</v>
      </c>
      <c r="AV458" s="12" t="s">
        <v>86</v>
      </c>
      <c r="AW458" s="12" t="s">
        <v>32</v>
      </c>
      <c r="AX458" s="12" t="s">
        <v>78</v>
      </c>
      <c r="AY458" s="165" t="s">
        <v>124</v>
      </c>
    </row>
    <row r="459" spans="2:65" s="13" customFormat="1">
      <c r="B459" s="171"/>
      <c r="D459" s="164" t="s">
        <v>133</v>
      </c>
      <c r="E459" s="172" t="s">
        <v>1</v>
      </c>
      <c r="F459" s="173" t="s">
        <v>311</v>
      </c>
      <c r="H459" s="174">
        <v>113.4</v>
      </c>
      <c r="I459" s="175"/>
      <c r="L459" s="171"/>
      <c r="M459" s="176"/>
      <c r="N459" s="177"/>
      <c r="O459" s="177"/>
      <c r="P459" s="177"/>
      <c r="Q459" s="177"/>
      <c r="R459" s="177"/>
      <c r="S459" s="177"/>
      <c r="T459" s="178"/>
      <c r="AT459" s="172" t="s">
        <v>133</v>
      </c>
      <c r="AU459" s="172" t="s">
        <v>141</v>
      </c>
      <c r="AV459" s="13" t="s">
        <v>88</v>
      </c>
      <c r="AW459" s="13" t="s">
        <v>32</v>
      </c>
      <c r="AX459" s="13" t="s">
        <v>78</v>
      </c>
      <c r="AY459" s="172" t="s">
        <v>124</v>
      </c>
    </row>
    <row r="460" spans="2:65" s="14" customFormat="1">
      <c r="B460" s="179"/>
      <c r="D460" s="164" t="s">
        <v>133</v>
      </c>
      <c r="E460" s="180" t="s">
        <v>1</v>
      </c>
      <c r="F460" s="181" t="s">
        <v>136</v>
      </c>
      <c r="H460" s="182">
        <v>113.4</v>
      </c>
      <c r="I460" s="183"/>
      <c r="L460" s="179"/>
      <c r="M460" s="184"/>
      <c r="N460" s="185"/>
      <c r="O460" s="185"/>
      <c r="P460" s="185"/>
      <c r="Q460" s="185"/>
      <c r="R460" s="185"/>
      <c r="S460" s="185"/>
      <c r="T460" s="186"/>
      <c r="AT460" s="180" t="s">
        <v>133</v>
      </c>
      <c r="AU460" s="180" t="s">
        <v>141</v>
      </c>
      <c r="AV460" s="14" t="s">
        <v>123</v>
      </c>
      <c r="AW460" s="14" t="s">
        <v>32</v>
      </c>
      <c r="AX460" s="14" t="s">
        <v>86</v>
      </c>
      <c r="AY460" s="180" t="s">
        <v>124</v>
      </c>
    </row>
    <row r="461" spans="2:65" s="1" customFormat="1" ht="16.5" customHeight="1">
      <c r="B461" s="149"/>
      <c r="C461" s="150" t="s">
        <v>529</v>
      </c>
      <c r="D461" s="150" t="s">
        <v>127</v>
      </c>
      <c r="E461" s="151" t="s">
        <v>530</v>
      </c>
      <c r="F461" s="152" t="s">
        <v>531</v>
      </c>
      <c r="G461" s="153" t="s">
        <v>175</v>
      </c>
      <c r="H461" s="154">
        <v>1114.8</v>
      </c>
      <c r="I461" s="155"/>
      <c r="J461" s="156">
        <f>ROUND(I461*H461,2)</f>
        <v>0</v>
      </c>
      <c r="K461" s="152" t="s">
        <v>243</v>
      </c>
      <c r="L461" s="31"/>
      <c r="M461" s="157" t="s">
        <v>1</v>
      </c>
      <c r="N461" s="158" t="s">
        <v>43</v>
      </c>
      <c r="O461" s="54"/>
      <c r="P461" s="159">
        <f>O461*H461</f>
        <v>0</v>
      </c>
      <c r="Q461" s="159">
        <v>0</v>
      </c>
      <c r="R461" s="159">
        <f>Q461*H461</f>
        <v>0</v>
      </c>
      <c r="S461" s="159">
        <v>0</v>
      </c>
      <c r="T461" s="160">
        <f>S461*H461</f>
        <v>0</v>
      </c>
      <c r="AR461" s="161" t="s">
        <v>123</v>
      </c>
      <c r="AT461" s="161" t="s">
        <v>127</v>
      </c>
      <c r="AU461" s="161" t="s">
        <v>141</v>
      </c>
      <c r="AY461" s="16" t="s">
        <v>124</v>
      </c>
      <c r="BE461" s="162">
        <f>IF(N461="základní",J461,0)</f>
        <v>0</v>
      </c>
      <c r="BF461" s="162">
        <f>IF(N461="snížená",J461,0)</f>
        <v>0</v>
      </c>
      <c r="BG461" s="162">
        <f>IF(N461="zákl. přenesená",J461,0)</f>
        <v>0</v>
      </c>
      <c r="BH461" s="162">
        <f>IF(N461="sníž. přenesená",J461,0)</f>
        <v>0</v>
      </c>
      <c r="BI461" s="162">
        <f>IF(N461="nulová",J461,0)</f>
        <v>0</v>
      </c>
      <c r="BJ461" s="16" t="s">
        <v>86</v>
      </c>
      <c r="BK461" s="162">
        <f>ROUND(I461*H461,2)</f>
        <v>0</v>
      </c>
      <c r="BL461" s="16" t="s">
        <v>123</v>
      </c>
      <c r="BM461" s="161" t="s">
        <v>532</v>
      </c>
    </row>
    <row r="462" spans="2:65" s="12" customFormat="1" ht="33.75">
      <c r="B462" s="163"/>
      <c r="D462" s="164" t="s">
        <v>133</v>
      </c>
      <c r="E462" s="165" t="s">
        <v>1</v>
      </c>
      <c r="F462" s="166" t="s">
        <v>533</v>
      </c>
      <c r="H462" s="165" t="s">
        <v>1</v>
      </c>
      <c r="I462" s="167"/>
      <c r="L462" s="163"/>
      <c r="M462" s="168"/>
      <c r="N462" s="169"/>
      <c r="O462" s="169"/>
      <c r="P462" s="169"/>
      <c r="Q462" s="169"/>
      <c r="R462" s="169"/>
      <c r="S462" s="169"/>
      <c r="T462" s="170"/>
      <c r="AT462" s="165" t="s">
        <v>133</v>
      </c>
      <c r="AU462" s="165" t="s">
        <v>141</v>
      </c>
      <c r="AV462" s="12" t="s">
        <v>86</v>
      </c>
      <c r="AW462" s="12" t="s">
        <v>32</v>
      </c>
      <c r="AX462" s="12" t="s">
        <v>78</v>
      </c>
      <c r="AY462" s="165" t="s">
        <v>124</v>
      </c>
    </row>
    <row r="463" spans="2:65" s="12" customFormat="1" ht="22.5">
      <c r="B463" s="163"/>
      <c r="D463" s="164" t="s">
        <v>133</v>
      </c>
      <c r="E463" s="165" t="s">
        <v>1</v>
      </c>
      <c r="F463" s="166" t="s">
        <v>534</v>
      </c>
      <c r="H463" s="165" t="s">
        <v>1</v>
      </c>
      <c r="I463" s="167"/>
      <c r="L463" s="163"/>
      <c r="M463" s="168"/>
      <c r="N463" s="169"/>
      <c r="O463" s="169"/>
      <c r="P463" s="169"/>
      <c r="Q463" s="169"/>
      <c r="R463" s="169"/>
      <c r="S463" s="169"/>
      <c r="T463" s="170"/>
      <c r="AT463" s="165" t="s">
        <v>133</v>
      </c>
      <c r="AU463" s="165" t="s">
        <v>141</v>
      </c>
      <c r="AV463" s="12" t="s">
        <v>86</v>
      </c>
      <c r="AW463" s="12" t="s">
        <v>32</v>
      </c>
      <c r="AX463" s="12" t="s">
        <v>78</v>
      </c>
      <c r="AY463" s="165" t="s">
        <v>124</v>
      </c>
    </row>
    <row r="464" spans="2:65" s="12" customFormat="1" ht="22.5">
      <c r="B464" s="163"/>
      <c r="D464" s="164" t="s">
        <v>133</v>
      </c>
      <c r="E464" s="165" t="s">
        <v>1</v>
      </c>
      <c r="F464" s="166" t="s">
        <v>215</v>
      </c>
      <c r="H464" s="165" t="s">
        <v>1</v>
      </c>
      <c r="I464" s="167"/>
      <c r="L464" s="163"/>
      <c r="M464" s="168"/>
      <c r="N464" s="169"/>
      <c r="O464" s="169"/>
      <c r="P464" s="169"/>
      <c r="Q464" s="169"/>
      <c r="R464" s="169"/>
      <c r="S464" s="169"/>
      <c r="T464" s="170"/>
      <c r="AT464" s="165" t="s">
        <v>133</v>
      </c>
      <c r="AU464" s="165" t="s">
        <v>141</v>
      </c>
      <c r="AV464" s="12" t="s">
        <v>86</v>
      </c>
      <c r="AW464" s="12" t="s">
        <v>32</v>
      </c>
      <c r="AX464" s="12" t="s">
        <v>78</v>
      </c>
      <c r="AY464" s="165" t="s">
        <v>124</v>
      </c>
    </row>
    <row r="465" spans="2:65" s="13" customFormat="1">
      <c r="B465" s="171"/>
      <c r="D465" s="164" t="s">
        <v>133</v>
      </c>
      <c r="E465" s="172" t="s">
        <v>1</v>
      </c>
      <c r="F465" s="173" t="s">
        <v>535</v>
      </c>
      <c r="H465" s="174">
        <v>1114.8</v>
      </c>
      <c r="I465" s="175"/>
      <c r="L465" s="171"/>
      <c r="M465" s="176"/>
      <c r="N465" s="177"/>
      <c r="O465" s="177"/>
      <c r="P465" s="177"/>
      <c r="Q465" s="177"/>
      <c r="R465" s="177"/>
      <c r="S465" s="177"/>
      <c r="T465" s="178"/>
      <c r="AT465" s="172" t="s">
        <v>133</v>
      </c>
      <c r="AU465" s="172" t="s">
        <v>141</v>
      </c>
      <c r="AV465" s="13" t="s">
        <v>88</v>
      </c>
      <c r="AW465" s="13" t="s">
        <v>32</v>
      </c>
      <c r="AX465" s="13" t="s">
        <v>78</v>
      </c>
      <c r="AY465" s="172" t="s">
        <v>124</v>
      </c>
    </row>
    <row r="466" spans="2:65" s="14" customFormat="1">
      <c r="B466" s="179"/>
      <c r="D466" s="164" t="s">
        <v>133</v>
      </c>
      <c r="E466" s="180" t="s">
        <v>1</v>
      </c>
      <c r="F466" s="181" t="s">
        <v>136</v>
      </c>
      <c r="H466" s="182">
        <v>1114.8</v>
      </c>
      <c r="I466" s="183"/>
      <c r="L466" s="179"/>
      <c r="M466" s="184"/>
      <c r="N466" s="185"/>
      <c r="O466" s="185"/>
      <c r="P466" s="185"/>
      <c r="Q466" s="185"/>
      <c r="R466" s="185"/>
      <c r="S466" s="185"/>
      <c r="T466" s="186"/>
      <c r="AT466" s="180" t="s">
        <v>133</v>
      </c>
      <c r="AU466" s="180" t="s">
        <v>141</v>
      </c>
      <c r="AV466" s="14" t="s">
        <v>123</v>
      </c>
      <c r="AW466" s="14" t="s">
        <v>32</v>
      </c>
      <c r="AX466" s="14" t="s">
        <v>86</v>
      </c>
      <c r="AY466" s="180" t="s">
        <v>124</v>
      </c>
    </row>
    <row r="467" spans="2:65" s="1" customFormat="1" ht="24" customHeight="1">
      <c r="B467" s="149"/>
      <c r="C467" s="150" t="s">
        <v>536</v>
      </c>
      <c r="D467" s="150" t="s">
        <v>127</v>
      </c>
      <c r="E467" s="151" t="s">
        <v>537</v>
      </c>
      <c r="F467" s="152" t="s">
        <v>538</v>
      </c>
      <c r="G467" s="153" t="s">
        <v>175</v>
      </c>
      <c r="H467" s="154">
        <v>193.4</v>
      </c>
      <c r="I467" s="155"/>
      <c r="J467" s="156">
        <f>ROUND(I467*H467,2)</f>
        <v>0</v>
      </c>
      <c r="K467" s="152" t="s">
        <v>243</v>
      </c>
      <c r="L467" s="31"/>
      <c r="M467" s="157" t="s">
        <v>1</v>
      </c>
      <c r="N467" s="158" t="s">
        <v>43</v>
      </c>
      <c r="O467" s="54"/>
      <c r="P467" s="159">
        <f>O467*H467</f>
        <v>0</v>
      </c>
      <c r="Q467" s="159">
        <v>0</v>
      </c>
      <c r="R467" s="159">
        <f>Q467*H467</f>
        <v>0</v>
      </c>
      <c r="S467" s="159">
        <v>0</v>
      </c>
      <c r="T467" s="160">
        <f>S467*H467</f>
        <v>0</v>
      </c>
      <c r="AR467" s="161" t="s">
        <v>123</v>
      </c>
      <c r="AT467" s="161" t="s">
        <v>127</v>
      </c>
      <c r="AU467" s="161" t="s">
        <v>141</v>
      </c>
      <c r="AY467" s="16" t="s">
        <v>124</v>
      </c>
      <c r="BE467" s="162">
        <f>IF(N467="základní",J467,0)</f>
        <v>0</v>
      </c>
      <c r="BF467" s="162">
        <f>IF(N467="snížená",J467,0)</f>
        <v>0</v>
      </c>
      <c r="BG467" s="162">
        <f>IF(N467="zákl. přenesená",J467,0)</f>
        <v>0</v>
      </c>
      <c r="BH467" s="162">
        <f>IF(N467="sníž. přenesená",J467,0)</f>
        <v>0</v>
      </c>
      <c r="BI467" s="162">
        <f>IF(N467="nulová",J467,0)</f>
        <v>0</v>
      </c>
      <c r="BJ467" s="16" t="s">
        <v>86</v>
      </c>
      <c r="BK467" s="162">
        <f>ROUND(I467*H467,2)</f>
        <v>0</v>
      </c>
      <c r="BL467" s="16" t="s">
        <v>123</v>
      </c>
      <c r="BM467" s="161" t="s">
        <v>539</v>
      </c>
    </row>
    <row r="468" spans="2:65" s="12" customFormat="1" ht="22.5">
      <c r="B468" s="163"/>
      <c r="D468" s="164" t="s">
        <v>133</v>
      </c>
      <c r="E468" s="165" t="s">
        <v>1</v>
      </c>
      <c r="F468" s="166" t="s">
        <v>540</v>
      </c>
      <c r="H468" s="165" t="s">
        <v>1</v>
      </c>
      <c r="I468" s="167"/>
      <c r="L468" s="163"/>
      <c r="M468" s="168"/>
      <c r="N468" s="169"/>
      <c r="O468" s="169"/>
      <c r="P468" s="169"/>
      <c r="Q468" s="169"/>
      <c r="R468" s="169"/>
      <c r="S468" s="169"/>
      <c r="T468" s="170"/>
      <c r="AT468" s="165" t="s">
        <v>133</v>
      </c>
      <c r="AU468" s="165" t="s">
        <v>141</v>
      </c>
      <c r="AV468" s="12" t="s">
        <v>86</v>
      </c>
      <c r="AW468" s="12" t="s">
        <v>32</v>
      </c>
      <c r="AX468" s="12" t="s">
        <v>78</v>
      </c>
      <c r="AY468" s="165" t="s">
        <v>124</v>
      </c>
    </row>
    <row r="469" spans="2:65" s="12" customFormat="1" ht="22.5">
      <c r="B469" s="163"/>
      <c r="D469" s="164" t="s">
        <v>133</v>
      </c>
      <c r="E469" s="165" t="s">
        <v>1</v>
      </c>
      <c r="F469" s="166" t="s">
        <v>541</v>
      </c>
      <c r="H469" s="165" t="s">
        <v>1</v>
      </c>
      <c r="I469" s="167"/>
      <c r="L469" s="163"/>
      <c r="M469" s="168"/>
      <c r="N469" s="169"/>
      <c r="O469" s="169"/>
      <c r="P469" s="169"/>
      <c r="Q469" s="169"/>
      <c r="R469" s="169"/>
      <c r="S469" s="169"/>
      <c r="T469" s="170"/>
      <c r="AT469" s="165" t="s">
        <v>133</v>
      </c>
      <c r="AU469" s="165" t="s">
        <v>141</v>
      </c>
      <c r="AV469" s="12" t="s">
        <v>86</v>
      </c>
      <c r="AW469" s="12" t="s">
        <v>32</v>
      </c>
      <c r="AX469" s="12" t="s">
        <v>78</v>
      </c>
      <c r="AY469" s="165" t="s">
        <v>124</v>
      </c>
    </row>
    <row r="470" spans="2:65" s="13" customFormat="1">
      <c r="B470" s="171"/>
      <c r="D470" s="164" t="s">
        <v>133</v>
      </c>
      <c r="E470" s="172" t="s">
        <v>1</v>
      </c>
      <c r="F470" s="173" t="s">
        <v>542</v>
      </c>
      <c r="H470" s="174">
        <v>193.4</v>
      </c>
      <c r="I470" s="175"/>
      <c r="L470" s="171"/>
      <c r="M470" s="176"/>
      <c r="N470" s="177"/>
      <c r="O470" s="177"/>
      <c r="P470" s="177"/>
      <c r="Q470" s="177"/>
      <c r="R470" s="177"/>
      <c r="S470" s="177"/>
      <c r="T470" s="178"/>
      <c r="AT470" s="172" t="s">
        <v>133</v>
      </c>
      <c r="AU470" s="172" t="s">
        <v>141</v>
      </c>
      <c r="AV470" s="13" t="s">
        <v>88</v>
      </c>
      <c r="AW470" s="13" t="s">
        <v>32</v>
      </c>
      <c r="AX470" s="13" t="s">
        <v>78</v>
      </c>
      <c r="AY470" s="172" t="s">
        <v>124</v>
      </c>
    </row>
    <row r="471" spans="2:65" s="14" customFormat="1">
      <c r="B471" s="179"/>
      <c r="D471" s="164" t="s">
        <v>133</v>
      </c>
      <c r="E471" s="180" t="s">
        <v>1</v>
      </c>
      <c r="F471" s="181" t="s">
        <v>136</v>
      </c>
      <c r="H471" s="182">
        <v>193.4</v>
      </c>
      <c r="I471" s="183"/>
      <c r="L471" s="179"/>
      <c r="M471" s="184"/>
      <c r="N471" s="185"/>
      <c r="O471" s="185"/>
      <c r="P471" s="185"/>
      <c r="Q471" s="185"/>
      <c r="R471" s="185"/>
      <c r="S471" s="185"/>
      <c r="T471" s="186"/>
      <c r="AT471" s="180" t="s">
        <v>133</v>
      </c>
      <c r="AU471" s="180" t="s">
        <v>141</v>
      </c>
      <c r="AV471" s="14" t="s">
        <v>123</v>
      </c>
      <c r="AW471" s="14" t="s">
        <v>32</v>
      </c>
      <c r="AX471" s="14" t="s">
        <v>86</v>
      </c>
      <c r="AY471" s="180" t="s">
        <v>124</v>
      </c>
    </row>
    <row r="472" spans="2:65" s="1" customFormat="1" ht="24" customHeight="1">
      <c r="B472" s="149"/>
      <c r="C472" s="150" t="s">
        <v>543</v>
      </c>
      <c r="D472" s="150" t="s">
        <v>127</v>
      </c>
      <c r="E472" s="151" t="s">
        <v>544</v>
      </c>
      <c r="F472" s="152" t="s">
        <v>545</v>
      </c>
      <c r="G472" s="153" t="s">
        <v>175</v>
      </c>
      <c r="H472" s="154">
        <v>193.4</v>
      </c>
      <c r="I472" s="155"/>
      <c r="J472" s="156">
        <f>ROUND(I472*H472,2)</f>
        <v>0</v>
      </c>
      <c r="K472" s="152" t="s">
        <v>243</v>
      </c>
      <c r="L472" s="31"/>
      <c r="M472" s="157" t="s">
        <v>1</v>
      </c>
      <c r="N472" s="158" t="s">
        <v>43</v>
      </c>
      <c r="O472" s="54"/>
      <c r="P472" s="159">
        <f>O472*H472</f>
        <v>0</v>
      </c>
      <c r="Q472" s="159">
        <v>0</v>
      </c>
      <c r="R472" s="159">
        <f>Q472*H472</f>
        <v>0</v>
      </c>
      <c r="S472" s="159">
        <v>0</v>
      </c>
      <c r="T472" s="160">
        <f>S472*H472</f>
        <v>0</v>
      </c>
      <c r="AR472" s="161" t="s">
        <v>123</v>
      </c>
      <c r="AT472" s="161" t="s">
        <v>127</v>
      </c>
      <c r="AU472" s="161" t="s">
        <v>141</v>
      </c>
      <c r="AY472" s="16" t="s">
        <v>124</v>
      </c>
      <c r="BE472" s="162">
        <f>IF(N472="základní",J472,0)</f>
        <v>0</v>
      </c>
      <c r="BF472" s="162">
        <f>IF(N472="snížená",J472,0)</f>
        <v>0</v>
      </c>
      <c r="BG472" s="162">
        <f>IF(N472="zákl. přenesená",J472,0)</f>
        <v>0</v>
      </c>
      <c r="BH472" s="162">
        <f>IF(N472="sníž. přenesená",J472,0)</f>
        <v>0</v>
      </c>
      <c r="BI472" s="162">
        <f>IF(N472="nulová",J472,0)</f>
        <v>0</v>
      </c>
      <c r="BJ472" s="16" t="s">
        <v>86</v>
      </c>
      <c r="BK472" s="162">
        <f>ROUND(I472*H472,2)</f>
        <v>0</v>
      </c>
      <c r="BL472" s="16" t="s">
        <v>123</v>
      </c>
      <c r="BM472" s="161" t="s">
        <v>546</v>
      </c>
    </row>
    <row r="473" spans="2:65" s="12" customFormat="1" ht="22.5">
      <c r="B473" s="163"/>
      <c r="D473" s="164" t="s">
        <v>133</v>
      </c>
      <c r="E473" s="165" t="s">
        <v>1</v>
      </c>
      <c r="F473" s="166" t="s">
        <v>547</v>
      </c>
      <c r="H473" s="165" t="s">
        <v>1</v>
      </c>
      <c r="I473" s="167"/>
      <c r="L473" s="163"/>
      <c r="M473" s="168"/>
      <c r="N473" s="169"/>
      <c r="O473" s="169"/>
      <c r="P473" s="169"/>
      <c r="Q473" s="169"/>
      <c r="R473" s="169"/>
      <c r="S473" s="169"/>
      <c r="T473" s="170"/>
      <c r="AT473" s="165" t="s">
        <v>133</v>
      </c>
      <c r="AU473" s="165" t="s">
        <v>141</v>
      </c>
      <c r="AV473" s="12" t="s">
        <v>86</v>
      </c>
      <c r="AW473" s="12" t="s">
        <v>32</v>
      </c>
      <c r="AX473" s="12" t="s">
        <v>78</v>
      </c>
      <c r="AY473" s="165" t="s">
        <v>124</v>
      </c>
    </row>
    <row r="474" spans="2:65" s="12" customFormat="1" ht="22.5">
      <c r="B474" s="163"/>
      <c r="D474" s="164" t="s">
        <v>133</v>
      </c>
      <c r="E474" s="165" t="s">
        <v>1</v>
      </c>
      <c r="F474" s="166" t="s">
        <v>308</v>
      </c>
      <c r="H474" s="165" t="s">
        <v>1</v>
      </c>
      <c r="I474" s="167"/>
      <c r="L474" s="163"/>
      <c r="M474" s="168"/>
      <c r="N474" s="169"/>
      <c r="O474" s="169"/>
      <c r="P474" s="169"/>
      <c r="Q474" s="169"/>
      <c r="R474" s="169"/>
      <c r="S474" s="169"/>
      <c r="T474" s="170"/>
      <c r="AT474" s="165" t="s">
        <v>133</v>
      </c>
      <c r="AU474" s="165" t="s">
        <v>141</v>
      </c>
      <c r="AV474" s="12" t="s">
        <v>86</v>
      </c>
      <c r="AW474" s="12" t="s">
        <v>32</v>
      </c>
      <c r="AX474" s="12" t="s">
        <v>78</v>
      </c>
      <c r="AY474" s="165" t="s">
        <v>124</v>
      </c>
    </row>
    <row r="475" spans="2:65" s="13" customFormat="1">
      <c r="B475" s="171"/>
      <c r="D475" s="164" t="s">
        <v>133</v>
      </c>
      <c r="E475" s="172" t="s">
        <v>1</v>
      </c>
      <c r="F475" s="173" t="s">
        <v>542</v>
      </c>
      <c r="H475" s="174">
        <v>193.4</v>
      </c>
      <c r="I475" s="175"/>
      <c r="L475" s="171"/>
      <c r="M475" s="176"/>
      <c r="N475" s="177"/>
      <c r="O475" s="177"/>
      <c r="P475" s="177"/>
      <c r="Q475" s="177"/>
      <c r="R475" s="177"/>
      <c r="S475" s="177"/>
      <c r="T475" s="178"/>
      <c r="AT475" s="172" t="s">
        <v>133</v>
      </c>
      <c r="AU475" s="172" t="s">
        <v>141</v>
      </c>
      <c r="AV475" s="13" t="s">
        <v>88</v>
      </c>
      <c r="AW475" s="13" t="s">
        <v>32</v>
      </c>
      <c r="AX475" s="13" t="s">
        <v>78</v>
      </c>
      <c r="AY475" s="172" t="s">
        <v>124</v>
      </c>
    </row>
    <row r="476" spans="2:65" s="14" customFormat="1">
      <c r="B476" s="179"/>
      <c r="D476" s="164" t="s">
        <v>133</v>
      </c>
      <c r="E476" s="180" t="s">
        <v>1</v>
      </c>
      <c r="F476" s="181" t="s">
        <v>136</v>
      </c>
      <c r="H476" s="182">
        <v>193.4</v>
      </c>
      <c r="I476" s="183"/>
      <c r="L476" s="179"/>
      <c r="M476" s="184"/>
      <c r="N476" s="185"/>
      <c r="O476" s="185"/>
      <c r="P476" s="185"/>
      <c r="Q476" s="185"/>
      <c r="R476" s="185"/>
      <c r="S476" s="185"/>
      <c r="T476" s="186"/>
      <c r="AT476" s="180" t="s">
        <v>133</v>
      </c>
      <c r="AU476" s="180" t="s">
        <v>141</v>
      </c>
      <c r="AV476" s="14" t="s">
        <v>123</v>
      </c>
      <c r="AW476" s="14" t="s">
        <v>32</v>
      </c>
      <c r="AX476" s="14" t="s">
        <v>86</v>
      </c>
      <c r="AY476" s="180" t="s">
        <v>124</v>
      </c>
    </row>
    <row r="477" spans="2:65" s="1" customFormat="1" ht="24" customHeight="1">
      <c r="B477" s="149"/>
      <c r="C477" s="150" t="s">
        <v>548</v>
      </c>
      <c r="D477" s="150" t="s">
        <v>127</v>
      </c>
      <c r="E477" s="151" t="s">
        <v>549</v>
      </c>
      <c r="F477" s="152" t="s">
        <v>550</v>
      </c>
      <c r="G477" s="153" t="s">
        <v>175</v>
      </c>
      <c r="H477" s="154">
        <v>193.4</v>
      </c>
      <c r="I477" s="155"/>
      <c r="J477" s="156">
        <f>ROUND(I477*H477,2)</f>
        <v>0</v>
      </c>
      <c r="K477" s="152" t="s">
        <v>198</v>
      </c>
      <c r="L477" s="31"/>
      <c r="M477" s="157" t="s">
        <v>1</v>
      </c>
      <c r="N477" s="158" t="s">
        <v>43</v>
      </c>
      <c r="O477" s="54"/>
      <c r="P477" s="159">
        <f>O477*H477</f>
        <v>0</v>
      </c>
      <c r="Q477" s="159">
        <v>0</v>
      </c>
      <c r="R477" s="159">
        <f>Q477*H477</f>
        <v>0</v>
      </c>
      <c r="S477" s="159">
        <v>0</v>
      </c>
      <c r="T477" s="160">
        <f>S477*H477</f>
        <v>0</v>
      </c>
      <c r="AR477" s="161" t="s">
        <v>123</v>
      </c>
      <c r="AT477" s="161" t="s">
        <v>127</v>
      </c>
      <c r="AU477" s="161" t="s">
        <v>141</v>
      </c>
      <c r="AY477" s="16" t="s">
        <v>124</v>
      </c>
      <c r="BE477" s="162">
        <f>IF(N477="základní",J477,0)</f>
        <v>0</v>
      </c>
      <c r="BF477" s="162">
        <f>IF(N477="snížená",J477,0)</f>
        <v>0</v>
      </c>
      <c r="BG477" s="162">
        <f>IF(N477="zákl. přenesená",J477,0)</f>
        <v>0</v>
      </c>
      <c r="BH477" s="162">
        <f>IF(N477="sníž. přenesená",J477,0)</f>
        <v>0</v>
      </c>
      <c r="BI477" s="162">
        <f>IF(N477="nulová",J477,0)</f>
        <v>0</v>
      </c>
      <c r="BJ477" s="16" t="s">
        <v>86</v>
      </c>
      <c r="BK477" s="162">
        <f>ROUND(I477*H477,2)</f>
        <v>0</v>
      </c>
      <c r="BL477" s="16" t="s">
        <v>123</v>
      </c>
      <c r="BM477" s="161" t="s">
        <v>551</v>
      </c>
    </row>
    <row r="478" spans="2:65" s="12" customFormat="1" ht="22.5">
      <c r="B478" s="163"/>
      <c r="D478" s="164" t="s">
        <v>133</v>
      </c>
      <c r="E478" s="165" t="s">
        <v>1</v>
      </c>
      <c r="F478" s="166" t="s">
        <v>552</v>
      </c>
      <c r="H478" s="165" t="s">
        <v>1</v>
      </c>
      <c r="I478" s="167"/>
      <c r="L478" s="163"/>
      <c r="M478" s="168"/>
      <c r="N478" s="169"/>
      <c r="O478" s="169"/>
      <c r="P478" s="169"/>
      <c r="Q478" s="169"/>
      <c r="R478" s="169"/>
      <c r="S478" s="169"/>
      <c r="T478" s="170"/>
      <c r="AT478" s="165" t="s">
        <v>133</v>
      </c>
      <c r="AU478" s="165" t="s">
        <v>141</v>
      </c>
      <c r="AV478" s="12" t="s">
        <v>86</v>
      </c>
      <c r="AW478" s="12" t="s">
        <v>32</v>
      </c>
      <c r="AX478" s="12" t="s">
        <v>78</v>
      </c>
      <c r="AY478" s="165" t="s">
        <v>124</v>
      </c>
    </row>
    <row r="479" spans="2:65" s="12" customFormat="1" ht="22.5">
      <c r="B479" s="163"/>
      <c r="D479" s="164" t="s">
        <v>133</v>
      </c>
      <c r="E479" s="165" t="s">
        <v>1</v>
      </c>
      <c r="F479" s="166" t="s">
        <v>308</v>
      </c>
      <c r="H479" s="165" t="s">
        <v>1</v>
      </c>
      <c r="I479" s="167"/>
      <c r="L479" s="163"/>
      <c r="M479" s="168"/>
      <c r="N479" s="169"/>
      <c r="O479" s="169"/>
      <c r="P479" s="169"/>
      <c r="Q479" s="169"/>
      <c r="R479" s="169"/>
      <c r="S479" s="169"/>
      <c r="T479" s="170"/>
      <c r="AT479" s="165" t="s">
        <v>133</v>
      </c>
      <c r="AU479" s="165" t="s">
        <v>141</v>
      </c>
      <c r="AV479" s="12" t="s">
        <v>86</v>
      </c>
      <c r="AW479" s="12" t="s">
        <v>32</v>
      </c>
      <c r="AX479" s="12" t="s">
        <v>78</v>
      </c>
      <c r="AY479" s="165" t="s">
        <v>124</v>
      </c>
    </row>
    <row r="480" spans="2:65" s="13" customFormat="1">
      <c r="B480" s="171"/>
      <c r="D480" s="164" t="s">
        <v>133</v>
      </c>
      <c r="E480" s="172" t="s">
        <v>1</v>
      </c>
      <c r="F480" s="173" t="s">
        <v>542</v>
      </c>
      <c r="H480" s="174">
        <v>193.4</v>
      </c>
      <c r="I480" s="175"/>
      <c r="L480" s="171"/>
      <c r="M480" s="176"/>
      <c r="N480" s="177"/>
      <c r="O480" s="177"/>
      <c r="P480" s="177"/>
      <c r="Q480" s="177"/>
      <c r="R480" s="177"/>
      <c r="S480" s="177"/>
      <c r="T480" s="178"/>
      <c r="AT480" s="172" t="s">
        <v>133</v>
      </c>
      <c r="AU480" s="172" t="s">
        <v>141</v>
      </c>
      <c r="AV480" s="13" t="s">
        <v>88</v>
      </c>
      <c r="AW480" s="13" t="s">
        <v>32</v>
      </c>
      <c r="AX480" s="13" t="s">
        <v>78</v>
      </c>
      <c r="AY480" s="172" t="s">
        <v>124</v>
      </c>
    </row>
    <row r="481" spans="2:65" s="14" customFormat="1">
      <c r="B481" s="179"/>
      <c r="D481" s="164" t="s">
        <v>133</v>
      </c>
      <c r="E481" s="180" t="s">
        <v>1</v>
      </c>
      <c r="F481" s="181" t="s">
        <v>136</v>
      </c>
      <c r="H481" s="182">
        <v>193.4</v>
      </c>
      <c r="I481" s="183"/>
      <c r="L481" s="179"/>
      <c r="M481" s="184"/>
      <c r="N481" s="185"/>
      <c r="O481" s="185"/>
      <c r="P481" s="185"/>
      <c r="Q481" s="185"/>
      <c r="R481" s="185"/>
      <c r="S481" s="185"/>
      <c r="T481" s="186"/>
      <c r="AT481" s="180" t="s">
        <v>133</v>
      </c>
      <c r="AU481" s="180" t="s">
        <v>141</v>
      </c>
      <c r="AV481" s="14" t="s">
        <v>123</v>
      </c>
      <c r="AW481" s="14" t="s">
        <v>32</v>
      </c>
      <c r="AX481" s="14" t="s">
        <v>86</v>
      </c>
      <c r="AY481" s="180" t="s">
        <v>124</v>
      </c>
    </row>
    <row r="482" spans="2:65" s="1" customFormat="1" ht="24" customHeight="1">
      <c r="B482" s="149"/>
      <c r="C482" s="150" t="s">
        <v>553</v>
      </c>
      <c r="D482" s="150" t="s">
        <v>127</v>
      </c>
      <c r="E482" s="151" t="s">
        <v>554</v>
      </c>
      <c r="F482" s="152" t="s">
        <v>555</v>
      </c>
      <c r="G482" s="153" t="s">
        <v>175</v>
      </c>
      <c r="H482" s="154">
        <v>386.8</v>
      </c>
      <c r="I482" s="155"/>
      <c r="J482" s="156">
        <f>ROUND(I482*H482,2)</f>
        <v>0</v>
      </c>
      <c r="K482" s="152" t="s">
        <v>198</v>
      </c>
      <c r="L482" s="31"/>
      <c r="M482" s="157" t="s">
        <v>1</v>
      </c>
      <c r="N482" s="158" t="s">
        <v>43</v>
      </c>
      <c r="O482" s="54"/>
      <c r="P482" s="159">
        <f>O482*H482</f>
        <v>0</v>
      </c>
      <c r="Q482" s="159">
        <v>0</v>
      </c>
      <c r="R482" s="159">
        <f>Q482*H482</f>
        <v>0</v>
      </c>
      <c r="S482" s="159">
        <v>0</v>
      </c>
      <c r="T482" s="160">
        <f>S482*H482</f>
        <v>0</v>
      </c>
      <c r="AR482" s="161" t="s">
        <v>123</v>
      </c>
      <c r="AT482" s="161" t="s">
        <v>127</v>
      </c>
      <c r="AU482" s="161" t="s">
        <v>141</v>
      </c>
      <c r="AY482" s="16" t="s">
        <v>124</v>
      </c>
      <c r="BE482" s="162">
        <f>IF(N482="základní",J482,0)</f>
        <v>0</v>
      </c>
      <c r="BF482" s="162">
        <f>IF(N482="snížená",J482,0)</f>
        <v>0</v>
      </c>
      <c r="BG482" s="162">
        <f>IF(N482="zákl. přenesená",J482,0)</f>
        <v>0</v>
      </c>
      <c r="BH482" s="162">
        <f>IF(N482="sníž. přenesená",J482,0)</f>
        <v>0</v>
      </c>
      <c r="BI482" s="162">
        <f>IF(N482="nulová",J482,0)</f>
        <v>0</v>
      </c>
      <c r="BJ482" s="16" t="s">
        <v>86</v>
      </c>
      <c r="BK482" s="162">
        <f>ROUND(I482*H482,2)</f>
        <v>0</v>
      </c>
      <c r="BL482" s="16" t="s">
        <v>123</v>
      </c>
      <c r="BM482" s="161" t="s">
        <v>556</v>
      </c>
    </row>
    <row r="483" spans="2:65" s="12" customFormat="1" ht="22.5">
      <c r="B483" s="163"/>
      <c r="D483" s="164" t="s">
        <v>133</v>
      </c>
      <c r="E483" s="165" t="s">
        <v>1</v>
      </c>
      <c r="F483" s="166" t="s">
        <v>557</v>
      </c>
      <c r="H483" s="165" t="s">
        <v>1</v>
      </c>
      <c r="I483" s="167"/>
      <c r="L483" s="163"/>
      <c r="M483" s="168"/>
      <c r="N483" s="169"/>
      <c r="O483" s="169"/>
      <c r="P483" s="169"/>
      <c r="Q483" s="169"/>
      <c r="R483" s="169"/>
      <c r="S483" s="169"/>
      <c r="T483" s="170"/>
      <c r="AT483" s="165" t="s">
        <v>133</v>
      </c>
      <c r="AU483" s="165" t="s">
        <v>141</v>
      </c>
      <c r="AV483" s="12" t="s">
        <v>86</v>
      </c>
      <c r="AW483" s="12" t="s">
        <v>32</v>
      </c>
      <c r="AX483" s="12" t="s">
        <v>78</v>
      </c>
      <c r="AY483" s="165" t="s">
        <v>124</v>
      </c>
    </row>
    <row r="484" spans="2:65" s="12" customFormat="1" ht="22.5">
      <c r="B484" s="163"/>
      <c r="D484" s="164" t="s">
        <v>133</v>
      </c>
      <c r="E484" s="165" t="s">
        <v>1</v>
      </c>
      <c r="F484" s="166" t="s">
        <v>308</v>
      </c>
      <c r="H484" s="165" t="s">
        <v>1</v>
      </c>
      <c r="I484" s="167"/>
      <c r="L484" s="163"/>
      <c r="M484" s="168"/>
      <c r="N484" s="169"/>
      <c r="O484" s="169"/>
      <c r="P484" s="169"/>
      <c r="Q484" s="169"/>
      <c r="R484" s="169"/>
      <c r="S484" s="169"/>
      <c r="T484" s="170"/>
      <c r="AT484" s="165" t="s">
        <v>133</v>
      </c>
      <c r="AU484" s="165" t="s">
        <v>141</v>
      </c>
      <c r="AV484" s="12" t="s">
        <v>86</v>
      </c>
      <c r="AW484" s="12" t="s">
        <v>32</v>
      </c>
      <c r="AX484" s="12" t="s">
        <v>78</v>
      </c>
      <c r="AY484" s="165" t="s">
        <v>124</v>
      </c>
    </row>
    <row r="485" spans="2:65" s="13" customFormat="1">
      <c r="B485" s="171"/>
      <c r="D485" s="164" t="s">
        <v>133</v>
      </c>
      <c r="E485" s="172" t="s">
        <v>1</v>
      </c>
      <c r="F485" s="173" t="s">
        <v>558</v>
      </c>
      <c r="H485" s="174">
        <v>386.8</v>
      </c>
      <c r="I485" s="175"/>
      <c r="L485" s="171"/>
      <c r="M485" s="176"/>
      <c r="N485" s="177"/>
      <c r="O485" s="177"/>
      <c r="P485" s="177"/>
      <c r="Q485" s="177"/>
      <c r="R485" s="177"/>
      <c r="S485" s="177"/>
      <c r="T485" s="178"/>
      <c r="AT485" s="172" t="s">
        <v>133</v>
      </c>
      <c r="AU485" s="172" t="s">
        <v>141</v>
      </c>
      <c r="AV485" s="13" t="s">
        <v>88</v>
      </c>
      <c r="AW485" s="13" t="s">
        <v>32</v>
      </c>
      <c r="AX485" s="13" t="s">
        <v>78</v>
      </c>
      <c r="AY485" s="172" t="s">
        <v>124</v>
      </c>
    </row>
    <row r="486" spans="2:65" s="14" customFormat="1">
      <c r="B486" s="179"/>
      <c r="D486" s="164" t="s">
        <v>133</v>
      </c>
      <c r="E486" s="180" t="s">
        <v>1</v>
      </c>
      <c r="F486" s="181" t="s">
        <v>136</v>
      </c>
      <c r="H486" s="182">
        <v>386.8</v>
      </c>
      <c r="I486" s="183"/>
      <c r="L486" s="179"/>
      <c r="M486" s="184"/>
      <c r="N486" s="185"/>
      <c r="O486" s="185"/>
      <c r="P486" s="185"/>
      <c r="Q486" s="185"/>
      <c r="R486" s="185"/>
      <c r="S486" s="185"/>
      <c r="T486" s="186"/>
      <c r="AT486" s="180" t="s">
        <v>133</v>
      </c>
      <c r="AU486" s="180" t="s">
        <v>141</v>
      </c>
      <c r="AV486" s="14" t="s">
        <v>123</v>
      </c>
      <c r="AW486" s="14" t="s">
        <v>32</v>
      </c>
      <c r="AX486" s="14" t="s">
        <v>86</v>
      </c>
      <c r="AY486" s="180" t="s">
        <v>124</v>
      </c>
    </row>
    <row r="487" spans="2:65" s="1" customFormat="1" ht="24" customHeight="1">
      <c r="B487" s="149"/>
      <c r="C487" s="150" t="s">
        <v>559</v>
      </c>
      <c r="D487" s="150" t="s">
        <v>127</v>
      </c>
      <c r="E487" s="151" t="s">
        <v>560</v>
      </c>
      <c r="F487" s="152" t="s">
        <v>561</v>
      </c>
      <c r="G487" s="153" t="s">
        <v>175</v>
      </c>
      <c r="H487" s="154">
        <v>193.4</v>
      </c>
      <c r="I487" s="155"/>
      <c r="J487" s="156">
        <f>ROUND(I487*H487,2)</f>
        <v>0</v>
      </c>
      <c r="K487" s="152" t="s">
        <v>243</v>
      </c>
      <c r="L487" s="31"/>
      <c r="M487" s="157" t="s">
        <v>1</v>
      </c>
      <c r="N487" s="158" t="s">
        <v>43</v>
      </c>
      <c r="O487" s="54"/>
      <c r="P487" s="159">
        <f>O487*H487</f>
        <v>0</v>
      </c>
      <c r="Q487" s="159">
        <v>0</v>
      </c>
      <c r="R487" s="159">
        <f>Q487*H487</f>
        <v>0</v>
      </c>
      <c r="S487" s="159">
        <v>0</v>
      </c>
      <c r="T487" s="160">
        <f>S487*H487</f>
        <v>0</v>
      </c>
      <c r="AR487" s="161" t="s">
        <v>123</v>
      </c>
      <c r="AT487" s="161" t="s">
        <v>127</v>
      </c>
      <c r="AU487" s="161" t="s">
        <v>141</v>
      </c>
      <c r="AY487" s="16" t="s">
        <v>124</v>
      </c>
      <c r="BE487" s="162">
        <f>IF(N487="základní",J487,0)</f>
        <v>0</v>
      </c>
      <c r="BF487" s="162">
        <f>IF(N487="snížená",J487,0)</f>
        <v>0</v>
      </c>
      <c r="BG487" s="162">
        <f>IF(N487="zákl. přenesená",J487,0)</f>
        <v>0</v>
      </c>
      <c r="BH487" s="162">
        <f>IF(N487="sníž. přenesená",J487,0)</f>
        <v>0</v>
      </c>
      <c r="BI487" s="162">
        <f>IF(N487="nulová",J487,0)</f>
        <v>0</v>
      </c>
      <c r="BJ487" s="16" t="s">
        <v>86</v>
      </c>
      <c r="BK487" s="162">
        <f>ROUND(I487*H487,2)</f>
        <v>0</v>
      </c>
      <c r="BL487" s="16" t="s">
        <v>123</v>
      </c>
      <c r="BM487" s="161" t="s">
        <v>562</v>
      </c>
    </row>
    <row r="488" spans="2:65" s="12" customFormat="1" ht="22.5">
      <c r="B488" s="163"/>
      <c r="D488" s="164" t="s">
        <v>133</v>
      </c>
      <c r="E488" s="165" t="s">
        <v>1</v>
      </c>
      <c r="F488" s="166" t="s">
        <v>563</v>
      </c>
      <c r="H488" s="165" t="s">
        <v>1</v>
      </c>
      <c r="I488" s="167"/>
      <c r="L488" s="163"/>
      <c r="M488" s="168"/>
      <c r="N488" s="169"/>
      <c r="O488" s="169"/>
      <c r="P488" s="169"/>
      <c r="Q488" s="169"/>
      <c r="R488" s="169"/>
      <c r="S488" s="169"/>
      <c r="T488" s="170"/>
      <c r="AT488" s="165" t="s">
        <v>133</v>
      </c>
      <c r="AU488" s="165" t="s">
        <v>141</v>
      </c>
      <c r="AV488" s="12" t="s">
        <v>86</v>
      </c>
      <c r="AW488" s="12" t="s">
        <v>32</v>
      </c>
      <c r="AX488" s="12" t="s">
        <v>78</v>
      </c>
      <c r="AY488" s="165" t="s">
        <v>124</v>
      </c>
    </row>
    <row r="489" spans="2:65" s="12" customFormat="1" ht="22.5">
      <c r="B489" s="163"/>
      <c r="D489" s="164" t="s">
        <v>133</v>
      </c>
      <c r="E489" s="165" t="s">
        <v>1</v>
      </c>
      <c r="F489" s="166" t="s">
        <v>541</v>
      </c>
      <c r="H489" s="165" t="s">
        <v>1</v>
      </c>
      <c r="I489" s="167"/>
      <c r="L489" s="163"/>
      <c r="M489" s="168"/>
      <c r="N489" s="169"/>
      <c r="O489" s="169"/>
      <c r="P489" s="169"/>
      <c r="Q489" s="169"/>
      <c r="R489" s="169"/>
      <c r="S489" s="169"/>
      <c r="T489" s="170"/>
      <c r="AT489" s="165" t="s">
        <v>133</v>
      </c>
      <c r="AU489" s="165" t="s">
        <v>141</v>
      </c>
      <c r="AV489" s="12" t="s">
        <v>86</v>
      </c>
      <c r="AW489" s="12" t="s">
        <v>32</v>
      </c>
      <c r="AX489" s="12" t="s">
        <v>78</v>
      </c>
      <c r="AY489" s="165" t="s">
        <v>124</v>
      </c>
    </row>
    <row r="490" spans="2:65" s="13" customFormat="1">
      <c r="B490" s="171"/>
      <c r="D490" s="164" t="s">
        <v>133</v>
      </c>
      <c r="E490" s="172" t="s">
        <v>1</v>
      </c>
      <c r="F490" s="173" t="s">
        <v>542</v>
      </c>
      <c r="H490" s="174">
        <v>193.4</v>
      </c>
      <c r="I490" s="175"/>
      <c r="L490" s="171"/>
      <c r="M490" s="176"/>
      <c r="N490" s="177"/>
      <c r="O490" s="177"/>
      <c r="P490" s="177"/>
      <c r="Q490" s="177"/>
      <c r="R490" s="177"/>
      <c r="S490" s="177"/>
      <c r="T490" s="178"/>
      <c r="AT490" s="172" t="s">
        <v>133</v>
      </c>
      <c r="AU490" s="172" t="s">
        <v>141</v>
      </c>
      <c r="AV490" s="13" t="s">
        <v>88</v>
      </c>
      <c r="AW490" s="13" t="s">
        <v>32</v>
      </c>
      <c r="AX490" s="13" t="s">
        <v>78</v>
      </c>
      <c r="AY490" s="172" t="s">
        <v>124</v>
      </c>
    </row>
    <row r="491" spans="2:65" s="14" customFormat="1">
      <c r="B491" s="179"/>
      <c r="D491" s="164" t="s">
        <v>133</v>
      </c>
      <c r="E491" s="180" t="s">
        <v>1</v>
      </c>
      <c r="F491" s="181" t="s">
        <v>136</v>
      </c>
      <c r="H491" s="182">
        <v>193.4</v>
      </c>
      <c r="I491" s="183"/>
      <c r="L491" s="179"/>
      <c r="M491" s="184"/>
      <c r="N491" s="185"/>
      <c r="O491" s="185"/>
      <c r="P491" s="185"/>
      <c r="Q491" s="185"/>
      <c r="R491" s="185"/>
      <c r="S491" s="185"/>
      <c r="T491" s="186"/>
      <c r="AT491" s="180" t="s">
        <v>133</v>
      </c>
      <c r="AU491" s="180" t="s">
        <v>141</v>
      </c>
      <c r="AV491" s="14" t="s">
        <v>123</v>
      </c>
      <c r="AW491" s="14" t="s">
        <v>32</v>
      </c>
      <c r="AX491" s="14" t="s">
        <v>86</v>
      </c>
      <c r="AY491" s="180" t="s">
        <v>124</v>
      </c>
    </row>
    <row r="492" spans="2:65" s="1" customFormat="1" ht="16.5" customHeight="1">
      <c r="B492" s="149"/>
      <c r="C492" s="150" t="s">
        <v>564</v>
      </c>
      <c r="D492" s="150" t="s">
        <v>127</v>
      </c>
      <c r="E492" s="151" t="s">
        <v>565</v>
      </c>
      <c r="F492" s="152" t="s">
        <v>566</v>
      </c>
      <c r="G492" s="153" t="s">
        <v>175</v>
      </c>
      <c r="H492" s="154">
        <v>966.9</v>
      </c>
      <c r="I492" s="155"/>
      <c r="J492" s="156">
        <f>ROUND(I492*H492,2)</f>
        <v>0</v>
      </c>
      <c r="K492" s="152" t="s">
        <v>198</v>
      </c>
      <c r="L492" s="31"/>
      <c r="M492" s="157" t="s">
        <v>1</v>
      </c>
      <c r="N492" s="158" t="s">
        <v>43</v>
      </c>
      <c r="O492" s="54"/>
      <c r="P492" s="159">
        <f>O492*H492</f>
        <v>0</v>
      </c>
      <c r="Q492" s="159">
        <v>0</v>
      </c>
      <c r="R492" s="159">
        <f>Q492*H492</f>
        <v>0</v>
      </c>
      <c r="S492" s="159">
        <v>0</v>
      </c>
      <c r="T492" s="160">
        <f>S492*H492</f>
        <v>0</v>
      </c>
      <c r="AR492" s="161" t="s">
        <v>123</v>
      </c>
      <c r="AT492" s="161" t="s">
        <v>127</v>
      </c>
      <c r="AU492" s="161" t="s">
        <v>141</v>
      </c>
      <c r="AY492" s="16" t="s">
        <v>124</v>
      </c>
      <c r="BE492" s="162">
        <f>IF(N492="základní",J492,0)</f>
        <v>0</v>
      </c>
      <c r="BF492" s="162">
        <f>IF(N492="snížená",J492,0)</f>
        <v>0</v>
      </c>
      <c r="BG492" s="162">
        <f>IF(N492="zákl. přenesená",J492,0)</f>
        <v>0</v>
      </c>
      <c r="BH492" s="162">
        <f>IF(N492="sníž. přenesená",J492,0)</f>
        <v>0</v>
      </c>
      <c r="BI492" s="162">
        <f>IF(N492="nulová",J492,0)</f>
        <v>0</v>
      </c>
      <c r="BJ492" s="16" t="s">
        <v>86</v>
      </c>
      <c r="BK492" s="162">
        <f>ROUND(I492*H492,2)</f>
        <v>0</v>
      </c>
      <c r="BL492" s="16" t="s">
        <v>123</v>
      </c>
      <c r="BM492" s="161" t="s">
        <v>567</v>
      </c>
    </row>
    <row r="493" spans="2:65" s="12" customFormat="1" ht="22.5">
      <c r="B493" s="163"/>
      <c r="D493" s="164" t="s">
        <v>133</v>
      </c>
      <c r="E493" s="165" t="s">
        <v>1</v>
      </c>
      <c r="F493" s="166" t="s">
        <v>568</v>
      </c>
      <c r="H493" s="165" t="s">
        <v>1</v>
      </c>
      <c r="I493" s="167"/>
      <c r="L493" s="163"/>
      <c r="M493" s="168"/>
      <c r="N493" s="169"/>
      <c r="O493" s="169"/>
      <c r="P493" s="169"/>
      <c r="Q493" s="169"/>
      <c r="R493" s="169"/>
      <c r="S493" s="169"/>
      <c r="T493" s="170"/>
      <c r="AT493" s="165" t="s">
        <v>133</v>
      </c>
      <c r="AU493" s="165" t="s">
        <v>141</v>
      </c>
      <c r="AV493" s="12" t="s">
        <v>86</v>
      </c>
      <c r="AW493" s="12" t="s">
        <v>32</v>
      </c>
      <c r="AX493" s="12" t="s">
        <v>78</v>
      </c>
      <c r="AY493" s="165" t="s">
        <v>124</v>
      </c>
    </row>
    <row r="494" spans="2:65" s="12" customFormat="1" ht="22.5">
      <c r="B494" s="163"/>
      <c r="D494" s="164" t="s">
        <v>133</v>
      </c>
      <c r="E494" s="165" t="s">
        <v>1</v>
      </c>
      <c r="F494" s="166" t="s">
        <v>569</v>
      </c>
      <c r="H494" s="165" t="s">
        <v>1</v>
      </c>
      <c r="I494" s="167"/>
      <c r="L494" s="163"/>
      <c r="M494" s="168"/>
      <c r="N494" s="169"/>
      <c r="O494" s="169"/>
      <c r="P494" s="169"/>
      <c r="Q494" s="169"/>
      <c r="R494" s="169"/>
      <c r="S494" s="169"/>
      <c r="T494" s="170"/>
      <c r="AT494" s="165" t="s">
        <v>133</v>
      </c>
      <c r="AU494" s="165" t="s">
        <v>141</v>
      </c>
      <c r="AV494" s="12" t="s">
        <v>86</v>
      </c>
      <c r="AW494" s="12" t="s">
        <v>32</v>
      </c>
      <c r="AX494" s="12" t="s">
        <v>78</v>
      </c>
      <c r="AY494" s="165" t="s">
        <v>124</v>
      </c>
    </row>
    <row r="495" spans="2:65" s="12" customFormat="1" ht="22.5">
      <c r="B495" s="163"/>
      <c r="D495" s="164" t="s">
        <v>133</v>
      </c>
      <c r="E495" s="165" t="s">
        <v>1</v>
      </c>
      <c r="F495" s="166" t="s">
        <v>570</v>
      </c>
      <c r="H495" s="165" t="s">
        <v>1</v>
      </c>
      <c r="I495" s="167"/>
      <c r="L495" s="163"/>
      <c r="M495" s="168"/>
      <c r="N495" s="169"/>
      <c r="O495" s="169"/>
      <c r="P495" s="169"/>
      <c r="Q495" s="169"/>
      <c r="R495" s="169"/>
      <c r="S495" s="169"/>
      <c r="T495" s="170"/>
      <c r="AT495" s="165" t="s">
        <v>133</v>
      </c>
      <c r="AU495" s="165" t="s">
        <v>141</v>
      </c>
      <c r="AV495" s="12" t="s">
        <v>86</v>
      </c>
      <c r="AW495" s="12" t="s">
        <v>32</v>
      </c>
      <c r="AX495" s="12" t="s">
        <v>78</v>
      </c>
      <c r="AY495" s="165" t="s">
        <v>124</v>
      </c>
    </row>
    <row r="496" spans="2:65" s="12" customFormat="1" ht="22.5">
      <c r="B496" s="163"/>
      <c r="D496" s="164" t="s">
        <v>133</v>
      </c>
      <c r="E496" s="165" t="s">
        <v>1</v>
      </c>
      <c r="F496" s="166" t="s">
        <v>571</v>
      </c>
      <c r="H496" s="165" t="s">
        <v>1</v>
      </c>
      <c r="I496" s="167"/>
      <c r="L496" s="163"/>
      <c r="M496" s="168"/>
      <c r="N496" s="169"/>
      <c r="O496" s="169"/>
      <c r="P496" s="169"/>
      <c r="Q496" s="169"/>
      <c r="R496" s="169"/>
      <c r="S496" s="169"/>
      <c r="T496" s="170"/>
      <c r="AT496" s="165" t="s">
        <v>133</v>
      </c>
      <c r="AU496" s="165" t="s">
        <v>141</v>
      </c>
      <c r="AV496" s="12" t="s">
        <v>86</v>
      </c>
      <c r="AW496" s="12" t="s">
        <v>32</v>
      </c>
      <c r="AX496" s="12" t="s">
        <v>78</v>
      </c>
      <c r="AY496" s="165" t="s">
        <v>124</v>
      </c>
    </row>
    <row r="497" spans="2:65" s="12" customFormat="1" ht="22.5">
      <c r="B497" s="163"/>
      <c r="D497" s="164" t="s">
        <v>133</v>
      </c>
      <c r="E497" s="165" t="s">
        <v>1</v>
      </c>
      <c r="F497" s="166" t="s">
        <v>572</v>
      </c>
      <c r="H497" s="165" t="s">
        <v>1</v>
      </c>
      <c r="I497" s="167"/>
      <c r="L497" s="163"/>
      <c r="M497" s="168"/>
      <c r="N497" s="169"/>
      <c r="O497" s="169"/>
      <c r="P497" s="169"/>
      <c r="Q497" s="169"/>
      <c r="R497" s="169"/>
      <c r="S497" s="169"/>
      <c r="T497" s="170"/>
      <c r="AT497" s="165" t="s">
        <v>133</v>
      </c>
      <c r="AU497" s="165" t="s">
        <v>141</v>
      </c>
      <c r="AV497" s="12" t="s">
        <v>86</v>
      </c>
      <c r="AW497" s="12" t="s">
        <v>32</v>
      </c>
      <c r="AX497" s="12" t="s">
        <v>78</v>
      </c>
      <c r="AY497" s="165" t="s">
        <v>124</v>
      </c>
    </row>
    <row r="498" spans="2:65" s="12" customFormat="1" ht="22.5">
      <c r="B498" s="163"/>
      <c r="D498" s="164" t="s">
        <v>133</v>
      </c>
      <c r="E498" s="165" t="s">
        <v>1</v>
      </c>
      <c r="F498" s="166" t="s">
        <v>195</v>
      </c>
      <c r="H498" s="165" t="s">
        <v>1</v>
      </c>
      <c r="I498" s="167"/>
      <c r="L498" s="163"/>
      <c r="M498" s="168"/>
      <c r="N498" s="169"/>
      <c r="O498" s="169"/>
      <c r="P498" s="169"/>
      <c r="Q498" s="169"/>
      <c r="R498" s="169"/>
      <c r="S498" s="169"/>
      <c r="T498" s="170"/>
      <c r="AT498" s="165" t="s">
        <v>133</v>
      </c>
      <c r="AU498" s="165" t="s">
        <v>141</v>
      </c>
      <c r="AV498" s="12" t="s">
        <v>86</v>
      </c>
      <c r="AW498" s="12" t="s">
        <v>32</v>
      </c>
      <c r="AX498" s="12" t="s">
        <v>78</v>
      </c>
      <c r="AY498" s="165" t="s">
        <v>124</v>
      </c>
    </row>
    <row r="499" spans="2:65" s="13" customFormat="1">
      <c r="B499" s="171"/>
      <c r="D499" s="164" t="s">
        <v>133</v>
      </c>
      <c r="E499" s="172" t="s">
        <v>1</v>
      </c>
      <c r="F499" s="173" t="s">
        <v>573</v>
      </c>
      <c r="H499" s="174">
        <v>966.9</v>
      </c>
      <c r="I499" s="175"/>
      <c r="L499" s="171"/>
      <c r="M499" s="176"/>
      <c r="N499" s="177"/>
      <c r="O499" s="177"/>
      <c r="P499" s="177"/>
      <c r="Q499" s="177"/>
      <c r="R499" s="177"/>
      <c r="S499" s="177"/>
      <c r="T499" s="178"/>
      <c r="AT499" s="172" t="s">
        <v>133</v>
      </c>
      <c r="AU499" s="172" t="s">
        <v>141</v>
      </c>
      <c r="AV499" s="13" t="s">
        <v>88</v>
      </c>
      <c r="AW499" s="13" t="s">
        <v>32</v>
      </c>
      <c r="AX499" s="13" t="s">
        <v>78</v>
      </c>
      <c r="AY499" s="172" t="s">
        <v>124</v>
      </c>
    </row>
    <row r="500" spans="2:65" s="14" customFormat="1">
      <c r="B500" s="179"/>
      <c r="D500" s="164" t="s">
        <v>133</v>
      </c>
      <c r="E500" s="180" t="s">
        <v>1</v>
      </c>
      <c r="F500" s="181" t="s">
        <v>136</v>
      </c>
      <c r="H500" s="182">
        <v>966.9</v>
      </c>
      <c r="I500" s="183"/>
      <c r="L500" s="179"/>
      <c r="M500" s="184"/>
      <c r="N500" s="185"/>
      <c r="O500" s="185"/>
      <c r="P500" s="185"/>
      <c r="Q500" s="185"/>
      <c r="R500" s="185"/>
      <c r="S500" s="185"/>
      <c r="T500" s="186"/>
      <c r="AT500" s="180" t="s">
        <v>133</v>
      </c>
      <c r="AU500" s="180" t="s">
        <v>141</v>
      </c>
      <c r="AV500" s="14" t="s">
        <v>123</v>
      </c>
      <c r="AW500" s="14" t="s">
        <v>32</v>
      </c>
      <c r="AX500" s="14" t="s">
        <v>86</v>
      </c>
      <c r="AY500" s="180" t="s">
        <v>124</v>
      </c>
    </row>
    <row r="501" spans="2:65" s="1" customFormat="1" ht="16.5" customHeight="1">
      <c r="B501" s="149"/>
      <c r="C501" s="150" t="s">
        <v>574</v>
      </c>
      <c r="D501" s="150" t="s">
        <v>127</v>
      </c>
      <c r="E501" s="151" t="s">
        <v>575</v>
      </c>
      <c r="F501" s="152" t="s">
        <v>576</v>
      </c>
      <c r="G501" s="153" t="s">
        <v>130</v>
      </c>
      <c r="H501" s="154">
        <v>240</v>
      </c>
      <c r="I501" s="155"/>
      <c r="J501" s="156">
        <f>ROUND(I501*H501,2)</f>
        <v>0</v>
      </c>
      <c r="K501" s="152" t="s">
        <v>1</v>
      </c>
      <c r="L501" s="31"/>
      <c r="M501" s="157" t="s">
        <v>1</v>
      </c>
      <c r="N501" s="158" t="s">
        <v>43</v>
      </c>
      <c r="O501" s="54"/>
      <c r="P501" s="159">
        <f>O501*H501</f>
        <v>0</v>
      </c>
      <c r="Q501" s="159">
        <v>0</v>
      </c>
      <c r="R501" s="159">
        <f>Q501*H501</f>
        <v>0</v>
      </c>
      <c r="S501" s="159">
        <v>0</v>
      </c>
      <c r="T501" s="160">
        <f>S501*H501</f>
        <v>0</v>
      </c>
      <c r="AR501" s="161" t="s">
        <v>123</v>
      </c>
      <c r="AT501" s="161" t="s">
        <v>127</v>
      </c>
      <c r="AU501" s="161" t="s">
        <v>141</v>
      </c>
      <c r="AY501" s="16" t="s">
        <v>124</v>
      </c>
      <c r="BE501" s="162">
        <f>IF(N501="základní",J501,0)</f>
        <v>0</v>
      </c>
      <c r="BF501" s="162">
        <f>IF(N501="snížená",J501,0)</f>
        <v>0</v>
      </c>
      <c r="BG501" s="162">
        <f>IF(N501="zákl. přenesená",J501,0)</f>
        <v>0</v>
      </c>
      <c r="BH501" s="162">
        <f>IF(N501="sníž. přenesená",J501,0)</f>
        <v>0</v>
      </c>
      <c r="BI501" s="162">
        <f>IF(N501="nulová",J501,0)</f>
        <v>0</v>
      </c>
      <c r="BJ501" s="16" t="s">
        <v>86</v>
      </c>
      <c r="BK501" s="162">
        <f>ROUND(I501*H501,2)</f>
        <v>0</v>
      </c>
      <c r="BL501" s="16" t="s">
        <v>123</v>
      </c>
      <c r="BM501" s="161" t="s">
        <v>577</v>
      </c>
    </row>
    <row r="502" spans="2:65" s="12" customFormat="1" ht="22.5">
      <c r="B502" s="163"/>
      <c r="D502" s="164" t="s">
        <v>133</v>
      </c>
      <c r="E502" s="165" t="s">
        <v>1</v>
      </c>
      <c r="F502" s="166" t="s">
        <v>578</v>
      </c>
      <c r="H502" s="165" t="s">
        <v>1</v>
      </c>
      <c r="I502" s="167"/>
      <c r="L502" s="163"/>
      <c r="M502" s="168"/>
      <c r="N502" s="169"/>
      <c r="O502" s="169"/>
      <c r="P502" s="169"/>
      <c r="Q502" s="169"/>
      <c r="R502" s="169"/>
      <c r="S502" s="169"/>
      <c r="T502" s="170"/>
      <c r="AT502" s="165" t="s">
        <v>133</v>
      </c>
      <c r="AU502" s="165" t="s">
        <v>141</v>
      </c>
      <c r="AV502" s="12" t="s">
        <v>86</v>
      </c>
      <c r="AW502" s="12" t="s">
        <v>32</v>
      </c>
      <c r="AX502" s="12" t="s">
        <v>78</v>
      </c>
      <c r="AY502" s="165" t="s">
        <v>124</v>
      </c>
    </row>
    <row r="503" spans="2:65" s="12" customFormat="1">
      <c r="B503" s="163"/>
      <c r="D503" s="164" t="s">
        <v>133</v>
      </c>
      <c r="E503" s="165" t="s">
        <v>1</v>
      </c>
      <c r="F503" s="166" t="s">
        <v>579</v>
      </c>
      <c r="H503" s="165" t="s">
        <v>1</v>
      </c>
      <c r="I503" s="167"/>
      <c r="L503" s="163"/>
      <c r="M503" s="168"/>
      <c r="N503" s="169"/>
      <c r="O503" s="169"/>
      <c r="P503" s="169"/>
      <c r="Q503" s="169"/>
      <c r="R503" s="169"/>
      <c r="S503" s="169"/>
      <c r="T503" s="170"/>
      <c r="AT503" s="165" t="s">
        <v>133</v>
      </c>
      <c r="AU503" s="165" t="s">
        <v>141</v>
      </c>
      <c r="AV503" s="12" t="s">
        <v>86</v>
      </c>
      <c r="AW503" s="12" t="s">
        <v>32</v>
      </c>
      <c r="AX503" s="12" t="s">
        <v>78</v>
      </c>
      <c r="AY503" s="165" t="s">
        <v>124</v>
      </c>
    </row>
    <row r="504" spans="2:65" s="12" customFormat="1" ht="33.75">
      <c r="B504" s="163"/>
      <c r="D504" s="164" t="s">
        <v>133</v>
      </c>
      <c r="E504" s="165" t="s">
        <v>1</v>
      </c>
      <c r="F504" s="166" t="s">
        <v>580</v>
      </c>
      <c r="H504" s="165" t="s">
        <v>1</v>
      </c>
      <c r="I504" s="167"/>
      <c r="L504" s="163"/>
      <c r="M504" s="168"/>
      <c r="N504" s="169"/>
      <c r="O504" s="169"/>
      <c r="P504" s="169"/>
      <c r="Q504" s="169"/>
      <c r="R504" s="169"/>
      <c r="S504" s="169"/>
      <c r="T504" s="170"/>
      <c r="AT504" s="165" t="s">
        <v>133</v>
      </c>
      <c r="AU504" s="165" t="s">
        <v>141</v>
      </c>
      <c r="AV504" s="12" t="s">
        <v>86</v>
      </c>
      <c r="AW504" s="12" t="s">
        <v>32</v>
      </c>
      <c r="AX504" s="12" t="s">
        <v>78</v>
      </c>
      <c r="AY504" s="165" t="s">
        <v>124</v>
      </c>
    </row>
    <row r="505" spans="2:65" s="13" customFormat="1">
      <c r="B505" s="171"/>
      <c r="D505" s="164" t="s">
        <v>133</v>
      </c>
      <c r="E505" s="172" t="s">
        <v>1</v>
      </c>
      <c r="F505" s="173" t="s">
        <v>581</v>
      </c>
      <c r="H505" s="174">
        <v>240</v>
      </c>
      <c r="I505" s="175"/>
      <c r="L505" s="171"/>
      <c r="M505" s="176"/>
      <c r="N505" s="177"/>
      <c r="O505" s="177"/>
      <c r="P505" s="177"/>
      <c r="Q505" s="177"/>
      <c r="R505" s="177"/>
      <c r="S505" s="177"/>
      <c r="T505" s="178"/>
      <c r="AT505" s="172" t="s">
        <v>133</v>
      </c>
      <c r="AU505" s="172" t="s">
        <v>141</v>
      </c>
      <c r="AV505" s="13" t="s">
        <v>88</v>
      </c>
      <c r="AW505" s="13" t="s">
        <v>32</v>
      </c>
      <c r="AX505" s="13" t="s">
        <v>78</v>
      </c>
      <c r="AY505" s="172" t="s">
        <v>124</v>
      </c>
    </row>
    <row r="506" spans="2:65" s="14" customFormat="1">
      <c r="B506" s="179"/>
      <c r="D506" s="164" t="s">
        <v>133</v>
      </c>
      <c r="E506" s="180" t="s">
        <v>1</v>
      </c>
      <c r="F506" s="181" t="s">
        <v>136</v>
      </c>
      <c r="H506" s="182">
        <v>240</v>
      </c>
      <c r="I506" s="183"/>
      <c r="L506" s="179"/>
      <c r="M506" s="184"/>
      <c r="N506" s="185"/>
      <c r="O506" s="185"/>
      <c r="P506" s="185"/>
      <c r="Q506" s="185"/>
      <c r="R506" s="185"/>
      <c r="S506" s="185"/>
      <c r="T506" s="186"/>
      <c r="AT506" s="180" t="s">
        <v>133</v>
      </c>
      <c r="AU506" s="180" t="s">
        <v>141</v>
      </c>
      <c r="AV506" s="14" t="s">
        <v>123</v>
      </c>
      <c r="AW506" s="14" t="s">
        <v>32</v>
      </c>
      <c r="AX506" s="14" t="s">
        <v>86</v>
      </c>
      <c r="AY506" s="180" t="s">
        <v>124</v>
      </c>
    </row>
    <row r="507" spans="2:65" s="11" customFormat="1" ht="20.85" customHeight="1">
      <c r="B507" s="136"/>
      <c r="D507" s="137" t="s">
        <v>77</v>
      </c>
      <c r="E507" s="147" t="s">
        <v>582</v>
      </c>
      <c r="F507" s="147" t="s">
        <v>583</v>
      </c>
      <c r="I507" s="139"/>
      <c r="J507" s="148">
        <f>BK507</f>
        <v>0</v>
      </c>
      <c r="L507" s="136"/>
      <c r="M507" s="141"/>
      <c r="N507" s="142"/>
      <c r="O507" s="142"/>
      <c r="P507" s="143">
        <f>SUM(P508:P601)</f>
        <v>0</v>
      </c>
      <c r="Q507" s="142"/>
      <c r="R507" s="143">
        <f>SUM(R508:R601)</f>
        <v>96.217004540000005</v>
      </c>
      <c r="S507" s="142"/>
      <c r="T507" s="144">
        <f>SUM(T508:T601)</f>
        <v>4.33012</v>
      </c>
      <c r="AR507" s="137" t="s">
        <v>86</v>
      </c>
      <c r="AT507" s="145" t="s">
        <v>77</v>
      </c>
      <c r="AU507" s="145" t="s">
        <v>88</v>
      </c>
      <c r="AY507" s="137" t="s">
        <v>124</v>
      </c>
      <c r="BK507" s="146">
        <f>SUM(BK508:BK601)</f>
        <v>0</v>
      </c>
    </row>
    <row r="508" spans="2:65" s="1" customFormat="1" ht="16.5" customHeight="1">
      <c r="B508" s="149"/>
      <c r="C508" s="190" t="s">
        <v>584</v>
      </c>
      <c r="D508" s="190" t="s">
        <v>313</v>
      </c>
      <c r="E508" s="191" t="s">
        <v>585</v>
      </c>
      <c r="F508" s="192" t="s">
        <v>586</v>
      </c>
      <c r="G508" s="193" t="s">
        <v>175</v>
      </c>
      <c r="H508" s="194">
        <v>37.421999999999997</v>
      </c>
      <c r="I508" s="195"/>
      <c r="J508" s="196">
        <f>ROUND(I508*H508,2)</f>
        <v>0</v>
      </c>
      <c r="K508" s="192" t="s">
        <v>1</v>
      </c>
      <c r="L508" s="197"/>
      <c r="M508" s="198" t="s">
        <v>1</v>
      </c>
      <c r="N508" s="199" t="s">
        <v>43</v>
      </c>
      <c r="O508" s="54"/>
      <c r="P508" s="159">
        <f>O508*H508</f>
        <v>0</v>
      </c>
      <c r="Q508" s="159">
        <v>0.13100000000000001</v>
      </c>
      <c r="R508" s="159">
        <f>Q508*H508</f>
        <v>4.9022819999999996</v>
      </c>
      <c r="S508" s="159">
        <v>0</v>
      </c>
      <c r="T508" s="160">
        <f>S508*H508</f>
        <v>0</v>
      </c>
      <c r="AR508" s="161" t="s">
        <v>228</v>
      </c>
      <c r="AT508" s="161" t="s">
        <v>313</v>
      </c>
      <c r="AU508" s="161" t="s">
        <v>141</v>
      </c>
      <c r="AY508" s="16" t="s">
        <v>124</v>
      </c>
      <c r="BE508" s="162">
        <f>IF(N508="základní",J508,0)</f>
        <v>0</v>
      </c>
      <c r="BF508" s="162">
        <f>IF(N508="snížená",J508,0)</f>
        <v>0</v>
      </c>
      <c r="BG508" s="162">
        <f>IF(N508="zákl. přenesená",J508,0)</f>
        <v>0</v>
      </c>
      <c r="BH508" s="162">
        <f>IF(N508="sníž. přenesená",J508,0)</f>
        <v>0</v>
      </c>
      <c r="BI508" s="162">
        <f>IF(N508="nulová",J508,0)</f>
        <v>0</v>
      </c>
      <c r="BJ508" s="16" t="s">
        <v>86</v>
      </c>
      <c r="BK508" s="162">
        <f>ROUND(I508*H508,2)</f>
        <v>0</v>
      </c>
      <c r="BL508" s="16" t="s">
        <v>123</v>
      </c>
      <c r="BM508" s="161" t="s">
        <v>587</v>
      </c>
    </row>
    <row r="509" spans="2:65" s="1" customFormat="1" ht="19.5">
      <c r="B509" s="31"/>
      <c r="D509" s="164" t="s">
        <v>337</v>
      </c>
      <c r="F509" s="200" t="s">
        <v>588</v>
      </c>
      <c r="I509" s="90"/>
      <c r="L509" s="31"/>
      <c r="M509" s="201"/>
      <c r="N509" s="54"/>
      <c r="O509" s="54"/>
      <c r="P509" s="54"/>
      <c r="Q509" s="54"/>
      <c r="R509" s="54"/>
      <c r="S509" s="54"/>
      <c r="T509" s="55"/>
      <c r="AT509" s="16" t="s">
        <v>337</v>
      </c>
      <c r="AU509" s="16" t="s">
        <v>141</v>
      </c>
    </row>
    <row r="510" spans="2:65" s="12" customFormat="1" ht="33.75">
      <c r="B510" s="163"/>
      <c r="D510" s="164" t="s">
        <v>133</v>
      </c>
      <c r="E510" s="165" t="s">
        <v>1</v>
      </c>
      <c r="F510" s="166" t="s">
        <v>589</v>
      </c>
      <c r="H510" s="165" t="s">
        <v>1</v>
      </c>
      <c r="I510" s="167"/>
      <c r="L510" s="163"/>
      <c r="M510" s="168"/>
      <c r="N510" s="169"/>
      <c r="O510" s="169"/>
      <c r="P510" s="169"/>
      <c r="Q510" s="169"/>
      <c r="R510" s="169"/>
      <c r="S510" s="169"/>
      <c r="T510" s="170"/>
      <c r="AT510" s="165" t="s">
        <v>133</v>
      </c>
      <c r="AU510" s="165" t="s">
        <v>141</v>
      </c>
      <c r="AV510" s="12" t="s">
        <v>86</v>
      </c>
      <c r="AW510" s="12" t="s">
        <v>32</v>
      </c>
      <c r="AX510" s="12" t="s">
        <v>78</v>
      </c>
      <c r="AY510" s="165" t="s">
        <v>124</v>
      </c>
    </row>
    <row r="511" spans="2:65" s="12" customFormat="1" ht="22.5">
      <c r="B511" s="163"/>
      <c r="D511" s="164" t="s">
        <v>133</v>
      </c>
      <c r="E511" s="165" t="s">
        <v>1</v>
      </c>
      <c r="F511" s="166" t="s">
        <v>590</v>
      </c>
      <c r="H511" s="165" t="s">
        <v>1</v>
      </c>
      <c r="I511" s="167"/>
      <c r="L511" s="163"/>
      <c r="M511" s="168"/>
      <c r="N511" s="169"/>
      <c r="O511" s="169"/>
      <c r="P511" s="169"/>
      <c r="Q511" s="169"/>
      <c r="R511" s="169"/>
      <c r="S511" s="169"/>
      <c r="T511" s="170"/>
      <c r="AT511" s="165" t="s">
        <v>133</v>
      </c>
      <c r="AU511" s="165" t="s">
        <v>141</v>
      </c>
      <c r="AV511" s="12" t="s">
        <v>86</v>
      </c>
      <c r="AW511" s="12" t="s">
        <v>32</v>
      </c>
      <c r="AX511" s="12" t="s">
        <v>78</v>
      </c>
      <c r="AY511" s="165" t="s">
        <v>124</v>
      </c>
    </row>
    <row r="512" spans="2:65" s="12" customFormat="1" ht="22.5">
      <c r="B512" s="163"/>
      <c r="D512" s="164" t="s">
        <v>133</v>
      </c>
      <c r="E512" s="165" t="s">
        <v>1</v>
      </c>
      <c r="F512" s="166" t="s">
        <v>591</v>
      </c>
      <c r="H512" s="165" t="s">
        <v>1</v>
      </c>
      <c r="I512" s="167"/>
      <c r="L512" s="163"/>
      <c r="M512" s="168"/>
      <c r="N512" s="169"/>
      <c r="O512" s="169"/>
      <c r="P512" s="169"/>
      <c r="Q512" s="169"/>
      <c r="R512" s="169"/>
      <c r="S512" s="169"/>
      <c r="T512" s="170"/>
      <c r="AT512" s="165" t="s">
        <v>133</v>
      </c>
      <c r="AU512" s="165" t="s">
        <v>141</v>
      </c>
      <c r="AV512" s="12" t="s">
        <v>86</v>
      </c>
      <c r="AW512" s="12" t="s">
        <v>32</v>
      </c>
      <c r="AX512" s="12" t="s">
        <v>78</v>
      </c>
      <c r="AY512" s="165" t="s">
        <v>124</v>
      </c>
    </row>
    <row r="513" spans="2:65" s="13" customFormat="1">
      <c r="B513" s="171"/>
      <c r="D513" s="164" t="s">
        <v>133</v>
      </c>
      <c r="E513" s="172" t="s">
        <v>1</v>
      </c>
      <c r="F513" s="173" t="s">
        <v>592</v>
      </c>
      <c r="H513" s="174">
        <v>37.421999999999997</v>
      </c>
      <c r="I513" s="175"/>
      <c r="L513" s="171"/>
      <c r="M513" s="176"/>
      <c r="N513" s="177"/>
      <c r="O513" s="177"/>
      <c r="P513" s="177"/>
      <c r="Q513" s="177"/>
      <c r="R513" s="177"/>
      <c r="S513" s="177"/>
      <c r="T513" s="178"/>
      <c r="AT513" s="172" t="s">
        <v>133</v>
      </c>
      <c r="AU513" s="172" t="s">
        <v>141</v>
      </c>
      <c r="AV513" s="13" t="s">
        <v>88</v>
      </c>
      <c r="AW513" s="13" t="s">
        <v>32</v>
      </c>
      <c r="AX513" s="13" t="s">
        <v>78</v>
      </c>
      <c r="AY513" s="172" t="s">
        <v>124</v>
      </c>
    </row>
    <row r="514" spans="2:65" s="14" customFormat="1">
      <c r="B514" s="179"/>
      <c r="D514" s="164" t="s">
        <v>133</v>
      </c>
      <c r="E514" s="180" t="s">
        <v>1</v>
      </c>
      <c r="F514" s="181" t="s">
        <v>136</v>
      </c>
      <c r="H514" s="182">
        <v>37.421999999999997</v>
      </c>
      <c r="I514" s="183"/>
      <c r="L514" s="179"/>
      <c r="M514" s="184"/>
      <c r="N514" s="185"/>
      <c r="O514" s="185"/>
      <c r="P514" s="185"/>
      <c r="Q514" s="185"/>
      <c r="R514" s="185"/>
      <c r="S514" s="185"/>
      <c r="T514" s="186"/>
      <c r="AT514" s="180" t="s">
        <v>133</v>
      </c>
      <c r="AU514" s="180" t="s">
        <v>141</v>
      </c>
      <c r="AV514" s="14" t="s">
        <v>123</v>
      </c>
      <c r="AW514" s="14" t="s">
        <v>32</v>
      </c>
      <c r="AX514" s="14" t="s">
        <v>86</v>
      </c>
      <c r="AY514" s="180" t="s">
        <v>124</v>
      </c>
    </row>
    <row r="515" spans="2:65" s="1" customFormat="1" ht="16.5" customHeight="1">
      <c r="B515" s="149"/>
      <c r="C515" s="190" t="s">
        <v>593</v>
      </c>
      <c r="D515" s="190" t="s">
        <v>313</v>
      </c>
      <c r="E515" s="191" t="s">
        <v>594</v>
      </c>
      <c r="F515" s="192" t="s">
        <v>595</v>
      </c>
      <c r="G515" s="193" t="s">
        <v>175</v>
      </c>
      <c r="H515" s="194">
        <v>29.48</v>
      </c>
      <c r="I515" s="195"/>
      <c r="J515" s="196">
        <f>ROUND(I515*H515,2)</f>
        <v>0</v>
      </c>
      <c r="K515" s="192" t="s">
        <v>243</v>
      </c>
      <c r="L515" s="197"/>
      <c r="M515" s="198" t="s">
        <v>1</v>
      </c>
      <c r="N515" s="199" t="s">
        <v>43</v>
      </c>
      <c r="O515" s="54"/>
      <c r="P515" s="159">
        <f>O515*H515</f>
        <v>0</v>
      </c>
      <c r="Q515" s="159">
        <v>0.13100000000000001</v>
      </c>
      <c r="R515" s="159">
        <f>Q515*H515</f>
        <v>3.8618800000000002</v>
      </c>
      <c r="S515" s="159">
        <v>0</v>
      </c>
      <c r="T515" s="160">
        <f>S515*H515</f>
        <v>0</v>
      </c>
      <c r="AR515" s="161" t="s">
        <v>228</v>
      </c>
      <c r="AT515" s="161" t="s">
        <v>313</v>
      </c>
      <c r="AU515" s="161" t="s">
        <v>141</v>
      </c>
      <c r="AY515" s="16" t="s">
        <v>124</v>
      </c>
      <c r="BE515" s="162">
        <f>IF(N515="základní",J515,0)</f>
        <v>0</v>
      </c>
      <c r="BF515" s="162">
        <f>IF(N515="snížená",J515,0)</f>
        <v>0</v>
      </c>
      <c r="BG515" s="162">
        <f>IF(N515="zákl. přenesená",J515,0)</f>
        <v>0</v>
      </c>
      <c r="BH515" s="162">
        <f>IF(N515="sníž. přenesená",J515,0)</f>
        <v>0</v>
      </c>
      <c r="BI515" s="162">
        <f>IF(N515="nulová",J515,0)</f>
        <v>0</v>
      </c>
      <c r="BJ515" s="16" t="s">
        <v>86</v>
      </c>
      <c r="BK515" s="162">
        <f>ROUND(I515*H515,2)</f>
        <v>0</v>
      </c>
      <c r="BL515" s="16" t="s">
        <v>123</v>
      </c>
      <c r="BM515" s="161" t="s">
        <v>596</v>
      </c>
    </row>
    <row r="516" spans="2:65" s="12" customFormat="1" ht="33.75">
      <c r="B516" s="163"/>
      <c r="D516" s="164" t="s">
        <v>133</v>
      </c>
      <c r="E516" s="165" t="s">
        <v>1</v>
      </c>
      <c r="F516" s="166" t="s">
        <v>597</v>
      </c>
      <c r="H516" s="165" t="s">
        <v>1</v>
      </c>
      <c r="I516" s="167"/>
      <c r="L516" s="163"/>
      <c r="M516" s="168"/>
      <c r="N516" s="169"/>
      <c r="O516" s="169"/>
      <c r="P516" s="169"/>
      <c r="Q516" s="169"/>
      <c r="R516" s="169"/>
      <c r="S516" s="169"/>
      <c r="T516" s="170"/>
      <c r="AT516" s="165" t="s">
        <v>133</v>
      </c>
      <c r="AU516" s="165" t="s">
        <v>141</v>
      </c>
      <c r="AV516" s="12" t="s">
        <v>86</v>
      </c>
      <c r="AW516" s="12" t="s">
        <v>32</v>
      </c>
      <c r="AX516" s="12" t="s">
        <v>78</v>
      </c>
      <c r="AY516" s="165" t="s">
        <v>124</v>
      </c>
    </row>
    <row r="517" spans="2:65" s="12" customFormat="1">
      <c r="B517" s="163"/>
      <c r="D517" s="164" t="s">
        <v>133</v>
      </c>
      <c r="E517" s="165" t="s">
        <v>1</v>
      </c>
      <c r="F517" s="166" t="s">
        <v>598</v>
      </c>
      <c r="H517" s="165" t="s">
        <v>1</v>
      </c>
      <c r="I517" s="167"/>
      <c r="L517" s="163"/>
      <c r="M517" s="168"/>
      <c r="N517" s="169"/>
      <c r="O517" s="169"/>
      <c r="P517" s="169"/>
      <c r="Q517" s="169"/>
      <c r="R517" s="169"/>
      <c r="S517" s="169"/>
      <c r="T517" s="170"/>
      <c r="AT517" s="165" t="s">
        <v>133</v>
      </c>
      <c r="AU517" s="165" t="s">
        <v>141</v>
      </c>
      <c r="AV517" s="12" t="s">
        <v>86</v>
      </c>
      <c r="AW517" s="12" t="s">
        <v>32</v>
      </c>
      <c r="AX517" s="12" t="s">
        <v>78</v>
      </c>
      <c r="AY517" s="165" t="s">
        <v>124</v>
      </c>
    </row>
    <row r="518" spans="2:65" s="12" customFormat="1" ht="22.5">
      <c r="B518" s="163"/>
      <c r="D518" s="164" t="s">
        <v>133</v>
      </c>
      <c r="E518" s="165" t="s">
        <v>1</v>
      </c>
      <c r="F518" s="166" t="s">
        <v>591</v>
      </c>
      <c r="H518" s="165" t="s">
        <v>1</v>
      </c>
      <c r="I518" s="167"/>
      <c r="L518" s="163"/>
      <c r="M518" s="168"/>
      <c r="N518" s="169"/>
      <c r="O518" s="169"/>
      <c r="P518" s="169"/>
      <c r="Q518" s="169"/>
      <c r="R518" s="169"/>
      <c r="S518" s="169"/>
      <c r="T518" s="170"/>
      <c r="AT518" s="165" t="s">
        <v>133</v>
      </c>
      <c r="AU518" s="165" t="s">
        <v>141</v>
      </c>
      <c r="AV518" s="12" t="s">
        <v>86</v>
      </c>
      <c r="AW518" s="12" t="s">
        <v>32</v>
      </c>
      <c r="AX518" s="12" t="s">
        <v>78</v>
      </c>
      <c r="AY518" s="165" t="s">
        <v>124</v>
      </c>
    </row>
    <row r="519" spans="2:65" s="13" customFormat="1">
      <c r="B519" s="171"/>
      <c r="D519" s="164" t="s">
        <v>133</v>
      </c>
      <c r="E519" s="172" t="s">
        <v>1</v>
      </c>
      <c r="F519" s="173" t="s">
        <v>599</v>
      </c>
      <c r="H519" s="174">
        <v>29.48</v>
      </c>
      <c r="I519" s="175"/>
      <c r="L519" s="171"/>
      <c r="M519" s="176"/>
      <c r="N519" s="177"/>
      <c r="O519" s="177"/>
      <c r="P519" s="177"/>
      <c r="Q519" s="177"/>
      <c r="R519" s="177"/>
      <c r="S519" s="177"/>
      <c r="T519" s="178"/>
      <c r="AT519" s="172" t="s">
        <v>133</v>
      </c>
      <c r="AU519" s="172" t="s">
        <v>141</v>
      </c>
      <c r="AV519" s="13" t="s">
        <v>88</v>
      </c>
      <c r="AW519" s="13" t="s">
        <v>32</v>
      </c>
      <c r="AX519" s="13" t="s">
        <v>78</v>
      </c>
      <c r="AY519" s="172" t="s">
        <v>124</v>
      </c>
    </row>
    <row r="520" spans="2:65" s="14" customFormat="1">
      <c r="B520" s="179"/>
      <c r="D520" s="164" t="s">
        <v>133</v>
      </c>
      <c r="E520" s="180" t="s">
        <v>1</v>
      </c>
      <c r="F520" s="181" t="s">
        <v>136</v>
      </c>
      <c r="H520" s="182">
        <v>29.48</v>
      </c>
      <c r="I520" s="183"/>
      <c r="L520" s="179"/>
      <c r="M520" s="184"/>
      <c r="N520" s="185"/>
      <c r="O520" s="185"/>
      <c r="P520" s="185"/>
      <c r="Q520" s="185"/>
      <c r="R520" s="185"/>
      <c r="S520" s="185"/>
      <c r="T520" s="186"/>
      <c r="AT520" s="180" t="s">
        <v>133</v>
      </c>
      <c r="AU520" s="180" t="s">
        <v>141</v>
      </c>
      <c r="AV520" s="14" t="s">
        <v>123</v>
      </c>
      <c r="AW520" s="14" t="s">
        <v>32</v>
      </c>
      <c r="AX520" s="14" t="s">
        <v>86</v>
      </c>
      <c r="AY520" s="180" t="s">
        <v>124</v>
      </c>
    </row>
    <row r="521" spans="2:65" s="1" customFormat="1" ht="24" customHeight="1">
      <c r="B521" s="149"/>
      <c r="C521" s="190" t="s">
        <v>600</v>
      </c>
      <c r="D521" s="190" t="s">
        <v>313</v>
      </c>
      <c r="E521" s="191" t="s">
        <v>601</v>
      </c>
      <c r="F521" s="192" t="s">
        <v>602</v>
      </c>
      <c r="G521" s="193" t="s">
        <v>175</v>
      </c>
      <c r="H521" s="194">
        <v>4.4000000000000004</v>
      </c>
      <c r="I521" s="195"/>
      <c r="J521" s="196">
        <f>ROUND(I521*H521,2)</f>
        <v>0</v>
      </c>
      <c r="K521" s="192" t="s">
        <v>243</v>
      </c>
      <c r="L521" s="197"/>
      <c r="M521" s="198" t="s">
        <v>1</v>
      </c>
      <c r="N521" s="199" t="s">
        <v>43</v>
      </c>
      <c r="O521" s="54"/>
      <c r="P521" s="159">
        <f>O521*H521</f>
        <v>0</v>
      </c>
      <c r="Q521" s="159">
        <v>0.13100000000000001</v>
      </c>
      <c r="R521" s="159">
        <f>Q521*H521</f>
        <v>0.57640000000000002</v>
      </c>
      <c r="S521" s="159">
        <v>0</v>
      </c>
      <c r="T521" s="160">
        <f>S521*H521</f>
        <v>0</v>
      </c>
      <c r="AR521" s="161" t="s">
        <v>228</v>
      </c>
      <c r="AT521" s="161" t="s">
        <v>313</v>
      </c>
      <c r="AU521" s="161" t="s">
        <v>141</v>
      </c>
      <c r="AY521" s="16" t="s">
        <v>124</v>
      </c>
      <c r="BE521" s="162">
        <f>IF(N521="základní",J521,0)</f>
        <v>0</v>
      </c>
      <c r="BF521" s="162">
        <f>IF(N521="snížená",J521,0)</f>
        <v>0</v>
      </c>
      <c r="BG521" s="162">
        <f>IF(N521="zákl. přenesená",J521,0)</f>
        <v>0</v>
      </c>
      <c r="BH521" s="162">
        <f>IF(N521="sníž. přenesená",J521,0)</f>
        <v>0</v>
      </c>
      <c r="BI521" s="162">
        <f>IF(N521="nulová",J521,0)</f>
        <v>0</v>
      </c>
      <c r="BJ521" s="16" t="s">
        <v>86</v>
      </c>
      <c r="BK521" s="162">
        <f>ROUND(I521*H521,2)</f>
        <v>0</v>
      </c>
      <c r="BL521" s="16" t="s">
        <v>123</v>
      </c>
      <c r="BM521" s="161" t="s">
        <v>603</v>
      </c>
    </row>
    <row r="522" spans="2:65" s="12" customFormat="1" ht="33.75">
      <c r="B522" s="163"/>
      <c r="D522" s="164" t="s">
        <v>133</v>
      </c>
      <c r="E522" s="165" t="s">
        <v>1</v>
      </c>
      <c r="F522" s="166" t="s">
        <v>604</v>
      </c>
      <c r="H522" s="165" t="s">
        <v>1</v>
      </c>
      <c r="I522" s="167"/>
      <c r="L522" s="163"/>
      <c r="M522" s="168"/>
      <c r="N522" s="169"/>
      <c r="O522" s="169"/>
      <c r="P522" s="169"/>
      <c r="Q522" s="169"/>
      <c r="R522" s="169"/>
      <c r="S522" s="169"/>
      <c r="T522" s="170"/>
      <c r="AT522" s="165" t="s">
        <v>133</v>
      </c>
      <c r="AU522" s="165" t="s">
        <v>141</v>
      </c>
      <c r="AV522" s="12" t="s">
        <v>86</v>
      </c>
      <c r="AW522" s="12" t="s">
        <v>32</v>
      </c>
      <c r="AX522" s="12" t="s">
        <v>78</v>
      </c>
      <c r="AY522" s="165" t="s">
        <v>124</v>
      </c>
    </row>
    <row r="523" spans="2:65" s="12" customFormat="1">
      <c r="B523" s="163"/>
      <c r="D523" s="164" t="s">
        <v>133</v>
      </c>
      <c r="E523" s="165" t="s">
        <v>1</v>
      </c>
      <c r="F523" s="166" t="s">
        <v>605</v>
      </c>
      <c r="H523" s="165" t="s">
        <v>1</v>
      </c>
      <c r="I523" s="167"/>
      <c r="L523" s="163"/>
      <c r="M523" s="168"/>
      <c r="N523" s="169"/>
      <c r="O523" s="169"/>
      <c r="P523" s="169"/>
      <c r="Q523" s="169"/>
      <c r="R523" s="169"/>
      <c r="S523" s="169"/>
      <c r="T523" s="170"/>
      <c r="AT523" s="165" t="s">
        <v>133</v>
      </c>
      <c r="AU523" s="165" t="s">
        <v>141</v>
      </c>
      <c r="AV523" s="12" t="s">
        <v>86</v>
      </c>
      <c r="AW523" s="12" t="s">
        <v>32</v>
      </c>
      <c r="AX523" s="12" t="s">
        <v>78</v>
      </c>
      <c r="AY523" s="165" t="s">
        <v>124</v>
      </c>
    </row>
    <row r="524" spans="2:65" s="12" customFormat="1" ht="22.5">
      <c r="B524" s="163"/>
      <c r="D524" s="164" t="s">
        <v>133</v>
      </c>
      <c r="E524" s="165" t="s">
        <v>1</v>
      </c>
      <c r="F524" s="166" t="s">
        <v>591</v>
      </c>
      <c r="H524" s="165" t="s">
        <v>1</v>
      </c>
      <c r="I524" s="167"/>
      <c r="L524" s="163"/>
      <c r="M524" s="168"/>
      <c r="N524" s="169"/>
      <c r="O524" s="169"/>
      <c r="P524" s="169"/>
      <c r="Q524" s="169"/>
      <c r="R524" s="169"/>
      <c r="S524" s="169"/>
      <c r="T524" s="170"/>
      <c r="AT524" s="165" t="s">
        <v>133</v>
      </c>
      <c r="AU524" s="165" t="s">
        <v>141</v>
      </c>
      <c r="AV524" s="12" t="s">
        <v>86</v>
      </c>
      <c r="AW524" s="12" t="s">
        <v>32</v>
      </c>
      <c r="AX524" s="12" t="s">
        <v>78</v>
      </c>
      <c r="AY524" s="165" t="s">
        <v>124</v>
      </c>
    </row>
    <row r="525" spans="2:65" s="13" customFormat="1">
      <c r="B525" s="171"/>
      <c r="D525" s="164" t="s">
        <v>133</v>
      </c>
      <c r="E525" s="172" t="s">
        <v>1</v>
      </c>
      <c r="F525" s="173" t="s">
        <v>606</v>
      </c>
      <c r="H525" s="174">
        <v>4.4000000000000004</v>
      </c>
      <c r="I525" s="175"/>
      <c r="L525" s="171"/>
      <c r="M525" s="176"/>
      <c r="N525" s="177"/>
      <c r="O525" s="177"/>
      <c r="P525" s="177"/>
      <c r="Q525" s="177"/>
      <c r="R525" s="177"/>
      <c r="S525" s="177"/>
      <c r="T525" s="178"/>
      <c r="AT525" s="172" t="s">
        <v>133</v>
      </c>
      <c r="AU525" s="172" t="s">
        <v>141</v>
      </c>
      <c r="AV525" s="13" t="s">
        <v>88</v>
      </c>
      <c r="AW525" s="13" t="s">
        <v>32</v>
      </c>
      <c r="AX525" s="13" t="s">
        <v>78</v>
      </c>
      <c r="AY525" s="172" t="s">
        <v>124</v>
      </c>
    </row>
    <row r="526" spans="2:65" s="14" customFormat="1">
      <c r="B526" s="179"/>
      <c r="D526" s="164" t="s">
        <v>133</v>
      </c>
      <c r="E526" s="180" t="s">
        <v>1</v>
      </c>
      <c r="F526" s="181" t="s">
        <v>136</v>
      </c>
      <c r="H526" s="182">
        <v>4.4000000000000004</v>
      </c>
      <c r="I526" s="183"/>
      <c r="L526" s="179"/>
      <c r="M526" s="184"/>
      <c r="N526" s="185"/>
      <c r="O526" s="185"/>
      <c r="P526" s="185"/>
      <c r="Q526" s="185"/>
      <c r="R526" s="185"/>
      <c r="S526" s="185"/>
      <c r="T526" s="186"/>
      <c r="AT526" s="180" t="s">
        <v>133</v>
      </c>
      <c r="AU526" s="180" t="s">
        <v>141</v>
      </c>
      <c r="AV526" s="14" t="s">
        <v>123</v>
      </c>
      <c r="AW526" s="14" t="s">
        <v>32</v>
      </c>
      <c r="AX526" s="14" t="s">
        <v>86</v>
      </c>
      <c r="AY526" s="180" t="s">
        <v>124</v>
      </c>
    </row>
    <row r="527" spans="2:65" s="1" customFormat="1" ht="16.5" customHeight="1">
      <c r="B527" s="149"/>
      <c r="C527" s="150" t="s">
        <v>607</v>
      </c>
      <c r="D527" s="150" t="s">
        <v>127</v>
      </c>
      <c r="E527" s="151" t="s">
        <v>608</v>
      </c>
      <c r="F527" s="152" t="s">
        <v>609</v>
      </c>
      <c r="G527" s="153" t="s">
        <v>242</v>
      </c>
      <c r="H527" s="154">
        <v>0.60099999999999998</v>
      </c>
      <c r="I527" s="155"/>
      <c r="J527" s="156">
        <f>ROUND(I527*H527,2)</f>
        <v>0</v>
      </c>
      <c r="K527" s="152" t="s">
        <v>198</v>
      </c>
      <c r="L527" s="31"/>
      <c r="M527" s="157" t="s">
        <v>1</v>
      </c>
      <c r="N527" s="158" t="s">
        <v>43</v>
      </c>
      <c r="O527" s="54"/>
      <c r="P527" s="159">
        <f>O527*H527</f>
        <v>0</v>
      </c>
      <c r="Q527" s="159">
        <v>1.5138</v>
      </c>
      <c r="R527" s="159">
        <f>Q527*H527</f>
        <v>0.90979379999999999</v>
      </c>
      <c r="S527" s="159">
        <v>0</v>
      </c>
      <c r="T527" s="160">
        <f>S527*H527</f>
        <v>0</v>
      </c>
      <c r="AR527" s="161" t="s">
        <v>123</v>
      </c>
      <c r="AT527" s="161" t="s">
        <v>127</v>
      </c>
      <c r="AU527" s="161" t="s">
        <v>141</v>
      </c>
      <c r="AY527" s="16" t="s">
        <v>124</v>
      </c>
      <c r="BE527" s="162">
        <f>IF(N527="základní",J527,0)</f>
        <v>0</v>
      </c>
      <c r="BF527" s="162">
        <f>IF(N527="snížená",J527,0)</f>
        <v>0</v>
      </c>
      <c r="BG527" s="162">
        <f>IF(N527="zákl. přenesená",J527,0)</f>
        <v>0</v>
      </c>
      <c r="BH527" s="162">
        <f>IF(N527="sníž. přenesená",J527,0)</f>
        <v>0</v>
      </c>
      <c r="BI527" s="162">
        <f>IF(N527="nulová",J527,0)</f>
        <v>0</v>
      </c>
      <c r="BJ527" s="16" t="s">
        <v>86</v>
      </c>
      <c r="BK527" s="162">
        <f>ROUND(I527*H527,2)</f>
        <v>0</v>
      </c>
      <c r="BL527" s="16" t="s">
        <v>123</v>
      </c>
      <c r="BM527" s="161" t="s">
        <v>610</v>
      </c>
    </row>
    <row r="528" spans="2:65" s="12" customFormat="1" ht="22.5">
      <c r="B528" s="163"/>
      <c r="D528" s="164" t="s">
        <v>133</v>
      </c>
      <c r="E528" s="165" t="s">
        <v>1</v>
      </c>
      <c r="F528" s="166" t="s">
        <v>611</v>
      </c>
      <c r="H528" s="165" t="s">
        <v>1</v>
      </c>
      <c r="I528" s="167"/>
      <c r="L528" s="163"/>
      <c r="M528" s="168"/>
      <c r="N528" s="169"/>
      <c r="O528" s="169"/>
      <c r="P528" s="169"/>
      <c r="Q528" s="169"/>
      <c r="R528" s="169"/>
      <c r="S528" s="169"/>
      <c r="T528" s="170"/>
      <c r="AT528" s="165" t="s">
        <v>133</v>
      </c>
      <c r="AU528" s="165" t="s">
        <v>141</v>
      </c>
      <c r="AV528" s="12" t="s">
        <v>86</v>
      </c>
      <c r="AW528" s="12" t="s">
        <v>32</v>
      </c>
      <c r="AX528" s="12" t="s">
        <v>78</v>
      </c>
      <c r="AY528" s="165" t="s">
        <v>124</v>
      </c>
    </row>
    <row r="529" spans="2:65" s="12" customFormat="1" ht="22.5">
      <c r="B529" s="163"/>
      <c r="D529" s="164" t="s">
        <v>133</v>
      </c>
      <c r="E529" s="165" t="s">
        <v>1</v>
      </c>
      <c r="F529" s="166" t="s">
        <v>195</v>
      </c>
      <c r="H529" s="165" t="s">
        <v>1</v>
      </c>
      <c r="I529" s="167"/>
      <c r="L529" s="163"/>
      <c r="M529" s="168"/>
      <c r="N529" s="169"/>
      <c r="O529" s="169"/>
      <c r="P529" s="169"/>
      <c r="Q529" s="169"/>
      <c r="R529" s="169"/>
      <c r="S529" s="169"/>
      <c r="T529" s="170"/>
      <c r="AT529" s="165" t="s">
        <v>133</v>
      </c>
      <c r="AU529" s="165" t="s">
        <v>141</v>
      </c>
      <c r="AV529" s="12" t="s">
        <v>86</v>
      </c>
      <c r="AW529" s="12" t="s">
        <v>32</v>
      </c>
      <c r="AX529" s="12" t="s">
        <v>78</v>
      </c>
      <c r="AY529" s="165" t="s">
        <v>124</v>
      </c>
    </row>
    <row r="530" spans="2:65" s="13" customFormat="1">
      <c r="B530" s="171"/>
      <c r="D530" s="164" t="s">
        <v>133</v>
      </c>
      <c r="E530" s="172" t="s">
        <v>1</v>
      </c>
      <c r="F530" s="173" t="s">
        <v>612</v>
      </c>
      <c r="H530" s="174">
        <v>0.60099999999999998</v>
      </c>
      <c r="I530" s="175"/>
      <c r="L530" s="171"/>
      <c r="M530" s="176"/>
      <c r="N530" s="177"/>
      <c r="O530" s="177"/>
      <c r="P530" s="177"/>
      <c r="Q530" s="177"/>
      <c r="R530" s="177"/>
      <c r="S530" s="177"/>
      <c r="T530" s="178"/>
      <c r="AT530" s="172" t="s">
        <v>133</v>
      </c>
      <c r="AU530" s="172" t="s">
        <v>141</v>
      </c>
      <c r="AV530" s="13" t="s">
        <v>88</v>
      </c>
      <c r="AW530" s="13" t="s">
        <v>32</v>
      </c>
      <c r="AX530" s="13" t="s">
        <v>78</v>
      </c>
      <c r="AY530" s="172" t="s">
        <v>124</v>
      </c>
    </row>
    <row r="531" spans="2:65" s="14" customFormat="1">
      <c r="B531" s="179"/>
      <c r="D531" s="164" t="s">
        <v>133</v>
      </c>
      <c r="E531" s="180" t="s">
        <v>1</v>
      </c>
      <c r="F531" s="181" t="s">
        <v>136</v>
      </c>
      <c r="H531" s="182">
        <v>0.60099999999999998</v>
      </c>
      <c r="I531" s="183"/>
      <c r="L531" s="179"/>
      <c r="M531" s="184"/>
      <c r="N531" s="185"/>
      <c r="O531" s="185"/>
      <c r="P531" s="185"/>
      <c r="Q531" s="185"/>
      <c r="R531" s="185"/>
      <c r="S531" s="185"/>
      <c r="T531" s="186"/>
      <c r="AT531" s="180" t="s">
        <v>133</v>
      </c>
      <c r="AU531" s="180" t="s">
        <v>141</v>
      </c>
      <c r="AV531" s="14" t="s">
        <v>123</v>
      </c>
      <c r="AW531" s="14" t="s">
        <v>32</v>
      </c>
      <c r="AX531" s="14" t="s">
        <v>86</v>
      </c>
      <c r="AY531" s="180" t="s">
        <v>124</v>
      </c>
    </row>
    <row r="532" spans="2:65" s="1" customFormat="1" ht="24" customHeight="1">
      <c r="B532" s="149"/>
      <c r="C532" s="150" t="s">
        <v>613</v>
      </c>
      <c r="D532" s="150" t="s">
        <v>127</v>
      </c>
      <c r="E532" s="151" t="s">
        <v>614</v>
      </c>
      <c r="F532" s="152" t="s">
        <v>615</v>
      </c>
      <c r="G532" s="153" t="s">
        <v>220</v>
      </c>
      <c r="H532" s="154">
        <v>33.981999999999999</v>
      </c>
      <c r="I532" s="155"/>
      <c r="J532" s="156">
        <f>ROUND(I532*H532,2)</f>
        <v>0</v>
      </c>
      <c r="K532" s="152" t="s">
        <v>198</v>
      </c>
      <c r="L532" s="31"/>
      <c r="M532" s="157" t="s">
        <v>1</v>
      </c>
      <c r="N532" s="158" t="s">
        <v>43</v>
      </c>
      <c r="O532" s="54"/>
      <c r="P532" s="159">
        <f>O532*H532</f>
        <v>0</v>
      </c>
      <c r="Q532" s="159">
        <v>1.6469999999999999E-2</v>
      </c>
      <c r="R532" s="159">
        <f>Q532*H532</f>
        <v>0.55968353999999998</v>
      </c>
      <c r="S532" s="159">
        <v>0</v>
      </c>
      <c r="T532" s="160">
        <f>S532*H532</f>
        <v>0</v>
      </c>
      <c r="AR532" s="161" t="s">
        <v>123</v>
      </c>
      <c r="AT532" s="161" t="s">
        <v>127</v>
      </c>
      <c r="AU532" s="161" t="s">
        <v>141</v>
      </c>
      <c r="AY532" s="16" t="s">
        <v>124</v>
      </c>
      <c r="BE532" s="162">
        <f>IF(N532="základní",J532,0)</f>
        <v>0</v>
      </c>
      <c r="BF532" s="162">
        <f>IF(N532="snížená",J532,0)</f>
        <v>0</v>
      </c>
      <c r="BG532" s="162">
        <f>IF(N532="zákl. přenesená",J532,0)</f>
        <v>0</v>
      </c>
      <c r="BH532" s="162">
        <f>IF(N532="sníž. přenesená",J532,0)</f>
        <v>0</v>
      </c>
      <c r="BI532" s="162">
        <f>IF(N532="nulová",J532,0)</f>
        <v>0</v>
      </c>
      <c r="BJ532" s="16" t="s">
        <v>86</v>
      </c>
      <c r="BK532" s="162">
        <f>ROUND(I532*H532,2)</f>
        <v>0</v>
      </c>
      <c r="BL532" s="16" t="s">
        <v>123</v>
      </c>
      <c r="BM532" s="161" t="s">
        <v>616</v>
      </c>
    </row>
    <row r="533" spans="2:65" s="12" customFormat="1" ht="33.75">
      <c r="B533" s="163"/>
      <c r="D533" s="164" t="s">
        <v>133</v>
      </c>
      <c r="E533" s="165" t="s">
        <v>1</v>
      </c>
      <c r="F533" s="166" t="s">
        <v>617</v>
      </c>
      <c r="H533" s="165" t="s">
        <v>1</v>
      </c>
      <c r="I533" s="167"/>
      <c r="L533" s="163"/>
      <c r="M533" s="168"/>
      <c r="N533" s="169"/>
      <c r="O533" s="169"/>
      <c r="P533" s="169"/>
      <c r="Q533" s="169"/>
      <c r="R533" s="169"/>
      <c r="S533" s="169"/>
      <c r="T533" s="170"/>
      <c r="AT533" s="165" t="s">
        <v>133</v>
      </c>
      <c r="AU533" s="165" t="s">
        <v>141</v>
      </c>
      <c r="AV533" s="12" t="s">
        <v>86</v>
      </c>
      <c r="AW533" s="12" t="s">
        <v>32</v>
      </c>
      <c r="AX533" s="12" t="s">
        <v>78</v>
      </c>
      <c r="AY533" s="165" t="s">
        <v>124</v>
      </c>
    </row>
    <row r="534" spans="2:65" s="12" customFormat="1" ht="22.5">
      <c r="B534" s="163"/>
      <c r="D534" s="164" t="s">
        <v>133</v>
      </c>
      <c r="E534" s="165" t="s">
        <v>1</v>
      </c>
      <c r="F534" s="166" t="s">
        <v>618</v>
      </c>
      <c r="H534" s="165" t="s">
        <v>1</v>
      </c>
      <c r="I534" s="167"/>
      <c r="L534" s="163"/>
      <c r="M534" s="168"/>
      <c r="N534" s="169"/>
      <c r="O534" s="169"/>
      <c r="P534" s="169"/>
      <c r="Q534" s="169"/>
      <c r="R534" s="169"/>
      <c r="S534" s="169"/>
      <c r="T534" s="170"/>
      <c r="AT534" s="165" t="s">
        <v>133</v>
      </c>
      <c r="AU534" s="165" t="s">
        <v>141</v>
      </c>
      <c r="AV534" s="12" t="s">
        <v>86</v>
      </c>
      <c r="AW534" s="12" t="s">
        <v>32</v>
      </c>
      <c r="AX534" s="12" t="s">
        <v>78</v>
      </c>
      <c r="AY534" s="165" t="s">
        <v>124</v>
      </c>
    </row>
    <row r="535" spans="2:65" s="12" customFormat="1" ht="22.5">
      <c r="B535" s="163"/>
      <c r="D535" s="164" t="s">
        <v>133</v>
      </c>
      <c r="E535" s="165" t="s">
        <v>1</v>
      </c>
      <c r="F535" s="166" t="s">
        <v>619</v>
      </c>
      <c r="H535" s="165" t="s">
        <v>1</v>
      </c>
      <c r="I535" s="167"/>
      <c r="L535" s="163"/>
      <c r="M535" s="168"/>
      <c r="N535" s="169"/>
      <c r="O535" s="169"/>
      <c r="P535" s="169"/>
      <c r="Q535" s="169"/>
      <c r="R535" s="169"/>
      <c r="S535" s="169"/>
      <c r="T535" s="170"/>
      <c r="AT535" s="165" t="s">
        <v>133</v>
      </c>
      <c r="AU535" s="165" t="s">
        <v>141</v>
      </c>
      <c r="AV535" s="12" t="s">
        <v>86</v>
      </c>
      <c r="AW535" s="12" t="s">
        <v>32</v>
      </c>
      <c r="AX535" s="12" t="s">
        <v>78</v>
      </c>
      <c r="AY535" s="165" t="s">
        <v>124</v>
      </c>
    </row>
    <row r="536" spans="2:65" s="12" customFormat="1" ht="22.5">
      <c r="B536" s="163"/>
      <c r="D536" s="164" t="s">
        <v>133</v>
      </c>
      <c r="E536" s="165" t="s">
        <v>1</v>
      </c>
      <c r="F536" s="166" t="s">
        <v>620</v>
      </c>
      <c r="H536" s="165" t="s">
        <v>1</v>
      </c>
      <c r="I536" s="167"/>
      <c r="L536" s="163"/>
      <c r="M536" s="168"/>
      <c r="N536" s="169"/>
      <c r="O536" s="169"/>
      <c r="P536" s="169"/>
      <c r="Q536" s="169"/>
      <c r="R536" s="169"/>
      <c r="S536" s="169"/>
      <c r="T536" s="170"/>
      <c r="AT536" s="165" t="s">
        <v>133</v>
      </c>
      <c r="AU536" s="165" t="s">
        <v>141</v>
      </c>
      <c r="AV536" s="12" t="s">
        <v>86</v>
      </c>
      <c r="AW536" s="12" t="s">
        <v>32</v>
      </c>
      <c r="AX536" s="12" t="s">
        <v>78</v>
      </c>
      <c r="AY536" s="165" t="s">
        <v>124</v>
      </c>
    </row>
    <row r="537" spans="2:65" s="13" customFormat="1">
      <c r="B537" s="171"/>
      <c r="D537" s="164" t="s">
        <v>133</v>
      </c>
      <c r="E537" s="172" t="s">
        <v>1</v>
      </c>
      <c r="F537" s="173" t="s">
        <v>1219</v>
      </c>
      <c r="H537" s="174">
        <v>33.981999999999999</v>
      </c>
      <c r="I537" s="175"/>
      <c r="L537" s="171"/>
      <c r="M537" s="176"/>
      <c r="N537" s="177"/>
      <c r="O537" s="177"/>
      <c r="P537" s="177"/>
      <c r="Q537" s="177"/>
      <c r="R537" s="177"/>
      <c r="S537" s="177"/>
      <c r="T537" s="178"/>
      <c r="AT537" s="172" t="s">
        <v>133</v>
      </c>
      <c r="AU537" s="172" t="s">
        <v>141</v>
      </c>
      <c r="AV537" s="13" t="s">
        <v>88</v>
      </c>
      <c r="AW537" s="13" t="s">
        <v>32</v>
      </c>
      <c r="AX537" s="13" t="s">
        <v>78</v>
      </c>
      <c r="AY537" s="172" t="s">
        <v>124</v>
      </c>
    </row>
    <row r="538" spans="2:65" s="14" customFormat="1">
      <c r="B538" s="179"/>
      <c r="D538" s="164" t="s">
        <v>133</v>
      </c>
      <c r="E538" s="180" t="s">
        <v>1</v>
      </c>
      <c r="F538" s="181" t="s">
        <v>136</v>
      </c>
      <c r="H538" s="182">
        <v>33.981999999999999</v>
      </c>
      <c r="I538" s="183"/>
      <c r="L538" s="179"/>
      <c r="M538" s="184"/>
      <c r="N538" s="185"/>
      <c r="O538" s="185"/>
      <c r="P538" s="185"/>
      <c r="Q538" s="185"/>
      <c r="R538" s="185"/>
      <c r="S538" s="185"/>
      <c r="T538" s="186"/>
      <c r="AT538" s="180" t="s">
        <v>133</v>
      </c>
      <c r="AU538" s="180" t="s">
        <v>141</v>
      </c>
      <c r="AV538" s="14" t="s">
        <v>123</v>
      </c>
      <c r="AW538" s="14" t="s">
        <v>32</v>
      </c>
      <c r="AX538" s="14" t="s">
        <v>86</v>
      </c>
      <c r="AY538" s="180" t="s">
        <v>124</v>
      </c>
    </row>
    <row r="539" spans="2:65" s="1" customFormat="1" ht="24" customHeight="1">
      <c r="B539" s="149"/>
      <c r="C539" s="150" t="s">
        <v>621</v>
      </c>
      <c r="D539" s="150" t="s">
        <v>127</v>
      </c>
      <c r="E539" s="151" t="s">
        <v>622</v>
      </c>
      <c r="F539" s="152" t="s">
        <v>623</v>
      </c>
      <c r="G539" s="153" t="s">
        <v>220</v>
      </c>
      <c r="H539" s="154">
        <v>294.79199999999997</v>
      </c>
      <c r="I539" s="155"/>
      <c r="J539" s="156">
        <f>ROUND(I539*H539,2)</f>
        <v>0</v>
      </c>
      <c r="K539" s="152" t="s">
        <v>198</v>
      </c>
      <c r="L539" s="31"/>
      <c r="M539" s="157" t="s">
        <v>1</v>
      </c>
      <c r="N539" s="158" t="s">
        <v>43</v>
      </c>
      <c r="O539" s="54"/>
      <c r="P539" s="159">
        <f>O539*H539</f>
        <v>0</v>
      </c>
      <c r="Q539" s="159">
        <v>1.6549999999999999E-2</v>
      </c>
      <c r="R539" s="159">
        <f>Q539*H539</f>
        <v>4.8788075999999991</v>
      </c>
      <c r="S539" s="159">
        <v>0</v>
      </c>
      <c r="T539" s="160">
        <f>S539*H539</f>
        <v>0</v>
      </c>
      <c r="AR539" s="161" t="s">
        <v>123</v>
      </c>
      <c r="AT539" s="161" t="s">
        <v>127</v>
      </c>
      <c r="AU539" s="161" t="s">
        <v>141</v>
      </c>
      <c r="AY539" s="16" t="s">
        <v>124</v>
      </c>
      <c r="BE539" s="162">
        <f>IF(N539="základní",J539,0)</f>
        <v>0</v>
      </c>
      <c r="BF539" s="162">
        <f>IF(N539="snížená",J539,0)</f>
        <v>0</v>
      </c>
      <c r="BG539" s="162">
        <f>IF(N539="zákl. přenesená",J539,0)</f>
        <v>0</v>
      </c>
      <c r="BH539" s="162">
        <f>IF(N539="sníž. přenesená",J539,0)</f>
        <v>0</v>
      </c>
      <c r="BI539" s="162">
        <f>IF(N539="nulová",J539,0)</f>
        <v>0</v>
      </c>
      <c r="BJ539" s="16" t="s">
        <v>86</v>
      </c>
      <c r="BK539" s="162">
        <f>ROUND(I539*H539,2)</f>
        <v>0</v>
      </c>
      <c r="BL539" s="16" t="s">
        <v>123</v>
      </c>
      <c r="BM539" s="161" t="s">
        <v>624</v>
      </c>
    </row>
    <row r="540" spans="2:65" s="12" customFormat="1" ht="22.5">
      <c r="B540" s="163"/>
      <c r="D540" s="164" t="s">
        <v>133</v>
      </c>
      <c r="E540" s="165" t="s">
        <v>1</v>
      </c>
      <c r="F540" s="166" t="s">
        <v>625</v>
      </c>
      <c r="H540" s="165" t="s">
        <v>1</v>
      </c>
      <c r="I540" s="167"/>
      <c r="L540" s="163"/>
      <c r="M540" s="168"/>
      <c r="N540" s="169"/>
      <c r="O540" s="169"/>
      <c r="P540" s="169"/>
      <c r="Q540" s="169"/>
      <c r="R540" s="169"/>
      <c r="S540" s="169"/>
      <c r="T540" s="170"/>
      <c r="AT540" s="165" t="s">
        <v>133</v>
      </c>
      <c r="AU540" s="165" t="s">
        <v>141</v>
      </c>
      <c r="AV540" s="12" t="s">
        <v>86</v>
      </c>
      <c r="AW540" s="12" t="s">
        <v>32</v>
      </c>
      <c r="AX540" s="12" t="s">
        <v>78</v>
      </c>
      <c r="AY540" s="165" t="s">
        <v>124</v>
      </c>
    </row>
    <row r="541" spans="2:65" s="12" customFormat="1" ht="33.75">
      <c r="B541" s="163"/>
      <c r="D541" s="164" t="s">
        <v>133</v>
      </c>
      <c r="E541" s="165" t="s">
        <v>1</v>
      </c>
      <c r="F541" s="166" t="s">
        <v>626</v>
      </c>
      <c r="H541" s="165" t="s">
        <v>1</v>
      </c>
      <c r="I541" s="167"/>
      <c r="L541" s="163"/>
      <c r="M541" s="168"/>
      <c r="N541" s="169"/>
      <c r="O541" s="169"/>
      <c r="P541" s="169"/>
      <c r="Q541" s="169"/>
      <c r="R541" s="169"/>
      <c r="S541" s="169"/>
      <c r="T541" s="170"/>
      <c r="AT541" s="165" t="s">
        <v>133</v>
      </c>
      <c r="AU541" s="165" t="s">
        <v>141</v>
      </c>
      <c r="AV541" s="12" t="s">
        <v>86</v>
      </c>
      <c r="AW541" s="12" t="s">
        <v>32</v>
      </c>
      <c r="AX541" s="12" t="s">
        <v>78</v>
      </c>
      <c r="AY541" s="165" t="s">
        <v>124</v>
      </c>
    </row>
    <row r="542" spans="2:65" s="12" customFormat="1" ht="22.5">
      <c r="B542" s="163"/>
      <c r="D542" s="164" t="s">
        <v>133</v>
      </c>
      <c r="E542" s="165" t="s">
        <v>1</v>
      </c>
      <c r="F542" s="166" t="s">
        <v>627</v>
      </c>
      <c r="H542" s="165" t="s">
        <v>1</v>
      </c>
      <c r="I542" s="167"/>
      <c r="L542" s="163"/>
      <c r="M542" s="168"/>
      <c r="N542" s="169"/>
      <c r="O542" s="169"/>
      <c r="P542" s="169"/>
      <c r="Q542" s="169"/>
      <c r="R542" s="169"/>
      <c r="S542" s="169"/>
      <c r="T542" s="170"/>
      <c r="AT542" s="165" t="s">
        <v>133</v>
      </c>
      <c r="AU542" s="165" t="s">
        <v>141</v>
      </c>
      <c r="AV542" s="12" t="s">
        <v>86</v>
      </c>
      <c r="AW542" s="12" t="s">
        <v>32</v>
      </c>
      <c r="AX542" s="12" t="s">
        <v>78</v>
      </c>
      <c r="AY542" s="165" t="s">
        <v>124</v>
      </c>
    </row>
    <row r="543" spans="2:65" s="12" customFormat="1" ht="22.5">
      <c r="B543" s="163"/>
      <c r="D543" s="164" t="s">
        <v>133</v>
      </c>
      <c r="E543" s="165" t="s">
        <v>1</v>
      </c>
      <c r="F543" s="166" t="s">
        <v>518</v>
      </c>
      <c r="H543" s="165" t="s">
        <v>1</v>
      </c>
      <c r="I543" s="167"/>
      <c r="L543" s="163"/>
      <c r="M543" s="168"/>
      <c r="N543" s="169"/>
      <c r="O543" s="169"/>
      <c r="P543" s="169"/>
      <c r="Q543" s="169"/>
      <c r="R543" s="169"/>
      <c r="S543" s="169"/>
      <c r="T543" s="170"/>
      <c r="AT543" s="165" t="s">
        <v>133</v>
      </c>
      <c r="AU543" s="165" t="s">
        <v>141</v>
      </c>
      <c r="AV543" s="12" t="s">
        <v>86</v>
      </c>
      <c r="AW543" s="12" t="s">
        <v>32</v>
      </c>
      <c r="AX543" s="12" t="s">
        <v>78</v>
      </c>
      <c r="AY543" s="165" t="s">
        <v>124</v>
      </c>
    </row>
    <row r="544" spans="2:65" s="13" customFormat="1">
      <c r="B544" s="171"/>
      <c r="D544" s="164" t="s">
        <v>133</v>
      </c>
      <c r="E544" s="172" t="s">
        <v>1</v>
      </c>
      <c r="F544" s="173" t="s">
        <v>1218</v>
      </c>
      <c r="H544" s="174">
        <v>294.79199999999997</v>
      </c>
      <c r="I544" s="175"/>
      <c r="L544" s="171"/>
      <c r="M544" s="176"/>
      <c r="N544" s="177"/>
      <c r="O544" s="177"/>
      <c r="P544" s="177"/>
      <c r="Q544" s="177"/>
      <c r="R544" s="177"/>
      <c r="S544" s="177"/>
      <c r="T544" s="178"/>
      <c r="AT544" s="172" t="s">
        <v>133</v>
      </c>
      <c r="AU544" s="172" t="s">
        <v>141</v>
      </c>
      <c r="AV544" s="13" t="s">
        <v>88</v>
      </c>
      <c r="AW544" s="13" t="s">
        <v>32</v>
      </c>
      <c r="AX544" s="13" t="s">
        <v>78</v>
      </c>
      <c r="AY544" s="172" t="s">
        <v>124</v>
      </c>
    </row>
    <row r="545" spans="2:65" s="14" customFormat="1">
      <c r="B545" s="179"/>
      <c r="D545" s="164" t="s">
        <v>133</v>
      </c>
      <c r="E545" s="180" t="s">
        <v>1</v>
      </c>
      <c r="F545" s="181" t="s">
        <v>136</v>
      </c>
      <c r="H545" s="182">
        <v>294.79199999999997</v>
      </c>
      <c r="I545" s="183"/>
      <c r="L545" s="179"/>
      <c r="M545" s="184"/>
      <c r="N545" s="185"/>
      <c r="O545" s="185"/>
      <c r="P545" s="185"/>
      <c r="Q545" s="185"/>
      <c r="R545" s="185"/>
      <c r="S545" s="185"/>
      <c r="T545" s="186"/>
      <c r="AT545" s="180" t="s">
        <v>133</v>
      </c>
      <c r="AU545" s="180" t="s">
        <v>141</v>
      </c>
      <c r="AV545" s="14" t="s">
        <v>123</v>
      </c>
      <c r="AW545" s="14" t="s">
        <v>32</v>
      </c>
      <c r="AX545" s="14" t="s">
        <v>86</v>
      </c>
      <c r="AY545" s="180" t="s">
        <v>124</v>
      </c>
    </row>
    <row r="546" spans="2:65" s="1" customFormat="1" ht="24" customHeight="1">
      <c r="B546" s="149"/>
      <c r="C546" s="190" t="s">
        <v>629</v>
      </c>
      <c r="D546" s="190" t="s">
        <v>313</v>
      </c>
      <c r="E546" s="191" t="s">
        <v>630</v>
      </c>
      <c r="F546" s="192" t="s">
        <v>631</v>
      </c>
      <c r="G546" s="193" t="s">
        <v>380</v>
      </c>
      <c r="H546" s="194">
        <v>42</v>
      </c>
      <c r="I546" s="195"/>
      <c r="J546" s="196">
        <f>ROUND(I546*H546,2)</f>
        <v>0</v>
      </c>
      <c r="K546" s="192" t="s">
        <v>198</v>
      </c>
      <c r="L546" s="197"/>
      <c r="M546" s="198" t="s">
        <v>1</v>
      </c>
      <c r="N546" s="199" t="s">
        <v>43</v>
      </c>
      <c r="O546" s="54"/>
      <c r="P546" s="159">
        <f>O546*H546</f>
        <v>0</v>
      </c>
      <c r="Q546" s="159">
        <v>8.8999999999999996E-2</v>
      </c>
      <c r="R546" s="159">
        <f>Q546*H546</f>
        <v>3.738</v>
      </c>
      <c r="S546" s="159">
        <v>0</v>
      </c>
      <c r="T546" s="160">
        <f>S546*H546</f>
        <v>0</v>
      </c>
      <c r="AR546" s="161" t="s">
        <v>228</v>
      </c>
      <c r="AT546" s="161" t="s">
        <v>313</v>
      </c>
      <c r="AU546" s="161" t="s">
        <v>141</v>
      </c>
      <c r="AY546" s="16" t="s">
        <v>124</v>
      </c>
      <c r="BE546" s="162">
        <f>IF(N546="základní",J546,0)</f>
        <v>0</v>
      </c>
      <c r="BF546" s="162">
        <f>IF(N546="snížená",J546,0)</f>
        <v>0</v>
      </c>
      <c r="BG546" s="162">
        <f>IF(N546="zákl. přenesená",J546,0)</f>
        <v>0</v>
      </c>
      <c r="BH546" s="162">
        <f>IF(N546="sníž. přenesená",J546,0)</f>
        <v>0</v>
      </c>
      <c r="BI546" s="162">
        <f>IF(N546="nulová",J546,0)</f>
        <v>0</v>
      </c>
      <c r="BJ546" s="16" t="s">
        <v>86</v>
      </c>
      <c r="BK546" s="162">
        <f>ROUND(I546*H546,2)</f>
        <v>0</v>
      </c>
      <c r="BL546" s="16" t="s">
        <v>123</v>
      </c>
      <c r="BM546" s="161" t="s">
        <v>632</v>
      </c>
    </row>
    <row r="547" spans="2:65" s="12" customFormat="1">
      <c r="B547" s="163"/>
      <c r="D547" s="164" t="s">
        <v>133</v>
      </c>
      <c r="E547" s="165" t="s">
        <v>1</v>
      </c>
      <c r="F547" s="166" t="s">
        <v>633</v>
      </c>
      <c r="H547" s="165" t="s">
        <v>1</v>
      </c>
      <c r="I547" s="167"/>
      <c r="L547" s="163"/>
      <c r="M547" s="168"/>
      <c r="N547" s="169"/>
      <c r="O547" s="169"/>
      <c r="P547" s="169"/>
      <c r="Q547" s="169"/>
      <c r="R547" s="169"/>
      <c r="S547" s="169"/>
      <c r="T547" s="170"/>
      <c r="AT547" s="165" t="s">
        <v>133</v>
      </c>
      <c r="AU547" s="165" t="s">
        <v>141</v>
      </c>
      <c r="AV547" s="12" t="s">
        <v>86</v>
      </c>
      <c r="AW547" s="12" t="s">
        <v>32</v>
      </c>
      <c r="AX547" s="12" t="s">
        <v>78</v>
      </c>
      <c r="AY547" s="165" t="s">
        <v>124</v>
      </c>
    </row>
    <row r="548" spans="2:65" s="12" customFormat="1">
      <c r="B548" s="163"/>
      <c r="D548" s="164" t="s">
        <v>133</v>
      </c>
      <c r="E548" s="165" t="s">
        <v>1</v>
      </c>
      <c r="F548" s="166" t="s">
        <v>634</v>
      </c>
      <c r="H548" s="165" t="s">
        <v>1</v>
      </c>
      <c r="I548" s="167"/>
      <c r="L548" s="163"/>
      <c r="M548" s="168"/>
      <c r="N548" s="169"/>
      <c r="O548" s="169"/>
      <c r="P548" s="169"/>
      <c r="Q548" s="169"/>
      <c r="R548" s="169"/>
      <c r="S548" s="169"/>
      <c r="T548" s="170"/>
      <c r="AT548" s="165" t="s">
        <v>133</v>
      </c>
      <c r="AU548" s="165" t="s">
        <v>141</v>
      </c>
      <c r="AV548" s="12" t="s">
        <v>86</v>
      </c>
      <c r="AW548" s="12" t="s">
        <v>32</v>
      </c>
      <c r="AX548" s="12" t="s">
        <v>78</v>
      </c>
      <c r="AY548" s="165" t="s">
        <v>124</v>
      </c>
    </row>
    <row r="549" spans="2:65" s="12" customFormat="1" ht="22.5">
      <c r="B549" s="163"/>
      <c r="D549" s="164" t="s">
        <v>133</v>
      </c>
      <c r="E549" s="165" t="s">
        <v>1</v>
      </c>
      <c r="F549" s="166" t="s">
        <v>489</v>
      </c>
      <c r="H549" s="165" t="s">
        <v>1</v>
      </c>
      <c r="I549" s="167"/>
      <c r="L549" s="163"/>
      <c r="M549" s="168"/>
      <c r="N549" s="169"/>
      <c r="O549" s="169"/>
      <c r="P549" s="169"/>
      <c r="Q549" s="169"/>
      <c r="R549" s="169"/>
      <c r="S549" s="169"/>
      <c r="T549" s="170"/>
      <c r="AT549" s="165" t="s">
        <v>133</v>
      </c>
      <c r="AU549" s="165" t="s">
        <v>141</v>
      </c>
      <c r="AV549" s="12" t="s">
        <v>86</v>
      </c>
      <c r="AW549" s="12" t="s">
        <v>32</v>
      </c>
      <c r="AX549" s="12" t="s">
        <v>78</v>
      </c>
      <c r="AY549" s="165" t="s">
        <v>124</v>
      </c>
    </row>
    <row r="550" spans="2:65" s="13" customFormat="1">
      <c r="B550" s="171"/>
      <c r="D550" s="164" t="s">
        <v>133</v>
      </c>
      <c r="E550" s="172" t="s">
        <v>1</v>
      </c>
      <c r="F550" s="173" t="s">
        <v>1224</v>
      </c>
      <c r="H550" s="174">
        <v>42</v>
      </c>
      <c r="I550" s="175"/>
      <c r="L550" s="171"/>
      <c r="M550" s="176"/>
      <c r="N550" s="177"/>
      <c r="O550" s="177"/>
      <c r="P550" s="177"/>
      <c r="Q550" s="177"/>
      <c r="R550" s="177"/>
      <c r="S550" s="177"/>
      <c r="T550" s="178"/>
      <c r="AT550" s="172" t="s">
        <v>133</v>
      </c>
      <c r="AU550" s="172" t="s">
        <v>141</v>
      </c>
      <c r="AV550" s="13" t="s">
        <v>88</v>
      </c>
      <c r="AW550" s="13" t="s">
        <v>32</v>
      </c>
      <c r="AX550" s="13" t="s">
        <v>78</v>
      </c>
      <c r="AY550" s="172" t="s">
        <v>124</v>
      </c>
    </row>
    <row r="551" spans="2:65" s="14" customFormat="1">
      <c r="B551" s="179"/>
      <c r="D551" s="164" t="s">
        <v>133</v>
      </c>
      <c r="E551" s="180" t="s">
        <v>1</v>
      </c>
      <c r="F551" s="181" t="s">
        <v>136</v>
      </c>
      <c r="H551" s="182">
        <v>42</v>
      </c>
      <c r="I551" s="183"/>
      <c r="L551" s="179"/>
      <c r="M551" s="184"/>
      <c r="N551" s="185"/>
      <c r="O551" s="185"/>
      <c r="P551" s="185"/>
      <c r="Q551" s="185"/>
      <c r="R551" s="185"/>
      <c r="S551" s="185"/>
      <c r="T551" s="186"/>
      <c r="AT551" s="180" t="s">
        <v>133</v>
      </c>
      <c r="AU551" s="180" t="s">
        <v>141</v>
      </c>
      <c r="AV551" s="14" t="s">
        <v>123</v>
      </c>
      <c r="AW551" s="14" t="s">
        <v>32</v>
      </c>
      <c r="AX551" s="14" t="s">
        <v>86</v>
      </c>
      <c r="AY551" s="180" t="s">
        <v>124</v>
      </c>
    </row>
    <row r="552" spans="2:65" s="1" customFormat="1" ht="16.5" customHeight="1">
      <c r="B552" s="149"/>
      <c r="C552" s="190" t="s">
        <v>432</v>
      </c>
      <c r="D552" s="190" t="s">
        <v>313</v>
      </c>
      <c r="E552" s="191" t="s">
        <v>635</v>
      </c>
      <c r="F552" s="192" t="s">
        <v>636</v>
      </c>
      <c r="G552" s="193" t="s">
        <v>220</v>
      </c>
      <c r="H552" s="194">
        <v>46</v>
      </c>
      <c r="I552" s="195"/>
      <c r="J552" s="196">
        <f>ROUND(I552*H552,2)</f>
        <v>0</v>
      </c>
      <c r="K552" s="192" t="s">
        <v>198</v>
      </c>
      <c r="L552" s="197"/>
      <c r="M552" s="198" t="s">
        <v>1</v>
      </c>
      <c r="N552" s="199" t="s">
        <v>43</v>
      </c>
      <c r="O552" s="54"/>
      <c r="P552" s="159">
        <f>O552*H552</f>
        <v>0</v>
      </c>
      <c r="Q552" s="159">
        <v>0.22500000000000001</v>
      </c>
      <c r="R552" s="159">
        <f>Q552*H552</f>
        <v>10.35</v>
      </c>
      <c r="S552" s="159">
        <v>0</v>
      </c>
      <c r="T552" s="160">
        <f>S552*H552</f>
        <v>0</v>
      </c>
      <c r="AR552" s="161" t="s">
        <v>228</v>
      </c>
      <c r="AT552" s="161" t="s">
        <v>313</v>
      </c>
      <c r="AU552" s="161" t="s">
        <v>141</v>
      </c>
      <c r="AY552" s="16" t="s">
        <v>124</v>
      </c>
      <c r="BE552" s="162">
        <f>IF(N552="základní",J552,0)</f>
        <v>0</v>
      </c>
      <c r="BF552" s="162">
        <f>IF(N552="snížená",J552,0)</f>
        <v>0</v>
      </c>
      <c r="BG552" s="162">
        <f>IF(N552="zákl. přenesená",J552,0)</f>
        <v>0</v>
      </c>
      <c r="BH552" s="162">
        <f>IF(N552="sníž. přenesená",J552,0)</f>
        <v>0</v>
      </c>
      <c r="BI552" s="162">
        <f>IF(N552="nulová",J552,0)</f>
        <v>0</v>
      </c>
      <c r="BJ552" s="16" t="s">
        <v>86</v>
      </c>
      <c r="BK552" s="162">
        <f>ROUND(I552*H552,2)</f>
        <v>0</v>
      </c>
      <c r="BL552" s="16" t="s">
        <v>123</v>
      </c>
      <c r="BM552" s="161" t="s">
        <v>637</v>
      </c>
    </row>
    <row r="553" spans="2:65" s="12" customFormat="1" ht="22.5">
      <c r="B553" s="163"/>
      <c r="D553" s="164" t="s">
        <v>133</v>
      </c>
      <c r="E553" s="165" t="s">
        <v>1</v>
      </c>
      <c r="F553" s="166" t="s">
        <v>371</v>
      </c>
      <c r="H553" s="165" t="s">
        <v>1</v>
      </c>
      <c r="I553" s="167"/>
      <c r="L553" s="163"/>
      <c r="M553" s="168"/>
      <c r="N553" s="169"/>
      <c r="O553" s="169"/>
      <c r="P553" s="169"/>
      <c r="Q553" s="169"/>
      <c r="R553" s="169"/>
      <c r="S553" s="169"/>
      <c r="T553" s="170"/>
      <c r="AT553" s="165" t="s">
        <v>133</v>
      </c>
      <c r="AU553" s="165" t="s">
        <v>141</v>
      </c>
      <c r="AV553" s="12" t="s">
        <v>86</v>
      </c>
      <c r="AW553" s="12" t="s">
        <v>32</v>
      </c>
      <c r="AX553" s="12" t="s">
        <v>78</v>
      </c>
      <c r="AY553" s="165" t="s">
        <v>124</v>
      </c>
    </row>
    <row r="554" spans="2:65" s="12" customFormat="1" ht="33.75">
      <c r="B554" s="163"/>
      <c r="D554" s="164" t="s">
        <v>133</v>
      </c>
      <c r="E554" s="165" t="s">
        <v>1</v>
      </c>
      <c r="F554" s="166" t="s">
        <v>638</v>
      </c>
      <c r="H554" s="165" t="s">
        <v>1</v>
      </c>
      <c r="I554" s="167"/>
      <c r="L554" s="163"/>
      <c r="M554" s="168"/>
      <c r="N554" s="169"/>
      <c r="O554" s="169"/>
      <c r="P554" s="169"/>
      <c r="Q554" s="169"/>
      <c r="R554" s="169"/>
      <c r="S554" s="169"/>
      <c r="T554" s="170"/>
      <c r="AT554" s="165" t="s">
        <v>133</v>
      </c>
      <c r="AU554" s="165" t="s">
        <v>141</v>
      </c>
      <c r="AV554" s="12" t="s">
        <v>86</v>
      </c>
      <c r="AW554" s="12" t="s">
        <v>32</v>
      </c>
      <c r="AX554" s="12" t="s">
        <v>78</v>
      </c>
      <c r="AY554" s="165" t="s">
        <v>124</v>
      </c>
    </row>
    <row r="555" spans="2:65" s="13" customFormat="1">
      <c r="B555" s="171"/>
      <c r="D555" s="164" t="s">
        <v>133</v>
      </c>
      <c r="E555" s="172" t="s">
        <v>1</v>
      </c>
      <c r="F555" s="173" t="s">
        <v>553</v>
      </c>
      <c r="H555" s="174">
        <v>46</v>
      </c>
      <c r="I555" s="175"/>
      <c r="L555" s="171"/>
      <c r="M555" s="176"/>
      <c r="N555" s="177"/>
      <c r="O555" s="177"/>
      <c r="P555" s="177"/>
      <c r="Q555" s="177"/>
      <c r="R555" s="177"/>
      <c r="S555" s="177"/>
      <c r="T555" s="178"/>
      <c r="AT555" s="172" t="s">
        <v>133</v>
      </c>
      <c r="AU555" s="172" t="s">
        <v>141</v>
      </c>
      <c r="AV555" s="13" t="s">
        <v>88</v>
      </c>
      <c r="AW555" s="13" t="s">
        <v>32</v>
      </c>
      <c r="AX555" s="13" t="s">
        <v>78</v>
      </c>
      <c r="AY555" s="172" t="s">
        <v>124</v>
      </c>
    </row>
    <row r="556" spans="2:65" s="14" customFormat="1">
      <c r="B556" s="179"/>
      <c r="D556" s="164" t="s">
        <v>133</v>
      </c>
      <c r="E556" s="180" t="s">
        <v>1</v>
      </c>
      <c r="F556" s="181" t="s">
        <v>136</v>
      </c>
      <c r="H556" s="182">
        <v>46</v>
      </c>
      <c r="I556" s="183"/>
      <c r="L556" s="179"/>
      <c r="M556" s="184"/>
      <c r="N556" s="185"/>
      <c r="O556" s="185"/>
      <c r="P556" s="185"/>
      <c r="Q556" s="185"/>
      <c r="R556" s="185"/>
      <c r="S556" s="185"/>
      <c r="T556" s="186"/>
      <c r="AT556" s="180" t="s">
        <v>133</v>
      </c>
      <c r="AU556" s="180" t="s">
        <v>141</v>
      </c>
      <c r="AV556" s="14" t="s">
        <v>123</v>
      </c>
      <c r="AW556" s="14" t="s">
        <v>32</v>
      </c>
      <c r="AX556" s="14" t="s">
        <v>86</v>
      </c>
      <c r="AY556" s="180" t="s">
        <v>124</v>
      </c>
    </row>
    <row r="557" spans="2:65" s="1" customFormat="1" ht="16.5" customHeight="1">
      <c r="B557" s="149"/>
      <c r="C557" s="190" t="s">
        <v>639</v>
      </c>
      <c r="D557" s="190" t="s">
        <v>313</v>
      </c>
      <c r="E557" s="191" t="s">
        <v>640</v>
      </c>
      <c r="F557" s="192" t="s">
        <v>641</v>
      </c>
      <c r="G557" s="193" t="s">
        <v>220</v>
      </c>
      <c r="H557" s="194">
        <v>4</v>
      </c>
      <c r="I557" s="195"/>
      <c r="J557" s="196">
        <f>ROUND(I557*H557,2)</f>
        <v>0</v>
      </c>
      <c r="K557" s="192" t="s">
        <v>198</v>
      </c>
      <c r="L557" s="197"/>
      <c r="M557" s="198" t="s">
        <v>1</v>
      </c>
      <c r="N557" s="199" t="s">
        <v>43</v>
      </c>
      <c r="O557" s="54"/>
      <c r="P557" s="159">
        <f>O557*H557</f>
        <v>0</v>
      </c>
      <c r="Q557" s="159">
        <v>0.15</v>
      </c>
      <c r="R557" s="159">
        <f>Q557*H557</f>
        <v>0.6</v>
      </c>
      <c r="S557" s="159">
        <v>0</v>
      </c>
      <c r="T557" s="160">
        <f>S557*H557</f>
        <v>0</v>
      </c>
      <c r="AR557" s="161" t="s">
        <v>228</v>
      </c>
      <c r="AT557" s="161" t="s">
        <v>313</v>
      </c>
      <c r="AU557" s="161" t="s">
        <v>141</v>
      </c>
      <c r="AY557" s="16" t="s">
        <v>124</v>
      </c>
      <c r="BE557" s="162">
        <f>IF(N557="základní",J557,0)</f>
        <v>0</v>
      </c>
      <c r="BF557" s="162">
        <f>IF(N557="snížená",J557,0)</f>
        <v>0</v>
      </c>
      <c r="BG557" s="162">
        <f>IF(N557="zákl. přenesená",J557,0)</f>
        <v>0</v>
      </c>
      <c r="BH557" s="162">
        <f>IF(N557="sníž. přenesená",J557,0)</f>
        <v>0</v>
      </c>
      <c r="BI557" s="162">
        <f>IF(N557="nulová",J557,0)</f>
        <v>0</v>
      </c>
      <c r="BJ557" s="16" t="s">
        <v>86</v>
      </c>
      <c r="BK557" s="162">
        <f>ROUND(I557*H557,2)</f>
        <v>0</v>
      </c>
      <c r="BL557" s="16" t="s">
        <v>123</v>
      </c>
      <c r="BM557" s="161" t="s">
        <v>642</v>
      </c>
    </row>
    <row r="558" spans="2:65" s="12" customFormat="1" ht="22.5">
      <c r="B558" s="163"/>
      <c r="D558" s="164" t="s">
        <v>133</v>
      </c>
      <c r="E558" s="165" t="s">
        <v>1</v>
      </c>
      <c r="F558" s="166" t="s">
        <v>371</v>
      </c>
      <c r="H558" s="165" t="s">
        <v>1</v>
      </c>
      <c r="I558" s="167"/>
      <c r="L558" s="163"/>
      <c r="M558" s="168"/>
      <c r="N558" s="169"/>
      <c r="O558" s="169"/>
      <c r="P558" s="169"/>
      <c r="Q558" s="169"/>
      <c r="R558" s="169"/>
      <c r="S558" s="169"/>
      <c r="T558" s="170"/>
      <c r="AT558" s="165" t="s">
        <v>133</v>
      </c>
      <c r="AU558" s="165" t="s">
        <v>141</v>
      </c>
      <c r="AV558" s="12" t="s">
        <v>86</v>
      </c>
      <c r="AW558" s="12" t="s">
        <v>32</v>
      </c>
      <c r="AX558" s="12" t="s">
        <v>78</v>
      </c>
      <c r="AY558" s="165" t="s">
        <v>124</v>
      </c>
    </row>
    <row r="559" spans="2:65" s="12" customFormat="1" ht="33.75">
      <c r="B559" s="163"/>
      <c r="D559" s="164" t="s">
        <v>133</v>
      </c>
      <c r="E559" s="165" t="s">
        <v>1</v>
      </c>
      <c r="F559" s="166" t="s">
        <v>643</v>
      </c>
      <c r="H559" s="165" t="s">
        <v>1</v>
      </c>
      <c r="I559" s="167"/>
      <c r="L559" s="163"/>
      <c r="M559" s="168"/>
      <c r="N559" s="169"/>
      <c r="O559" s="169"/>
      <c r="P559" s="169"/>
      <c r="Q559" s="169"/>
      <c r="R559" s="169"/>
      <c r="S559" s="169"/>
      <c r="T559" s="170"/>
      <c r="AT559" s="165" t="s">
        <v>133</v>
      </c>
      <c r="AU559" s="165" t="s">
        <v>141</v>
      </c>
      <c r="AV559" s="12" t="s">
        <v>86</v>
      </c>
      <c r="AW559" s="12" t="s">
        <v>32</v>
      </c>
      <c r="AX559" s="12" t="s">
        <v>78</v>
      </c>
      <c r="AY559" s="165" t="s">
        <v>124</v>
      </c>
    </row>
    <row r="560" spans="2:65" s="13" customFormat="1">
      <c r="B560" s="171"/>
      <c r="D560" s="164" t="s">
        <v>133</v>
      </c>
      <c r="E560" s="172" t="s">
        <v>1</v>
      </c>
      <c r="F560" s="173" t="s">
        <v>644</v>
      </c>
      <c r="H560" s="174">
        <v>4</v>
      </c>
      <c r="I560" s="175"/>
      <c r="L560" s="171"/>
      <c r="M560" s="176"/>
      <c r="N560" s="177"/>
      <c r="O560" s="177"/>
      <c r="P560" s="177"/>
      <c r="Q560" s="177"/>
      <c r="R560" s="177"/>
      <c r="S560" s="177"/>
      <c r="T560" s="178"/>
      <c r="AT560" s="172" t="s">
        <v>133</v>
      </c>
      <c r="AU560" s="172" t="s">
        <v>141</v>
      </c>
      <c r="AV560" s="13" t="s">
        <v>88</v>
      </c>
      <c r="AW560" s="13" t="s">
        <v>32</v>
      </c>
      <c r="AX560" s="13" t="s">
        <v>78</v>
      </c>
      <c r="AY560" s="172" t="s">
        <v>124</v>
      </c>
    </row>
    <row r="561" spans="2:65" s="14" customFormat="1">
      <c r="B561" s="179"/>
      <c r="D561" s="164" t="s">
        <v>133</v>
      </c>
      <c r="E561" s="180" t="s">
        <v>1</v>
      </c>
      <c r="F561" s="181" t="s">
        <v>136</v>
      </c>
      <c r="H561" s="182">
        <v>4</v>
      </c>
      <c r="I561" s="183"/>
      <c r="L561" s="179"/>
      <c r="M561" s="184"/>
      <c r="N561" s="185"/>
      <c r="O561" s="185"/>
      <c r="P561" s="185"/>
      <c r="Q561" s="185"/>
      <c r="R561" s="185"/>
      <c r="S561" s="185"/>
      <c r="T561" s="186"/>
      <c r="AT561" s="180" t="s">
        <v>133</v>
      </c>
      <c r="AU561" s="180" t="s">
        <v>141</v>
      </c>
      <c r="AV561" s="14" t="s">
        <v>123</v>
      </c>
      <c r="AW561" s="14" t="s">
        <v>32</v>
      </c>
      <c r="AX561" s="14" t="s">
        <v>86</v>
      </c>
      <c r="AY561" s="180" t="s">
        <v>124</v>
      </c>
    </row>
    <row r="562" spans="2:65" s="1" customFormat="1" ht="24" customHeight="1">
      <c r="B562" s="149"/>
      <c r="C562" s="150" t="s">
        <v>582</v>
      </c>
      <c r="D562" s="150" t="s">
        <v>127</v>
      </c>
      <c r="E562" s="151" t="s">
        <v>645</v>
      </c>
      <c r="F562" s="152" t="s">
        <v>646</v>
      </c>
      <c r="G562" s="153" t="s">
        <v>175</v>
      </c>
      <c r="H562" s="154">
        <v>42.04</v>
      </c>
      <c r="I562" s="155"/>
      <c r="J562" s="156">
        <f>ROUND(I562*H562,2)</f>
        <v>0</v>
      </c>
      <c r="K562" s="152" t="s">
        <v>1</v>
      </c>
      <c r="L562" s="31"/>
      <c r="M562" s="157" t="s">
        <v>1</v>
      </c>
      <c r="N562" s="158" t="s">
        <v>43</v>
      </c>
      <c r="O562" s="54"/>
      <c r="P562" s="159">
        <f>O562*H562</f>
        <v>0</v>
      </c>
      <c r="Q562" s="159">
        <v>4.0000000000000003E-5</v>
      </c>
      <c r="R562" s="159">
        <f>Q562*H562</f>
        <v>1.6816000000000001E-3</v>
      </c>
      <c r="S562" s="159">
        <v>0.10299999999999999</v>
      </c>
      <c r="T562" s="160">
        <f>S562*H562</f>
        <v>4.33012</v>
      </c>
      <c r="AR562" s="161" t="s">
        <v>123</v>
      </c>
      <c r="AT562" s="161" t="s">
        <v>127</v>
      </c>
      <c r="AU562" s="161" t="s">
        <v>141</v>
      </c>
      <c r="AY562" s="16" t="s">
        <v>124</v>
      </c>
      <c r="BE562" s="162">
        <f>IF(N562="základní",J562,0)</f>
        <v>0</v>
      </c>
      <c r="BF562" s="162">
        <f>IF(N562="snížená",J562,0)</f>
        <v>0</v>
      </c>
      <c r="BG562" s="162">
        <f>IF(N562="zákl. přenesená",J562,0)</f>
        <v>0</v>
      </c>
      <c r="BH562" s="162">
        <f>IF(N562="sníž. přenesená",J562,0)</f>
        <v>0</v>
      </c>
      <c r="BI562" s="162">
        <f>IF(N562="nulová",J562,0)</f>
        <v>0</v>
      </c>
      <c r="BJ562" s="16" t="s">
        <v>86</v>
      </c>
      <c r="BK562" s="162">
        <f>ROUND(I562*H562,2)</f>
        <v>0</v>
      </c>
      <c r="BL562" s="16" t="s">
        <v>123</v>
      </c>
      <c r="BM562" s="161" t="s">
        <v>647</v>
      </c>
    </row>
    <row r="563" spans="2:65" s="12" customFormat="1" ht="33.75">
      <c r="B563" s="163"/>
      <c r="D563" s="164" t="s">
        <v>133</v>
      </c>
      <c r="E563" s="165" t="s">
        <v>1</v>
      </c>
      <c r="F563" s="166" t="s">
        <v>648</v>
      </c>
      <c r="H563" s="165" t="s">
        <v>1</v>
      </c>
      <c r="I563" s="167"/>
      <c r="L563" s="163"/>
      <c r="M563" s="168"/>
      <c r="N563" s="169"/>
      <c r="O563" s="169"/>
      <c r="P563" s="169"/>
      <c r="Q563" s="169"/>
      <c r="R563" s="169"/>
      <c r="S563" s="169"/>
      <c r="T563" s="170"/>
      <c r="AT563" s="165" t="s">
        <v>133</v>
      </c>
      <c r="AU563" s="165" t="s">
        <v>141</v>
      </c>
      <c r="AV563" s="12" t="s">
        <v>86</v>
      </c>
      <c r="AW563" s="12" t="s">
        <v>32</v>
      </c>
      <c r="AX563" s="12" t="s">
        <v>78</v>
      </c>
      <c r="AY563" s="165" t="s">
        <v>124</v>
      </c>
    </row>
    <row r="564" spans="2:65" s="12" customFormat="1" ht="22.5">
      <c r="B564" s="163"/>
      <c r="D564" s="164" t="s">
        <v>133</v>
      </c>
      <c r="E564" s="165" t="s">
        <v>1</v>
      </c>
      <c r="F564" s="166" t="s">
        <v>195</v>
      </c>
      <c r="H564" s="165" t="s">
        <v>1</v>
      </c>
      <c r="I564" s="167"/>
      <c r="L564" s="163"/>
      <c r="M564" s="168"/>
      <c r="N564" s="169"/>
      <c r="O564" s="169"/>
      <c r="P564" s="169"/>
      <c r="Q564" s="169"/>
      <c r="R564" s="169"/>
      <c r="S564" s="169"/>
      <c r="T564" s="170"/>
      <c r="AT564" s="165" t="s">
        <v>133</v>
      </c>
      <c r="AU564" s="165" t="s">
        <v>141</v>
      </c>
      <c r="AV564" s="12" t="s">
        <v>86</v>
      </c>
      <c r="AW564" s="12" t="s">
        <v>32</v>
      </c>
      <c r="AX564" s="12" t="s">
        <v>78</v>
      </c>
      <c r="AY564" s="165" t="s">
        <v>124</v>
      </c>
    </row>
    <row r="565" spans="2:65" s="13" customFormat="1">
      <c r="B565" s="171"/>
      <c r="D565" s="164" t="s">
        <v>133</v>
      </c>
      <c r="E565" s="172" t="s">
        <v>1</v>
      </c>
      <c r="F565" s="173" t="s">
        <v>208</v>
      </c>
      <c r="H565" s="174">
        <v>42.04</v>
      </c>
      <c r="I565" s="175"/>
      <c r="L565" s="171"/>
      <c r="M565" s="176"/>
      <c r="N565" s="177"/>
      <c r="O565" s="177"/>
      <c r="P565" s="177"/>
      <c r="Q565" s="177"/>
      <c r="R565" s="177"/>
      <c r="S565" s="177"/>
      <c r="T565" s="178"/>
      <c r="AT565" s="172" t="s">
        <v>133</v>
      </c>
      <c r="AU565" s="172" t="s">
        <v>141</v>
      </c>
      <c r="AV565" s="13" t="s">
        <v>88</v>
      </c>
      <c r="AW565" s="13" t="s">
        <v>32</v>
      </c>
      <c r="AX565" s="13" t="s">
        <v>78</v>
      </c>
      <c r="AY565" s="172" t="s">
        <v>124</v>
      </c>
    </row>
    <row r="566" spans="2:65" s="14" customFormat="1">
      <c r="B566" s="179"/>
      <c r="D566" s="164" t="s">
        <v>133</v>
      </c>
      <c r="E566" s="180" t="s">
        <v>1</v>
      </c>
      <c r="F566" s="181" t="s">
        <v>136</v>
      </c>
      <c r="H566" s="182">
        <v>42.04</v>
      </c>
      <c r="I566" s="183"/>
      <c r="L566" s="179"/>
      <c r="M566" s="184"/>
      <c r="N566" s="185"/>
      <c r="O566" s="185"/>
      <c r="P566" s="185"/>
      <c r="Q566" s="185"/>
      <c r="R566" s="185"/>
      <c r="S566" s="185"/>
      <c r="T566" s="186"/>
      <c r="AT566" s="180" t="s">
        <v>133</v>
      </c>
      <c r="AU566" s="180" t="s">
        <v>141</v>
      </c>
      <c r="AV566" s="14" t="s">
        <v>123</v>
      </c>
      <c r="AW566" s="14" t="s">
        <v>32</v>
      </c>
      <c r="AX566" s="14" t="s">
        <v>86</v>
      </c>
      <c r="AY566" s="180" t="s">
        <v>124</v>
      </c>
    </row>
    <row r="567" spans="2:65" s="1" customFormat="1" ht="24" customHeight="1">
      <c r="B567" s="149"/>
      <c r="C567" s="150" t="s">
        <v>649</v>
      </c>
      <c r="D567" s="150" t="s">
        <v>127</v>
      </c>
      <c r="E567" s="151" t="s">
        <v>650</v>
      </c>
      <c r="F567" s="152" t="s">
        <v>651</v>
      </c>
      <c r="G567" s="153" t="s">
        <v>242</v>
      </c>
      <c r="H567" s="154">
        <v>102.8</v>
      </c>
      <c r="I567" s="155"/>
      <c r="J567" s="156">
        <f>ROUND(I567*H567,2)</f>
        <v>0</v>
      </c>
      <c r="K567" s="152" t="s">
        <v>198</v>
      </c>
      <c r="L567" s="31"/>
      <c r="M567" s="157" t="s">
        <v>1</v>
      </c>
      <c r="N567" s="158" t="s">
        <v>43</v>
      </c>
      <c r="O567" s="54"/>
      <c r="P567" s="159">
        <f>O567*H567</f>
        <v>0</v>
      </c>
      <c r="Q567" s="159">
        <v>0</v>
      </c>
      <c r="R567" s="159">
        <f>Q567*H567</f>
        <v>0</v>
      </c>
      <c r="S567" s="159">
        <v>0</v>
      </c>
      <c r="T567" s="160">
        <f>S567*H567</f>
        <v>0</v>
      </c>
      <c r="AR567" s="161" t="s">
        <v>123</v>
      </c>
      <c r="AT567" s="161" t="s">
        <v>127</v>
      </c>
      <c r="AU567" s="161" t="s">
        <v>141</v>
      </c>
      <c r="AY567" s="16" t="s">
        <v>124</v>
      </c>
      <c r="BE567" s="162">
        <f>IF(N567="základní",J567,0)</f>
        <v>0</v>
      </c>
      <c r="BF567" s="162">
        <f>IF(N567="snížená",J567,0)</f>
        <v>0</v>
      </c>
      <c r="BG567" s="162">
        <f>IF(N567="zákl. přenesená",J567,0)</f>
        <v>0</v>
      </c>
      <c r="BH567" s="162">
        <f>IF(N567="sníž. přenesená",J567,0)</f>
        <v>0</v>
      </c>
      <c r="BI567" s="162">
        <f>IF(N567="nulová",J567,0)</f>
        <v>0</v>
      </c>
      <c r="BJ567" s="16" t="s">
        <v>86</v>
      </c>
      <c r="BK567" s="162">
        <f>ROUND(I567*H567,2)</f>
        <v>0</v>
      </c>
      <c r="BL567" s="16" t="s">
        <v>123</v>
      </c>
      <c r="BM567" s="161" t="s">
        <v>652</v>
      </c>
    </row>
    <row r="568" spans="2:65" s="12" customFormat="1" ht="33.75">
      <c r="B568" s="163"/>
      <c r="D568" s="164" t="s">
        <v>133</v>
      </c>
      <c r="E568" s="165" t="s">
        <v>1</v>
      </c>
      <c r="F568" s="166" t="s">
        <v>653</v>
      </c>
      <c r="H568" s="165" t="s">
        <v>1</v>
      </c>
      <c r="I568" s="167"/>
      <c r="L568" s="163"/>
      <c r="M568" s="168"/>
      <c r="N568" s="169"/>
      <c r="O568" s="169"/>
      <c r="P568" s="169"/>
      <c r="Q568" s="169"/>
      <c r="R568" s="169"/>
      <c r="S568" s="169"/>
      <c r="T568" s="170"/>
      <c r="AT568" s="165" t="s">
        <v>133</v>
      </c>
      <c r="AU568" s="165" t="s">
        <v>141</v>
      </c>
      <c r="AV568" s="12" t="s">
        <v>86</v>
      </c>
      <c r="AW568" s="12" t="s">
        <v>32</v>
      </c>
      <c r="AX568" s="12" t="s">
        <v>78</v>
      </c>
      <c r="AY568" s="165" t="s">
        <v>124</v>
      </c>
    </row>
    <row r="569" spans="2:65" s="12" customFormat="1" ht="22.5">
      <c r="B569" s="163"/>
      <c r="D569" s="164" t="s">
        <v>133</v>
      </c>
      <c r="E569" s="165" t="s">
        <v>1</v>
      </c>
      <c r="F569" s="166" t="s">
        <v>195</v>
      </c>
      <c r="H569" s="165" t="s">
        <v>1</v>
      </c>
      <c r="I569" s="167"/>
      <c r="L569" s="163"/>
      <c r="M569" s="168"/>
      <c r="N569" s="169"/>
      <c r="O569" s="169"/>
      <c r="P569" s="169"/>
      <c r="Q569" s="169"/>
      <c r="R569" s="169"/>
      <c r="S569" s="169"/>
      <c r="T569" s="170"/>
      <c r="AT569" s="165" t="s">
        <v>133</v>
      </c>
      <c r="AU569" s="165" t="s">
        <v>141</v>
      </c>
      <c r="AV569" s="12" t="s">
        <v>86</v>
      </c>
      <c r="AW569" s="12" t="s">
        <v>32</v>
      </c>
      <c r="AX569" s="12" t="s">
        <v>78</v>
      </c>
      <c r="AY569" s="165" t="s">
        <v>124</v>
      </c>
    </row>
    <row r="570" spans="2:65" s="13" customFormat="1">
      <c r="B570" s="171"/>
      <c r="D570" s="164" t="s">
        <v>133</v>
      </c>
      <c r="E570" s="172" t="s">
        <v>1</v>
      </c>
      <c r="F570" s="173" t="s">
        <v>654</v>
      </c>
      <c r="H570" s="174">
        <v>102.8</v>
      </c>
      <c r="I570" s="175"/>
      <c r="L570" s="171"/>
      <c r="M570" s="176"/>
      <c r="N570" s="177"/>
      <c r="O570" s="177"/>
      <c r="P570" s="177"/>
      <c r="Q570" s="177"/>
      <c r="R570" s="177"/>
      <c r="S570" s="177"/>
      <c r="T570" s="178"/>
      <c r="AT570" s="172" t="s">
        <v>133</v>
      </c>
      <c r="AU570" s="172" t="s">
        <v>141</v>
      </c>
      <c r="AV570" s="13" t="s">
        <v>88</v>
      </c>
      <c r="AW570" s="13" t="s">
        <v>32</v>
      </c>
      <c r="AX570" s="13" t="s">
        <v>78</v>
      </c>
      <c r="AY570" s="172" t="s">
        <v>124</v>
      </c>
    </row>
    <row r="571" spans="2:65" s="14" customFormat="1">
      <c r="B571" s="179"/>
      <c r="D571" s="164" t="s">
        <v>133</v>
      </c>
      <c r="E571" s="180" t="s">
        <v>1</v>
      </c>
      <c r="F571" s="181" t="s">
        <v>136</v>
      </c>
      <c r="H571" s="182">
        <v>102.8</v>
      </c>
      <c r="I571" s="183"/>
      <c r="L571" s="179"/>
      <c r="M571" s="184"/>
      <c r="N571" s="185"/>
      <c r="O571" s="185"/>
      <c r="P571" s="185"/>
      <c r="Q571" s="185"/>
      <c r="R571" s="185"/>
      <c r="S571" s="185"/>
      <c r="T571" s="186"/>
      <c r="AT571" s="180" t="s">
        <v>133</v>
      </c>
      <c r="AU571" s="180" t="s">
        <v>141</v>
      </c>
      <c r="AV571" s="14" t="s">
        <v>123</v>
      </c>
      <c r="AW571" s="14" t="s">
        <v>32</v>
      </c>
      <c r="AX571" s="14" t="s">
        <v>86</v>
      </c>
      <c r="AY571" s="180" t="s">
        <v>124</v>
      </c>
    </row>
    <row r="572" spans="2:65" s="1" customFormat="1" ht="24" customHeight="1">
      <c r="B572" s="149"/>
      <c r="C572" s="150" t="s">
        <v>655</v>
      </c>
      <c r="D572" s="150" t="s">
        <v>127</v>
      </c>
      <c r="E572" s="151" t="s">
        <v>656</v>
      </c>
      <c r="F572" s="152" t="s">
        <v>657</v>
      </c>
      <c r="G572" s="153" t="s">
        <v>175</v>
      </c>
      <c r="H572" s="154">
        <v>123.4</v>
      </c>
      <c r="I572" s="155"/>
      <c r="J572" s="156">
        <f>ROUND(I572*H572,2)</f>
        <v>0</v>
      </c>
      <c r="K572" s="152" t="s">
        <v>1</v>
      </c>
      <c r="L572" s="31"/>
      <c r="M572" s="157" t="s">
        <v>1</v>
      </c>
      <c r="N572" s="158" t="s">
        <v>43</v>
      </c>
      <c r="O572" s="54"/>
      <c r="P572" s="159">
        <f>O572*H572</f>
        <v>0</v>
      </c>
      <c r="Q572" s="159">
        <v>8.4250000000000005E-2</v>
      </c>
      <c r="R572" s="159">
        <f>Q572*H572</f>
        <v>10.396450000000002</v>
      </c>
      <c r="S572" s="159">
        <v>0</v>
      </c>
      <c r="T572" s="160">
        <f>S572*H572</f>
        <v>0</v>
      </c>
      <c r="AR572" s="161" t="s">
        <v>123</v>
      </c>
      <c r="AT572" s="161" t="s">
        <v>127</v>
      </c>
      <c r="AU572" s="161" t="s">
        <v>141</v>
      </c>
      <c r="AY572" s="16" t="s">
        <v>124</v>
      </c>
      <c r="BE572" s="162">
        <f>IF(N572="základní",J572,0)</f>
        <v>0</v>
      </c>
      <c r="BF572" s="162">
        <f>IF(N572="snížená",J572,0)</f>
        <v>0</v>
      </c>
      <c r="BG572" s="162">
        <f>IF(N572="zákl. přenesená",J572,0)</f>
        <v>0</v>
      </c>
      <c r="BH572" s="162">
        <f>IF(N572="sníž. přenesená",J572,0)</f>
        <v>0</v>
      </c>
      <c r="BI572" s="162">
        <f>IF(N572="nulová",J572,0)</f>
        <v>0</v>
      </c>
      <c r="BJ572" s="16" t="s">
        <v>86</v>
      </c>
      <c r="BK572" s="162">
        <f>ROUND(I572*H572,2)</f>
        <v>0</v>
      </c>
      <c r="BL572" s="16" t="s">
        <v>123</v>
      </c>
      <c r="BM572" s="161" t="s">
        <v>658</v>
      </c>
    </row>
    <row r="573" spans="2:65" s="12" customFormat="1" ht="33.75">
      <c r="B573" s="163"/>
      <c r="D573" s="164" t="s">
        <v>133</v>
      </c>
      <c r="E573" s="165" t="s">
        <v>1</v>
      </c>
      <c r="F573" s="166" t="s">
        <v>659</v>
      </c>
      <c r="H573" s="165" t="s">
        <v>1</v>
      </c>
      <c r="I573" s="167"/>
      <c r="L573" s="163"/>
      <c r="M573" s="168"/>
      <c r="N573" s="169"/>
      <c r="O573" s="169"/>
      <c r="P573" s="169"/>
      <c r="Q573" s="169"/>
      <c r="R573" s="169"/>
      <c r="S573" s="169"/>
      <c r="T573" s="170"/>
      <c r="AT573" s="165" t="s">
        <v>133</v>
      </c>
      <c r="AU573" s="165" t="s">
        <v>141</v>
      </c>
      <c r="AV573" s="12" t="s">
        <v>86</v>
      </c>
      <c r="AW573" s="12" t="s">
        <v>32</v>
      </c>
      <c r="AX573" s="12" t="s">
        <v>78</v>
      </c>
      <c r="AY573" s="165" t="s">
        <v>124</v>
      </c>
    </row>
    <row r="574" spans="2:65" s="12" customFormat="1" ht="33.75">
      <c r="B574" s="163"/>
      <c r="D574" s="164" t="s">
        <v>133</v>
      </c>
      <c r="E574" s="165" t="s">
        <v>1</v>
      </c>
      <c r="F574" s="166" t="s">
        <v>660</v>
      </c>
      <c r="H574" s="165" t="s">
        <v>1</v>
      </c>
      <c r="I574" s="167"/>
      <c r="L574" s="163"/>
      <c r="M574" s="168"/>
      <c r="N574" s="169"/>
      <c r="O574" s="169"/>
      <c r="P574" s="169"/>
      <c r="Q574" s="169"/>
      <c r="R574" s="169"/>
      <c r="S574" s="169"/>
      <c r="T574" s="170"/>
      <c r="AT574" s="165" t="s">
        <v>133</v>
      </c>
      <c r="AU574" s="165" t="s">
        <v>141</v>
      </c>
      <c r="AV574" s="12" t="s">
        <v>86</v>
      </c>
      <c r="AW574" s="12" t="s">
        <v>32</v>
      </c>
      <c r="AX574" s="12" t="s">
        <v>78</v>
      </c>
      <c r="AY574" s="165" t="s">
        <v>124</v>
      </c>
    </row>
    <row r="575" spans="2:65" s="12" customFormat="1" ht="22.5">
      <c r="B575" s="163"/>
      <c r="D575" s="164" t="s">
        <v>133</v>
      </c>
      <c r="E575" s="165" t="s">
        <v>1</v>
      </c>
      <c r="F575" s="166" t="s">
        <v>661</v>
      </c>
      <c r="H575" s="165" t="s">
        <v>1</v>
      </c>
      <c r="I575" s="167"/>
      <c r="L575" s="163"/>
      <c r="M575" s="168"/>
      <c r="N575" s="169"/>
      <c r="O575" s="169"/>
      <c r="P575" s="169"/>
      <c r="Q575" s="169"/>
      <c r="R575" s="169"/>
      <c r="S575" s="169"/>
      <c r="T575" s="170"/>
      <c r="AT575" s="165" t="s">
        <v>133</v>
      </c>
      <c r="AU575" s="165" t="s">
        <v>141</v>
      </c>
      <c r="AV575" s="12" t="s">
        <v>86</v>
      </c>
      <c r="AW575" s="12" t="s">
        <v>32</v>
      </c>
      <c r="AX575" s="12" t="s">
        <v>78</v>
      </c>
      <c r="AY575" s="165" t="s">
        <v>124</v>
      </c>
    </row>
    <row r="576" spans="2:65" s="13" customFormat="1">
      <c r="B576" s="171"/>
      <c r="D576" s="164" t="s">
        <v>133</v>
      </c>
      <c r="E576" s="172" t="s">
        <v>1</v>
      </c>
      <c r="F576" s="173" t="s">
        <v>662</v>
      </c>
      <c r="H576" s="174">
        <v>123.4</v>
      </c>
      <c r="I576" s="175"/>
      <c r="L576" s="171"/>
      <c r="M576" s="176"/>
      <c r="N576" s="177"/>
      <c r="O576" s="177"/>
      <c r="P576" s="177"/>
      <c r="Q576" s="177"/>
      <c r="R576" s="177"/>
      <c r="S576" s="177"/>
      <c r="T576" s="178"/>
      <c r="AT576" s="172" t="s">
        <v>133</v>
      </c>
      <c r="AU576" s="172" t="s">
        <v>141</v>
      </c>
      <c r="AV576" s="13" t="s">
        <v>88</v>
      </c>
      <c r="AW576" s="13" t="s">
        <v>32</v>
      </c>
      <c r="AX576" s="13" t="s">
        <v>78</v>
      </c>
      <c r="AY576" s="172" t="s">
        <v>124</v>
      </c>
    </row>
    <row r="577" spans="2:65" s="14" customFormat="1">
      <c r="B577" s="179"/>
      <c r="D577" s="164" t="s">
        <v>133</v>
      </c>
      <c r="E577" s="180" t="s">
        <v>1</v>
      </c>
      <c r="F577" s="181" t="s">
        <v>136</v>
      </c>
      <c r="H577" s="182">
        <v>123.4</v>
      </c>
      <c r="I577" s="183"/>
      <c r="L577" s="179"/>
      <c r="M577" s="184"/>
      <c r="N577" s="185"/>
      <c r="O577" s="185"/>
      <c r="P577" s="185"/>
      <c r="Q577" s="185"/>
      <c r="R577" s="185"/>
      <c r="S577" s="185"/>
      <c r="T577" s="186"/>
      <c r="AT577" s="180" t="s">
        <v>133</v>
      </c>
      <c r="AU577" s="180" t="s">
        <v>141</v>
      </c>
      <c r="AV577" s="14" t="s">
        <v>123</v>
      </c>
      <c r="AW577" s="14" t="s">
        <v>32</v>
      </c>
      <c r="AX577" s="14" t="s">
        <v>86</v>
      </c>
      <c r="AY577" s="180" t="s">
        <v>124</v>
      </c>
    </row>
    <row r="578" spans="2:65" s="1" customFormat="1" ht="24" customHeight="1">
      <c r="B578" s="149"/>
      <c r="C578" s="150" t="s">
        <v>663</v>
      </c>
      <c r="D578" s="150" t="s">
        <v>127</v>
      </c>
      <c r="E578" s="151" t="s">
        <v>664</v>
      </c>
      <c r="F578" s="152" t="s">
        <v>665</v>
      </c>
      <c r="G578" s="153" t="s">
        <v>220</v>
      </c>
      <c r="H578" s="154">
        <v>198.4</v>
      </c>
      <c r="I578" s="155"/>
      <c r="J578" s="156">
        <f>ROUND(I578*H578,2)</f>
        <v>0</v>
      </c>
      <c r="K578" s="152" t="s">
        <v>198</v>
      </c>
      <c r="L578" s="31"/>
      <c r="M578" s="157" t="s">
        <v>1</v>
      </c>
      <c r="N578" s="158" t="s">
        <v>43</v>
      </c>
      <c r="O578" s="54"/>
      <c r="P578" s="159">
        <f>O578*H578</f>
        <v>0</v>
      </c>
      <c r="Q578" s="159">
        <v>0.13944999999999999</v>
      </c>
      <c r="R578" s="159">
        <f>Q578*H578</f>
        <v>27.666879999999999</v>
      </c>
      <c r="S578" s="159">
        <v>0</v>
      </c>
      <c r="T578" s="160">
        <f>S578*H578</f>
        <v>0</v>
      </c>
      <c r="AR578" s="161" t="s">
        <v>123</v>
      </c>
      <c r="AT578" s="161" t="s">
        <v>127</v>
      </c>
      <c r="AU578" s="161" t="s">
        <v>141</v>
      </c>
      <c r="AY578" s="16" t="s">
        <v>124</v>
      </c>
      <c r="BE578" s="162">
        <f>IF(N578="základní",J578,0)</f>
        <v>0</v>
      </c>
      <c r="BF578" s="162">
        <f>IF(N578="snížená",J578,0)</f>
        <v>0</v>
      </c>
      <c r="BG578" s="162">
        <f>IF(N578="zákl. přenesená",J578,0)</f>
        <v>0</v>
      </c>
      <c r="BH578" s="162">
        <f>IF(N578="sníž. přenesená",J578,0)</f>
        <v>0</v>
      </c>
      <c r="BI578" s="162">
        <f>IF(N578="nulová",J578,0)</f>
        <v>0</v>
      </c>
      <c r="BJ578" s="16" t="s">
        <v>86</v>
      </c>
      <c r="BK578" s="162">
        <f>ROUND(I578*H578,2)</f>
        <v>0</v>
      </c>
      <c r="BL578" s="16" t="s">
        <v>123</v>
      </c>
      <c r="BM578" s="161" t="s">
        <v>666</v>
      </c>
    </row>
    <row r="579" spans="2:65" s="12" customFormat="1" ht="33.75">
      <c r="B579" s="163"/>
      <c r="D579" s="164" t="s">
        <v>133</v>
      </c>
      <c r="E579" s="165" t="s">
        <v>1</v>
      </c>
      <c r="F579" s="166" t="s">
        <v>667</v>
      </c>
      <c r="H579" s="165" t="s">
        <v>1</v>
      </c>
      <c r="I579" s="167"/>
      <c r="L579" s="163"/>
      <c r="M579" s="168"/>
      <c r="N579" s="169"/>
      <c r="O579" s="169"/>
      <c r="P579" s="169"/>
      <c r="Q579" s="169"/>
      <c r="R579" s="169"/>
      <c r="S579" s="169"/>
      <c r="T579" s="170"/>
      <c r="AT579" s="165" t="s">
        <v>133</v>
      </c>
      <c r="AU579" s="165" t="s">
        <v>141</v>
      </c>
      <c r="AV579" s="12" t="s">
        <v>86</v>
      </c>
      <c r="AW579" s="12" t="s">
        <v>32</v>
      </c>
      <c r="AX579" s="12" t="s">
        <v>78</v>
      </c>
      <c r="AY579" s="165" t="s">
        <v>124</v>
      </c>
    </row>
    <row r="580" spans="2:65" s="12" customFormat="1" ht="22.5">
      <c r="B580" s="163"/>
      <c r="D580" s="164" t="s">
        <v>133</v>
      </c>
      <c r="E580" s="165" t="s">
        <v>1</v>
      </c>
      <c r="F580" s="166" t="s">
        <v>668</v>
      </c>
      <c r="H580" s="165" t="s">
        <v>1</v>
      </c>
      <c r="I580" s="167"/>
      <c r="L580" s="163"/>
      <c r="M580" s="168"/>
      <c r="N580" s="169"/>
      <c r="O580" s="169"/>
      <c r="P580" s="169"/>
      <c r="Q580" s="169"/>
      <c r="R580" s="169"/>
      <c r="S580" s="169"/>
      <c r="T580" s="170"/>
      <c r="AT580" s="165" t="s">
        <v>133</v>
      </c>
      <c r="AU580" s="165" t="s">
        <v>141</v>
      </c>
      <c r="AV580" s="12" t="s">
        <v>86</v>
      </c>
      <c r="AW580" s="12" t="s">
        <v>32</v>
      </c>
      <c r="AX580" s="12" t="s">
        <v>78</v>
      </c>
      <c r="AY580" s="165" t="s">
        <v>124</v>
      </c>
    </row>
    <row r="581" spans="2:65" s="12" customFormat="1" ht="22.5">
      <c r="B581" s="163"/>
      <c r="D581" s="164" t="s">
        <v>133</v>
      </c>
      <c r="E581" s="165" t="s">
        <v>1</v>
      </c>
      <c r="F581" s="166" t="s">
        <v>482</v>
      </c>
      <c r="H581" s="165" t="s">
        <v>1</v>
      </c>
      <c r="I581" s="167"/>
      <c r="L581" s="163"/>
      <c r="M581" s="168"/>
      <c r="N581" s="169"/>
      <c r="O581" s="169"/>
      <c r="P581" s="169"/>
      <c r="Q581" s="169"/>
      <c r="R581" s="169"/>
      <c r="S581" s="169"/>
      <c r="T581" s="170"/>
      <c r="AT581" s="165" t="s">
        <v>133</v>
      </c>
      <c r="AU581" s="165" t="s">
        <v>141</v>
      </c>
      <c r="AV581" s="12" t="s">
        <v>86</v>
      </c>
      <c r="AW581" s="12" t="s">
        <v>32</v>
      </c>
      <c r="AX581" s="12" t="s">
        <v>78</v>
      </c>
      <c r="AY581" s="165" t="s">
        <v>124</v>
      </c>
    </row>
    <row r="582" spans="2:65" s="13" customFormat="1">
      <c r="B582" s="171"/>
      <c r="D582" s="164" t="s">
        <v>133</v>
      </c>
      <c r="E582" s="172" t="s">
        <v>1</v>
      </c>
      <c r="F582" s="173" t="s">
        <v>235</v>
      </c>
      <c r="H582" s="174">
        <v>198.4</v>
      </c>
      <c r="I582" s="175"/>
      <c r="L582" s="171"/>
      <c r="M582" s="176"/>
      <c r="N582" s="177"/>
      <c r="O582" s="177"/>
      <c r="P582" s="177"/>
      <c r="Q582" s="177"/>
      <c r="R582" s="177"/>
      <c r="S582" s="177"/>
      <c r="T582" s="178"/>
      <c r="AT582" s="172" t="s">
        <v>133</v>
      </c>
      <c r="AU582" s="172" t="s">
        <v>141</v>
      </c>
      <c r="AV582" s="13" t="s">
        <v>88</v>
      </c>
      <c r="AW582" s="13" t="s">
        <v>32</v>
      </c>
      <c r="AX582" s="13" t="s">
        <v>78</v>
      </c>
      <c r="AY582" s="172" t="s">
        <v>124</v>
      </c>
    </row>
    <row r="583" spans="2:65" s="14" customFormat="1">
      <c r="B583" s="179"/>
      <c r="D583" s="164" t="s">
        <v>133</v>
      </c>
      <c r="E583" s="180" t="s">
        <v>1</v>
      </c>
      <c r="F583" s="181" t="s">
        <v>136</v>
      </c>
      <c r="H583" s="182">
        <v>198.4</v>
      </c>
      <c r="I583" s="183"/>
      <c r="L583" s="179"/>
      <c r="M583" s="184"/>
      <c r="N583" s="185"/>
      <c r="O583" s="185"/>
      <c r="P583" s="185"/>
      <c r="Q583" s="185"/>
      <c r="R583" s="185"/>
      <c r="S583" s="185"/>
      <c r="T583" s="186"/>
      <c r="AT583" s="180" t="s">
        <v>133</v>
      </c>
      <c r="AU583" s="180" t="s">
        <v>141</v>
      </c>
      <c r="AV583" s="14" t="s">
        <v>123</v>
      </c>
      <c r="AW583" s="14" t="s">
        <v>32</v>
      </c>
      <c r="AX583" s="14" t="s">
        <v>86</v>
      </c>
      <c r="AY583" s="180" t="s">
        <v>124</v>
      </c>
    </row>
    <row r="584" spans="2:65" s="1" customFormat="1" ht="16.5" customHeight="1">
      <c r="B584" s="149"/>
      <c r="C584" s="190" t="s">
        <v>669</v>
      </c>
      <c r="D584" s="190" t="s">
        <v>313</v>
      </c>
      <c r="E584" s="191" t="s">
        <v>670</v>
      </c>
      <c r="F584" s="192" t="s">
        <v>671</v>
      </c>
      <c r="G584" s="193" t="s">
        <v>220</v>
      </c>
      <c r="H584" s="194">
        <v>11.2</v>
      </c>
      <c r="I584" s="195"/>
      <c r="J584" s="196">
        <f>ROUND(I584*H584,2)</f>
        <v>0</v>
      </c>
      <c r="K584" s="192" t="s">
        <v>1</v>
      </c>
      <c r="L584" s="197"/>
      <c r="M584" s="198" t="s">
        <v>1</v>
      </c>
      <c r="N584" s="199" t="s">
        <v>43</v>
      </c>
      <c r="O584" s="54"/>
      <c r="P584" s="159">
        <f>O584*H584</f>
        <v>0</v>
      </c>
      <c r="Q584" s="159">
        <v>0.15</v>
      </c>
      <c r="R584" s="159">
        <f>Q584*H584</f>
        <v>1.68</v>
      </c>
      <c r="S584" s="159">
        <v>0</v>
      </c>
      <c r="T584" s="160">
        <f>S584*H584</f>
        <v>0</v>
      </c>
      <c r="AR584" s="161" t="s">
        <v>228</v>
      </c>
      <c r="AT584" s="161" t="s">
        <v>313</v>
      </c>
      <c r="AU584" s="161" t="s">
        <v>141</v>
      </c>
      <c r="AY584" s="16" t="s">
        <v>124</v>
      </c>
      <c r="BE584" s="162">
        <f>IF(N584="základní",J584,0)</f>
        <v>0</v>
      </c>
      <c r="BF584" s="162">
        <f>IF(N584="snížená",J584,0)</f>
        <v>0</v>
      </c>
      <c r="BG584" s="162">
        <f>IF(N584="zákl. přenesená",J584,0)</f>
        <v>0</v>
      </c>
      <c r="BH584" s="162">
        <f>IF(N584="sníž. přenesená",J584,0)</f>
        <v>0</v>
      </c>
      <c r="BI584" s="162">
        <f>IF(N584="nulová",J584,0)</f>
        <v>0</v>
      </c>
      <c r="BJ584" s="16" t="s">
        <v>86</v>
      </c>
      <c r="BK584" s="162">
        <f>ROUND(I584*H584,2)</f>
        <v>0</v>
      </c>
      <c r="BL584" s="16" t="s">
        <v>123</v>
      </c>
      <c r="BM584" s="161" t="s">
        <v>672</v>
      </c>
    </row>
    <row r="585" spans="2:65" s="1" customFormat="1" ht="19.5">
      <c r="B585" s="31"/>
      <c r="D585" s="164" t="s">
        <v>337</v>
      </c>
      <c r="F585" s="200" t="s">
        <v>673</v>
      </c>
      <c r="I585" s="90"/>
      <c r="L585" s="31"/>
      <c r="M585" s="201"/>
      <c r="N585" s="54"/>
      <c r="O585" s="54"/>
      <c r="P585" s="54"/>
      <c r="Q585" s="54"/>
      <c r="R585" s="54"/>
      <c r="S585" s="54"/>
      <c r="T585" s="55"/>
      <c r="AT585" s="16" t="s">
        <v>337</v>
      </c>
      <c r="AU585" s="16" t="s">
        <v>141</v>
      </c>
    </row>
    <row r="586" spans="2:65" s="12" customFormat="1" ht="22.5">
      <c r="B586" s="163"/>
      <c r="D586" s="164" t="s">
        <v>133</v>
      </c>
      <c r="E586" s="165" t="s">
        <v>1</v>
      </c>
      <c r="F586" s="166" t="s">
        <v>674</v>
      </c>
      <c r="H586" s="165" t="s">
        <v>1</v>
      </c>
      <c r="I586" s="167"/>
      <c r="L586" s="163"/>
      <c r="M586" s="168"/>
      <c r="N586" s="169"/>
      <c r="O586" s="169"/>
      <c r="P586" s="169"/>
      <c r="Q586" s="169"/>
      <c r="R586" s="169"/>
      <c r="S586" s="169"/>
      <c r="T586" s="170"/>
      <c r="AT586" s="165" t="s">
        <v>133</v>
      </c>
      <c r="AU586" s="165" t="s">
        <v>141</v>
      </c>
      <c r="AV586" s="12" t="s">
        <v>86</v>
      </c>
      <c r="AW586" s="12" t="s">
        <v>32</v>
      </c>
      <c r="AX586" s="12" t="s">
        <v>78</v>
      </c>
      <c r="AY586" s="165" t="s">
        <v>124</v>
      </c>
    </row>
    <row r="587" spans="2:65" s="12" customFormat="1" ht="22.5">
      <c r="B587" s="163"/>
      <c r="D587" s="164" t="s">
        <v>133</v>
      </c>
      <c r="E587" s="165" t="s">
        <v>1</v>
      </c>
      <c r="F587" s="166" t="s">
        <v>675</v>
      </c>
      <c r="H587" s="165" t="s">
        <v>1</v>
      </c>
      <c r="I587" s="167"/>
      <c r="L587" s="163"/>
      <c r="M587" s="168"/>
      <c r="N587" s="169"/>
      <c r="O587" s="169"/>
      <c r="P587" s="169"/>
      <c r="Q587" s="169"/>
      <c r="R587" s="169"/>
      <c r="S587" s="169"/>
      <c r="T587" s="170"/>
      <c r="AT587" s="165" t="s">
        <v>133</v>
      </c>
      <c r="AU587" s="165" t="s">
        <v>141</v>
      </c>
      <c r="AV587" s="12" t="s">
        <v>86</v>
      </c>
      <c r="AW587" s="12" t="s">
        <v>32</v>
      </c>
      <c r="AX587" s="12" t="s">
        <v>78</v>
      </c>
      <c r="AY587" s="165" t="s">
        <v>124</v>
      </c>
    </row>
    <row r="588" spans="2:65" s="12" customFormat="1" ht="22.5">
      <c r="B588" s="163"/>
      <c r="D588" s="164" t="s">
        <v>133</v>
      </c>
      <c r="E588" s="165" t="s">
        <v>1</v>
      </c>
      <c r="F588" s="166" t="s">
        <v>482</v>
      </c>
      <c r="H588" s="165" t="s">
        <v>1</v>
      </c>
      <c r="I588" s="167"/>
      <c r="L588" s="163"/>
      <c r="M588" s="168"/>
      <c r="N588" s="169"/>
      <c r="O588" s="169"/>
      <c r="P588" s="169"/>
      <c r="Q588" s="169"/>
      <c r="R588" s="169"/>
      <c r="S588" s="169"/>
      <c r="T588" s="170"/>
      <c r="AT588" s="165" t="s">
        <v>133</v>
      </c>
      <c r="AU588" s="165" t="s">
        <v>141</v>
      </c>
      <c r="AV588" s="12" t="s">
        <v>86</v>
      </c>
      <c r="AW588" s="12" t="s">
        <v>32</v>
      </c>
      <c r="AX588" s="12" t="s">
        <v>78</v>
      </c>
      <c r="AY588" s="165" t="s">
        <v>124</v>
      </c>
    </row>
    <row r="589" spans="2:65" s="13" customFormat="1">
      <c r="B589" s="171"/>
      <c r="D589" s="164" t="s">
        <v>133</v>
      </c>
      <c r="E589" s="172" t="s">
        <v>1</v>
      </c>
      <c r="F589" s="173" t="s">
        <v>676</v>
      </c>
      <c r="H589" s="174">
        <v>11.2</v>
      </c>
      <c r="I589" s="175"/>
      <c r="L589" s="171"/>
      <c r="M589" s="176"/>
      <c r="N589" s="177"/>
      <c r="O589" s="177"/>
      <c r="P589" s="177"/>
      <c r="Q589" s="177"/>
      <c r="R589" s="177"/>
      <c r="S589" s="177"/>
      <c r="T589" s="178"/>
      <c r="AT589" s="172" t="s">
        <v>133</v>
      </c>
      <c r="AU589" s="172" t="s">
        <v>141</v>
      </c>
      <c r="AV589" s="13" t="s">
        <v>88</v>
      </c>
      <c r="AW589" s="13" t="s">
        <v>32</v>
      </c>
      <c r="AX589" s="13" t="s">
        <v>78</v>
      </c>
      <c r="AY589" s="172" t="s">
        <v>124</v>
      </c>
    </row>
    <row r="590" spans="2:65" s="14" customFormat="1">
      <c r="B590" s="179"/>
      <c r="D590" s="164" t="s">
        <v>133</v>
      </c>
      <c r="E590" s="180" t="s">
        <v>1</v>
      </c>
      <c r="F590" s="181" t="s">
        <v>136</v>
      </c>
      <c r="H590" s="182">
        <v>11.2</v>
      </c>
      <c r="I590" s="183"/>
      <c r="L590" s="179"/>
      <c r="M590" s="184"/>
      <c r="N590" s="185"/>
      <c r="O590" s="185"/>
      <c r="P590" s="185"/>
      <c r="Q590" s="185"/>
      <c r="R590" s="185"/>
      <c r="S590" s="185"/>
      <c r="T590" s="186"/>
      <c r="AT590" s="180" t="s">
        <v>133</v>
      </c>
      <c r="AU590" s="180" t="s">
        <v>141</v>
      </c>
      <c r="AV590" s="14" t="s">
        <v>123</v>
      </c>
      <c r="AW590" s="14" t="s">
        <v>32</v>
      </c>
      <c r="AX590" s="14" t="s">
        <v>86</v>
      </c>
      <c r="AY590" s="180" t="s">
        <v>124</v>
      </c>
    </row>
    <row r="591" spans="2:65" s="1" customFormat="1" ht="16.5" customHeight="1">
      <c r="B591" s="149"/>
      <c r="C591" s="150" t="s">
        <v>677</v>
      </c>
      <c r="D591" s="150" t="s">
        <v>127</v>
      </c>
      <c r="E591" s="151" t="s">
        <v>678</v>
      </c>
      <c r="F591" s="152" t="s">
        <v>679</v>
      </c>
      <c r="G591" s="153" t="s">
        <v>220</v>
      </c>
      <c r="H591" s="154">
        <v>36.200000000000003</v>
      </c>
      <c r="I591" s="155"/>
      <c r="J591" s="156">
        <f>ROUND(I591*H591,2)</f>
        <v>0</v>
      </c>
      <c r="K591" s="152" t="s">
        <v>198</v>
      </c>
      <c r="L591" s="31"/>
      <c r="M591" s="157" t="s">
        <v>1</v>
      </c>
      <c r="N591" s="158" t="s">
        <v>43</v>
      </c>
      <c r="O591" s="54"/>
      <c r="P591" s="159">
        <f>O591*H591</f>
        <v>0</v>
      </c>
      <c r="Q591" s="159">
        <v>0</v>
      </c>
      <c r="R591" s="159">
        <f>Q591*H591</f>
        <v>0</v>
      </c>
      <c r="S591" s="159">
        <v>0</v>
      </c>
      <c r="T591" s="160">
        <f>S591*H591</f>
        <v>0</v>
      </c>
      <c r="AR591" s="161" t="s">
        <v>123</v>
      </c>
      <c r="AT591" s="161" t="s">
        <v>127</v>
      </c>
      <c r="AU591" s="161" t="s">
        <v>141</v>
      </c>
      <c r="AY591" s="16" t="s">
        <v>124</v>
      </c>
      <c r="BE591" s="162">
        <f>IF(N591="základní",J591,0)</f>
        <v>0</v>
      </c>
      <c r="BF591" s="162">
        <f>IF(N591="snížená",J591,0)</f>
        <v>0</v>
      </c>
      <c r="BG591" s="162">
        <f>IF(N591="zákl. přenesená",J591,0)</f>
        <v>0</v>
      </c>
      <c r="BH591" s="162">
        <f>IF(N591="sníž. přenesená",J591,0)</f>
        <v>0</v>
      </c>
      <c r="BI591" s="162">
        <f>IF(N591="nulová",J591,0)</f>
        <v>0</v>
      </c>
      <c r="BJ591" s="16" t="s">
        <v>86</v>
      </c>
      <c r="BK591" s="162">
        <f>ROUND(I591*H591,2)</f>
        <v>0</v>
      </c>
      <c r="BL591" s="16" t="s">
        <v>123</v>
      </c>
      <c r="BM591" s="161" t="s">
        <v>680</v>
      </c>
    </row>
    <row r="592" spans="2:65" s="12" customFormat="1" ht="33.75">
      <c r="B592" s="163"/>
      <c r="D592" s="164" t="s">
        <v>133</v>
      </c>
      <c r="E592" s="165" t="s">
        <v>1</v>
      </c>
      <c r="F592" s="166" t="s">
        <v>681</v>
      </c>
      <c r="H592" s="165" t="s">
        <v>1</v>
      </c>
      <c r="I592" s="167"/>
      <c r="L592" s="163"/>
      <c r="M592" s="168"/>
      <c r="N592" s="169"/>
      <c r="O592" s="169"/>
      <c r="P592" s="169"/>
      <c r="Q592" s="169"/>
      <c r="R592" s="169"/>
      <c r="S592" s="169"/>
      <c r="T592" s="170"/>
      <c r="AT592" s="165" t="s">
        <v>133</v>
      </c>
      <c r="AU592" s="165" t="s">
        <v>141</v>
      </c>
      <c r="AV592" s="12" t="s">
        <v>86</v>
      </c>
      <c r="AW592" s="12" t="s">
        <v>32</v>
      </c>
      <c r="AX592" s="12" t="s">
        <v>78</v>
      </c>
      <c r="AY592" s="165" t="s">
        <v>124</v>
      </c>
    </row>
    <row r="593" spans="2:65" s="12" customFormat="1" ht="22.5">
      <c r="B593" s="163"/>
      <c r="D593" s="164" t="s">
        <v>133</v>
      </c>
      <c r="E593" s="165" t="s">
        <v>1</v>
      </c>
      <c r="F593" s="166" t="s">
        <v>371</v>
      </c>
      <c r="H593" s="165" t="s">
        <v>1</v>
      </c>
      <c r="I593" s="167"/>
      <c r="L593" s="163"/>
      <c r="M593" s="168"/>
      <c r="N593" s="169"/>
      <c r="O593" s="169"/>
      <c r="P593" s="169"/>
      <c r="Q593" s="169"/>
      <c r="R593" s="169"/>
      <c r="S593" s="169"/>
      <c r="T593" s="170"/>
      <c r="AT593" s="165" t="s">
        <v>133</v>
      </c>
      <c r="AU593" s="165" t="s">
        <v>141</v>
      </c>
      <c r="AV593" s="12" t="s">
        <v>86</v>
      </c>
      <c r="AW593" s="12" t="s">
        <v>32</v>
      </c>
      <c r="AX593" s="12" t="s">
        <v>78</v>
      </c>
      <c r="AY593" s="165" t="s">
        <v>124</v>
      </c>
    </row>
    <row r="594" spans="2:65" s="13" customFormat="1">
      <c r="B594" s="171"/>
      <c r="D594" s="164" t="s">
        <v>133</v>
      </c>
      <c r="E594" s="172" t="s">
        <v>1</v>
      </c>
      <c r="F594" s="173" t="s">
        <v>682</v>
      </c>
      <c r="H594" s="174">
        <v>36.200000000000003</v>
      </c>
      <c r="I594" s="175"/>
      <c r="L594" s="171"/>
      <c r="M594" s="176"/>
      <c r="N594" s="177"/>
      <c r="O594" s="177"/>
      <c r="P594" s="177"/>
      <c r="Q594" s="177"/>
      <c r="R594" s="177"/>
      <c r="S594" s="177"/>
      <c r="T594" s="178"/>
      <c r="AT594" s="172" t="s">
        <v>133</v>
      </c>
      <c r="AU594" s="172" t="s">
        <v>141</v>
      </c>
      <c r="AV594" s="13" t="s">
        <v>88</v>
      </c>
      <c r="AW594" s="13" t="s">
        <v>32</v>
      </c>
      <c r="AX594" s="13" t="s">
        <v>78</v>
      </c>
      <c r="AY594" s="172" t="s">
        <v>124</v>
      </c>
    </row>
    <row r="595" spans="2:65" s="14" customFormat="1">
      <c r="B595" s="179"/>
      <c r="D595" s="164" t="s">
        <v>133</v>
      </c>
      <c r="E595" s="180" t="s">
        <v>1</v>
      </c>
      <c r="F595" s="181" t="s">
        <v>136</v>
      </c>
      <c r="H595" s="182">
        <v>36.200000000000003</v>
      </c>
      <c r="I595" s="183"/>
      <c r="L595" s="179"/>
      <c r="M595" s="184"/>
      <c r="N595" s="185"/>
      <c r="O595" s="185"/>
      <c r="P595" s="185"/>
      <c r="Q595" s="185"/>
      <c r="R595" s="185"/>
      <c r="S595" s="185"/>
      <c r="T595" s="186"/>
      <c r="AT595" s="180" t="s">
        <v>133</v>
      </c>
      <c r="AU595" s="180" t="s">
        <v>141</v>
      </c>
      <c r="AV595" s="14" t="s">
        <v>123</v>
      </c>
      <c r="AW595" s="14" t="s">
        <v>32</v>
      </c>
      <c r="AX595" s="14" t="s">
        <v>86</v>
      </c>
      <c r="AY595" s="180" t="s">
        <v>124</v>
      </c>
    </row>
    <row r="596" spans="2:65" s="1" customFormat="1" ht="24" customHeight="1">
      <c r="B596" s="149"/>
      <c r="C596" s="150" t="s">
        <v>683</v>
      </c>
      <c r="D596" s="150" t="s">
        <v>127</v>
      </c>
      <c r="E596" s="151" t="s">
        <v>684</v>
      </c>
      <c r="F596" s="152" t="s">
        <v>685</v>
      </c>
      <c r="G596" s="153" t="s">
        <v>175</v>
      </c>
      <c r="H596" s="154">
        <v>1129.6600000000001</v>
      </c>
      <c r="I596" s="155"/>
      <c r="J596" s="156">
        <f>ROUND(I596*H596,2)</f>
        <v>0</v>
      </c>
      <c r="K596" s="152" t="s">
        <v>198</v>
      </c>
      <c r="L596" s="31"/>
      <c r="M596" s="157" t="s">
        <v>1</v>
      </c>
      <c r="N596" s="158" t="s">
        <v>43</v>
      </c>
      <c r="O596" s="54"/>
      <c r="P596" s="159">
        <f>O596*H596</f>
        <v>0</v>
      </c>
      <c r="Q596" s="159">
        <v>2.3099999999999999E-2</v>
      </c>
      <c r="R596" s="159">
        <f>Q596*H596</f>
        <v>26.095146</v>
      </c>
      <c r="S596" s="159">
        <v>0</v>
      </c>
      <c r="T596" s="160">
        <f>S596*H596</f>
        <v>0</v>
      </c>
      <c r="AR596" s="161" t="s">
        <v>123</v>
      </c>
      <c r="AT596" s="161" t="s">
        <v>127</v>
      </c>
      <c r="AU596" s="161" t="s">
        <v>141</v>
      </c>
      <c r="AY596" s="16" t="s">
        <v>124</v>
      </c>
      <c r="BE596" s="162">
        <f>IF(N596="základní",J596,0)</f>
        <v>0</v>
      </c>
      <c r="BF596" s="162">
        <f>IF(N596="snížená",J596,0)</f>
        <v>0</v>
      </c>
      <c r="BG596" s="162">
        <f>IF(N596="zákl. přenesená",J596,0)</f>
        <v>0</v>
      </c>
      <c r="BH596" s="162">
        <f>IF(N596="sníž. přenesená",J596,0)</f>
        <v>0</v>
      </c>
      <c r="BI596" s="162">
        <f>IF(N596="nulová",J596,0)</f>
        <v>0</v>
      </c>
      <c r="BJ596" s="16" t="s">
        <v>86</v>
      </c>
      <c r="BK596" s="162">
        <f>ROUND(I596*H596,2)</f>
        <v>0</v>
      </c>
      <c r="BL596" s="16" t="s">
        <v>123</v>
      </c>
      <c r="BM596" s="161" t="s">
        <v>686</v>
      </c>
    </row>
    <row r="597" spans="2:65" s="12" customFormat="1" ht="33.75">
      <c r="B597" s="163"/>
      <c r="D597" s="164" t="s">
        <v>133</v>
      </c>
      <c r="E597" s="165" t="s">
        <v>1</v>
      </c>
      <c r="F597" s="166" t="s">
        <v>687</v>
      </c>
      <c r="H597" s="165" t="s">
        <v>1</v>
      </c>
      <c r="I597" s="167"/>
      <c r="L597" s="163"/>
      <c r="M597" s="168"/>
      <c r="N597" s="169"/>
      <c r="O597" s="169"/>
      <c r="P597" s="169"/>
      <c r="Q597" s="169"/>
      <c r="R597" s="169"/>
      <c r="S597" s="169"/>
      <c r="T597" s="170"/>
      <c r="AT597" s="165" t="s">
        <v>133</v>
      </c>
      <c r="AU597" s="165" t="s">
        <v>141</v>
      </c>
      <c r="AV597" s="12" t="s">
        <v>86</v>
      </c>
      <c r="AW597" s="12" t="s">
        <v>32</v>
      </c>
      <c r="AX597" s="12" t="s">
        <v>78</v>
      </c>
      <c r="AY597" s="165" t="s">
        <v>124</v>
      </c>
    </row>
    <row r="598" spans="2:65" s="12" customFormat="1">
      <c r="B598" s="163"/>
      <c r="D598" s="164" t="s">
        <v>133</v>
      </c>
      <c r="E598" s="165" t="s">
        <v>1</v>
      </c>
      <c r="F598" s="166" t="s">
        <v>688</v>
      </c>
      <c r="H598" s="165" t="s">
        <v>1</v>
      </c>
      <c r="I598" s="167"/>
      <c r="L598" s="163"/>
      <c r="M598" s="168"/>
      <c r="N598" s="169"/>
      <c r="O598" s="169"/>
      <c r="P598" s="169"/>
      <c r="Q598" s="169"/>
      <c r="R598" s="169"/>
      <c r="S598" s="169"/>
      <c r="T598" s="170"/>
      <c r="AT598" s="165" t="s">
        <v>133</v>
      </c>
      <c r="AU598" s="165" t="s">
        <v>141</v>
      </c>
      <c r="AV598" s="12" t="s">
        <v>86</v>
      </c>
      <c r="AW598" s="12" t="s">
        <v>32</v>
      </c>
      <c r="AX598" s="12" t="s">
        <v>78</v>
      </c>
      <c r="AY598" s="165" t="s">
        <v>124</v>
      </c>
    </row>
    <row r="599" spans="2:65" s="12" customFormat="1" ht="22.5">
      <c r="B599" s="163"/>
      <c r="D599" s="164" t="s">
        <v>133</v>
      </c>
      <c r="E599" s="165" t="s">
        <v>1</v>
      </c>
      <c r="F599" s="166" t="s">
        <v>195</v>
      </c>
      <c r="H599" s="165" t="s">
        <v>1</v>
      </c>
      <c r="I599" s="167"/>
      <c r="L599" s="163"/>
      <c r="M599" s="168"/>
      <c r="N599" s="169"/>
      <c r="O599" s="169"/>
      <c r="P599" s="169"/>
      <c r="Q599" s="169"/>
      <c r="R599" s="169"/>
      <c r="S599" s="169"/>
      <c r="T599" s="170"/>
      <c r="AT599" s="165" t="s">
        <v>133</v>
      </c>
      <c r="AU599" s="165" t="s">
        <v>141</v>
      </c>
      <c r="AV599" s="12" t="s">
        <v>86</v>
      </c>
      <c r="AW599" s="12" t="s">
        <v>32</v>
      </c>
      <c r="AX599" s="12" t="s">
        <v>78</v>
      </c>
      <c r="AY599" s="165" t="s">
        <v>124</v>
      </c>
    </row>
    <row r="600" spans="2:65" s="13" customFormat="1">
      <c r="B600" s="171"/>
      <c r="D600" s="164" t="s">
        <v>133</v>
      </c>
      <c r="E600" s="172" t="s">
        <v>1</v>
      </c>
      <c r="F600" s="173" t="s">
        <v>689</v>
      </c>
      <c r="H600" s="174">
        <v>1129.6600000000001</v>
      </c>
      <c r="I600" s="175"/>
      <c r="L600" s="171"/>
      <c r="M600" s="176"/>
      <c r="N600" s="177"/>
      <c r="O600" s="177"/>
      <c r="P600" s="177"/>
      <c r="Q600" s="177"/>
      <c r="R600" s="177"/>
      <c r="S600" s="177"/>
      <c r="T600" s="178"/>
      <c r="AT600" s="172" t="s">
        <v>133</v>
      </c>
      <c r="AU600" s="172" t="s">
        <v>141</v>
      </c>
      <c r="AV600" s="13" t="s">
        <v>88</v>
      </c>
      <c r="AW600" s="13" t="s">
        <v>32</v>
      </c>
      <c r="AX600" s="13" t="s">
        <v>78</v>
      </c>
      <c r="AY600" s="172" t="s">
        <v>124</v>
      </c>
    </row>
    <row r="601" spans="2:65" s="14" customFormat="1">
      <c r="B601" s="179"/>
      <c r="D601" s="164" t="s">
        <v>133</v>
      </c>
      <c r="E601" s="180" t="s">
        <v>1</v>
      </c>
      <c r="F601" s="181" t="s">
        <v>136</v>
      </c>
      <c r="H601" s="182">
        <v>1129.6600000000001</v>
      </c>
      <c r="I601" s="183"/>
      <c r="L601" s="179"/>
      <c r="M601" s="184"/>
      <c r="N601" s="185"/>
      <c r="O601" s="185"/>
      <c r="P601" s="185"/>
      <c r="Q601" s="185"/>
      <c r="R601" s="185"/>
      <c r="S601" s="185"/>
      <c r="T601" s="186"/>
      <c r="AT601" s="180" t="s">
        <v>133</v>
      </c>
      <c r="AU601" s="180" t="s">
        <v>141</v>
      </c>
      <c r="AV601" s="14" t="s">
        <v>123</v>
      </c>
      <c r="AW601" s="14" t="s">
        <v>32</v>
      </c>
      <c r="AX601" s="14" t="s">
        <v>86</v>
      </c>
      <c r="AY601" s="180" t="s">
        <v>124</v>
      </c>
    </row>
    <row r="602" spans="2:65" s="11" customFormat="1" ht="22.9" customHeight="1">
      <c r="B602" s="136"/>
      <c r="D602" s="137" t="s">
        <v>77</v>
      </c>
      <c r="E602" s="147" t="s">
        <v>228</v>
      </c>
      <c r="F602" s="147" t="s">
        <v>690</v>
      </c>
      <c r="I602" s="139"/>
      <c r="J602" s="148">
        <f>BK602</f>
        <v>0</v>
      </c>
      <c r="L602" s="136"/>
      <c r="M602" s="141"/>
      <c r="N602" s="142"/>
      <c r="O602" s="142"/>
      <c r="P602" s="143">
        <f>SUM(P603:P638)</f>
        <v>0</v>
      </c>
      <c r="Q602" s="142"/>
      <c r="R602" s="143">
        <f>SUM(R603:R638)</f>
        <v>4.9828940000000002E-2</v>
      </c>
      <c r="S602" s="142"/>
      <c r="T602" s="144">
        <f>SUM(T603:T638)</f>
        <v>0</v>
      </c>
      <c r="AR602" s="137" t="s">
        <v>86</v>
      </c>
      <c r="AT602" s="145" t="s">
        <v>77</v>
      </c>
      <c r="AU602" s="145" t="s">
        <v>86</v>
      </c>
      <c r="AY602" s="137" t="s">
        <v>124</v>
      </c>
      <c r="BK602" s="146">
        <f>SUM(BK603:BK638)</f>
        <v>0</v>
      </c>
    </row>
    <row r="603" spans="2:65" s="1" customFormat="1" ht="16.5" customHeight="1">
      <c r="B603" s="149"/>
      <c r="C603" s="150" t="s">
        <v>691</v>
      </c>
      <c r="D603" s="150" t="s">
        <v>127</v>
      </c>
      <c r="E603" s="151" t="s">
        <v>692</v>
      </c>
      <c r="F603" s="152" t="s">
        <v>693</v>
      </c>
      <c r="G603" s="153" t="s">
        <v>175</v>
      </c>
      <c r="H603" s="154">
        <v>60.767000000000003</v>
      </c>
      <c r="I603" s="155"/>
      <c r="J603" s="156">
        <f>ROUND(I603*H603,2)</f>
        <v>0</v>
      </c>
      <c r="K603" s="152" t="s">
        <v>1</v>
      </c>
      <c r="L603" s="31"/>
      <c r="M603" s="157" t="s">
        <v>1</v>
      </c>
      <c r="N603" s="158" t="s">
        <v>43</v>
      </c>
      <c r="O603" s="54"/>
      <c r="P603" s="159">
        <f>O603*H603</f>
        <v>0</v>
      </c>
      <c r="Q603" s="159">
        <v>8.1999999999999998E-4</v>
      </c>
      <c r="R603" s="159">
        <f>Q603*H603</f>
        <v>4.9828940000000002E-2</v>
      </c>
      <c r="S603" s="159">
        <v>0</v>
      </c>
      <c r="T603" s="160">
        <f>S603*H603</f>
        <v>0</v>
      </c>
      <c r="AR603" s="161" t="s">
        <v>123</v>
      </c>
      <c r="AT603" s="161" t="s">
        <v>127</v>
      </c>
      <c r="AU603" s="161" t="s">
        <v>88</v>
      </c>
      <c r="AY603" s="16" t="s">
        <v>124</v>
      </c>
      <c r="BE603" s="162">
        <f>IF(N603="základní",J603,0)</f>
        <v>0</v>
      </c>
      <c r="BF603" s="162">
        <f>IF(N603="snížená",J603,0)</f>
        <v>0</v>
      </c>
      <c r="BG603" s="162">
        <f>IF(N603="zákl. přenesená",J603,0)</f>
        <v>0</v>
      </c>
      <c r="BH603" s="162">
        <f>IF(N603="sníž. přenesená",J603,0)</f>
        <v>0</v>
      </c>
      <c r="BI603" s="162">
        <f>IF(N603="nulová",J603,0)</f>
        <v>0</v>
      </c>
      <c r="BJ603" s="16" t="s">
        <v>86</v>
      </c>
      <c r="BK603" s="162">
        <f>ROUND(I603*H603,2)</f>
        <v>0</v>
      </c>
      <c r="BL603" s="16" t="s">
        <v>123</v>
      </c>
      <c r="BM603" s="161" t="s">
        <v>694</v>
      </c>
    </row>
    <row r="604" spans="2:65" s="12" customFormat="1" ht="22.5">
      <c r="B604" s="163"/>
      <c r="D604" s="164" t="s">
        <v>133</v>
      </c>
      <c r="E604" s="165" t="s">
        <v>1</v>
      </c>
      <c r="F604" s="166" t="s">
        <v>695</v>
      </c>
      <c r="H604" s="165" t="s">
        <v>1</v>
      </c>
      <c r="I604" s="167"/>
      <c r="L604" s="163"/>
      <c r="M604" s="168"/>
      <c r="N604" s="169"/>
      <c r="O604" s="169"/>
      <c r="P604" s="169"/>
      <c r="Q604" s="169"/>
      <c r="R604" s="169"/>
      <c r="S604" s="169"/>
      <c r="T604" s="170"/>
      <c r="AT604" s="165" t="s">
        <v>133</v>
      </c>
      <c r="AU604" s="165" t="s">
        <v>88</v>
      </c>
      <c r="AV604" s="12" t="s">
        <v>86</v>
      </c>
      <c r="AW604" s="12" t="s">
        <v>32</v>
      </c>
      <c r="AX604" s="12" t="s">
        <v>78</v>
      </c>
      <c r="AY604" s="165" t="s">
        <v>124</v>
      </c>
    </row>
    <row r="605" spans="2:65" s="12" customFormat="1">
      <c r="B605" s="163"/>
      <c r="D605" s="164" t="s">
        <v>133</v>
      </c>
      <c r="E605" s="165" t="s">
        <v>1</v>
      </c>
      <c r="F605" s="166" t="s">
        <v>696</v>
      </c>
      <c r="H605" s="165" t="s">
        <v>1</v>
      </c>
      <c r="I605" s="167"/>
      <c r="L605" s="163"/>
      <c r="M605" s="168"/>
      <c r="N605" s="169"/>
      <c r="O605" s="169"/>
      <c r="P605" s="169"/>
      <c r="Q605" s="169"/>
      <c r="R605" s="169"/>
      <c r="S605" s="169"/>
      <c r="T605" s="170"/>
      <c r="AT605" s="165" t="s">
        <v>133</v>
      </c>
      <c r="AU605" s="165" t="s">
        <v>88</v>
      </c>
      <c r="AV605" s="12" t="s">
        <v>86</v>
      </c>
      <c r="AW605" s="12" t="s">
        <v>32</v>
      </c>
      <c r="AX605" s="12" t="s">
        <v>78</v>
      </c>
      <c r="AY605" s="165" t="s">
        <v>124</v>
      </c>
    </row>
    <row r="606" spans="2:65" s="12" customFormat="1">
      <c r="B606" s="163"/>
      <c r="D606" s="164" t="s">
        <v>133</v>
      </c>
      <c r="E606" s="165" t="s">
        <v>1</v>
      </c>
      <c r="F606" s="166" t="s">
        <v>697</v>
      </c>
      <c r="H606" s="165" t="s">
        <v>1</v>
      </c>
      <c r="I606" s="167"/>
      <c r="L606" s="163"/>
      <c r="M606" s="168"/>
      <c r="N606" s="169"/>
      <c r="O606" s="169"/>
      <c r="P606" s="169"/>
      <c r="Q606" s="169"/>
      <c r="R606" s="169"/>
      <c r="S606" s="169"/>
      <c r="T606" s="170"/>
      <c r="AT606" s="165" t="s">
        <v>133</v>
      </c>
      <c r="AU606" s="165" t="s">
        <v>88</v>
      </c>
      <c r="AV606" s="12" t="s">
        <v>86</v>
      </c>
      <c r="AW606" s="12" t="s">
        <v>32</v>
      </c>
      <c r="AX606" s="12" t="s">
        <v>78</v>
      </c>
      <c r="AY606" s="165" t="s">
        <v>124</v>
      </c>
    </row>
    <row r="607" spans="2:65" s="13" customFormat="1">
      <c r="B607" s="171"/>
      <c r="D607" s="164" t="s">
        <v>133</v>
      </c>
      <c r="E607" s="172" t="s">
        <v>1</v>
      </c>
      <c r="F607" s="173" t="s">
        <v>698</v>
      </c>
      <c r="H607" s="174">
        <v>32.326999999999998</v>
      </c>
      <c r="I607" s="175"/>
      <c r="L607" s="171"/>
      <c r="M607" s="176"/>
      <c r="N607" s="177"/>
      <c r="O607" s="177"/>
      <c r="P607" s="177"/>
      <c r="Q607" s="177"/>
      <c r="R607" s="177"/>
      <c r="S607" s="177"/>
      <c r="T607" s="178"/>
      <c r="AT607" s="172" t="s">
        <v>133</v>
      </c>
      <c r="AU607" s="172" t="s">
        <v>88</v>
      </c>
      <c r="AV607" s="13" t="s">
        <v>88</v>
      </c>
      <c r="AW607" s="13" t="s">
        <v>32</v>
      </c>
      <c r="AX607" s="13" t="s">
        <v>78</v>
      </c>
      <c r="AY607" s="172" t="s">
        <v>124</v>
      </c>
    </row>
    <row r="608" spans="2:65" s="12" customFormat="1">
      <c r="B608" s="163"/>
      <c r="D608" s="164" t="s">
        <v>133</v>
      </c>
      <c r="E608" s="165" t="s">
        <v>1</v>
      </c>
      <c r="F608" s="166" t="s">
        <v>699</v>
      </c>
      <c r="H608" s="165" t="s">
        <v>1</v>
      </c>
      <c r="I608" s="167"/>
      <c r="L608" s="163"/>
      <c r="M608" s="168"/>
      <c r="N608" s="169"/>
      <c r="O608" s="169"/>
      <c r="P608" s="169"/>
      <c r="Q608" s="169"/>
      <c r="R608" s="169"/>
      <c r="S608" s="169"/>
      <c r="T608" s="170"/>
      <c r="AT608" s="165" t="s">
        <v>133</v>
      </c>
      <c r="AU608" s="165" t="s">
        <v>88</v>
      </c>
      <c r="AV608" s="12" t="s">
        <v>86</v>
      </c>
      <c r="AW608" s="12" t="s">
        <v>32</v>
      </c>
      <c r="AX608" s="12" t="s">
        <v>78</v>
      </c>
      <c r="AY608" s="165" t="s">
        <v>124</v>
      </c>
    </row>
    <row r="609" spans="2:65" s="12" customFormat="1">
      <c r="B609" s="163"/>
      <c r="D609" s="164" t="s">
        <v>133</v>
      </c>
      <c r="E609" s="165" t="s">
        <v>1</v>
      </c>
      <c r="F609" s="166" t="s">
        <v>700</v>
      </c>
      <c r="H609" s="165" t="s">
        <v>1</v>
      </c>
      <c r="I609" s="167"/>
      <c r="L609" s="163"/>
      <c r="M609" s="168"/>
      <c r="N609" s="169"/>
      <c r="O609" s="169"/>
      <c r="P609" s="169"/>
      <c r="Q609" s="169"/>
      <c r="R609" s="169"/>
      <c r="S609" s="169"/>
      <c r="T609" s="170"/>
      <c r="AT609" s="165" t="s">
        <v>133</v>
      </c>
      <c r="AU609" s="165" t="s">
        <v>88</v>
      </c>
      <c r="AV609" s="12" t="s">
        <v>86</v>
      </c>
      <c r="AW609" s="12" t="s">
        <v>32</v>
      </c>
      <c r="AX609" s="12" t="s">
        <v>78</v>
      </c>
      <c r="AY609" s="165" t="s">
        <v>124</v>
      </c>
    </row>
    <row r="610" spans="2:65" s="13" customFormat="1">
      <c r="B610" s="171"/>
      <c r="D610" s="164" t="s">
        <v>133</v>
      </c>
      <c r="E610" s="172" t="s">
        <v>1</v>
      </c>
      <c r="F610" s="173" t="s">
        <v>701</v>
      </c>
      <c r="H610" s="174">
        <v>28.44</v>
      </c>
      <c r="I610" s="175"/>
      <c r="L610" s="171"/>
      <c r="M610" s="176"/>
      <c r="N610" s="177"/>
      <c r="O610" s="177"/>
      <c r="P610" s="177"/>
      <c r="Q610" s="177"/>
      <c r="R610" s="177"/>
      <c r="S610" s="177"/>
      <c r="T610" s="178"/>
      <c r="AT610" s="172" t="s">
        <v>133</v>
      </c>
      <c r="AU610" s="172" t="s">
        <v>88</v>
      </c>
      <c r="AV610" s="13" t="s">
        <v>88</v>
      </c>
      <c r="AW610" s="13" t="s">
        <v>32</v>
      </c>
      <c r="AX610" s="13" t="s">
        <v>78</v>
      </c>
      <c r="AY610" s="172" t="s">
        <v>124</v>
      </c>
    </row>
    <row r="611" spans="2:65" s="14" customFormat="1">
      <c r="B611" s="179"/>
      <c r="D611" s="164" t="s">
        <v>133</v>
      </c>
      <c r="E611" s="180" t="s">
        <v>1</v>
      </c>
      <c r="F611" s="181" t="s">
        <v>136</v>
      </c>
      <c r="H611" s="182">
        <v>60.766999999999996</v>
      </c>
      <c r="I611" s="183"/>
      <c r="L611" s="179"/>
      <c r="M611" s="184"/>
      <c r="N611" s="185"/>
      <c r="O611" s="185"/>
      <c r="P611" s="185"/>
      <c r="Q611" s="185"/>
      <c r="R611" s="185"/>
      <c r="S611" s="185"/>
      <c r="T611" s="186"/>
      <c r="AT611" s="180" t="s">
        <v>133</v>
      </c>
      <c r="AU611" s="180" t="s">
        <v>88</v>
      </c>
      <c r="AV611" s="14" t="s">
        <v>123</v>
      </c>
      <c r="AW611" s="14" t="s">
        <v>32</v>
      </c>
      <c r="AX611" s="14" t="s">
        <v>86</v>
      </c>
      <c r="AY611" s="180" t="s">
        <v>124</v>
      </c>
    </row>
    <row r="612" spans="2:65" s="1" customFormat="1" ht="24" customHeight="1">
      <c r="B612" s="149"/>
      <c r="C612" s="150" t="s">
        <v>702</v>
      </c>
      <c r="D612" s="150" t="s">
        <v>127</v>
      </c>
      <c r="E612" s="151" t="s">
        <v>703</v>
      </c>
      <c r="F612" s="152" t="s">
        <v>704</v>
      </c>
      <c r="G612" s="153" t="s">
        <v>242</v>
      </c>
      <c r="H612" s="154">
        <v>4.6440000000000001</v>
      </c>
      <c r="I612" s="155"/>
      <c r="J612" s="156">
        <f>ROUND(I612*H612,2)</f>
        <v>0</v>
      </c>
      <c r="K612" s="152" t="s">
        <v>198</v>
      </c>
      <c r="L612" s="31"/>
      <c r="M612" s="157" t="s">
        <v>1</v>
      </c>
      <c r="N612" s="158" t="s">
        <v>43</v>
      </c>
      <c r="O612" s="54"/>
      <c r="P612" s="159">
        <f>O612*H612</f>
        <v>0</v>
      </c>
      <c r="Q612" s="159">
        <v>0</v>
      </c>
      <c r="R612" s="159">
        <f>Q612*H612</f>
        <v>0</v>
      </c>
      <c r="S612" s="159">
        <v>0</v>
      </c>
      <c r="T612" s="160">
        <f>S612*H612</f>
        <v>0</v>
      </c>
      <c r="AR612" s="161" t="s">
        <v>123</v>
      </c>
      <c r="AT612" s="161" t="s">
        <v>127</v>
      </c>
      <c r="AU612" s="161" t="s">
        <v>88</v>
      </c>
      <c r="AY612" s="16" t="s">
        <v>124</v>
      </c>
      <c r="BE612" s="162">
        <f>IF(N612="základní",J612,0)</f>
        <v>0</v>
      </c>
      <c r="BF612" s="162">
        <f>IF(N612="snížená",J612,0)</f>
        <v>0</v>
      </c>
      <c r="BG612" s="162">
        <f>IF(N612="zákl. přenesená",J612,0)</f>
        <v>0</v>
      </c>
      <c r="BH612" s="162">
        <f>IF(N612="sníž. přenesená",J612,0)</f>
        <v>0</v>
      </c>
      <c r="BI612" s="162">
        <f>IF(N612="nulová",J612,0)</f>
        <v>0</v>
      </c>
      <c r="BJ612" s="16" t="s">
        <v>86</v>
      </c>
      <c r="BK612" s="162">
        <f>ROUND(I612*H612,2)</f>
        <v>0</v>
      </c>
      <c r="BL612" s="16" t="s">
        <v>123</v>
      </c>
      <c r="BM612" s="161" t="s">
        <v>705</v>
      </c>
    </row>
    <row r="613" spans="2:65" s="12" customFormat="1" ht="22.5">
      <c r="B613" s="163"/>
      <c r="D613" s="164" t="s">
        <v>133</v>
      </c>
      <c r="E613" s="165" t="s">
        <v>1</v>
      </c>
      <c r="F613" s="166" t="s">
        <v>458</v>
      </c>
      <c r="H613" s="165" t="s">
        <v>1</v>
      </c>
      <c r="I613" s="167"/>
      <c r="L613" s="163"/>
      <c r="M613" s="168"/>
      <c r="N613" s="169"/>
      <c r="O613" s="169"/>
      <c r="P613" s="169"/>
      <c r="Q613" s="169"/>
      <c r="R613" s="169"/>
      <c r="S613" s="169"/>
      <c r="T613" s="170"/>
      <c r="AT613" s="165" t="s">
        <v>133</v>
      </c>
      <c r="AU613" s="165" t="s">
        <v>88</v>
      </c>
      <c r="AV613" s="12" t="s">
        <v>86</v>
      </c>
      <c r="AW613" s="12" t="s">
        <v>32</v>
      </c>
      <c r="AX613" s="12" t="s">
        <v>78</v>
      </c>
      <c r="AY613" s="165" t="s">
        <v>124</v>
      </c>
    </row>
    <row r="614" spans="2:65" s="12" customFormat="1" ht="33.75">
      <c r="B614" s="163"/>
      <c r="D614" s="164" t="s">
        <v>133</v>
      </c>
      <c r="E614" s="165" t="s">
        <v>1</v>
      </c>
      <c r="F614" s="166" t="s">
        <v>706</v>
      </c>
      <c r="H614" s="165" t="s">
        <v>1</v>
      </c>
      <c r="I614" s="167"/>
      <c r="L614" s="163"/>
      <c r="M614" s="168"/>
      <c r="N614" s="169"/>
      <c r="O614" s="169"/>
      <c r="P614" s="169"/>
      <c r="Q614" s="169"/>
      <c r="R614" s="169"/>
      <c r="S614" s="169"/>
      <c r="T614" s="170"/>
      <c r="AT614" s="165" t="s">
        <v>133</v>
      </c>
      <c r="AU614" s="165" t="s">
        <v>88</v>
      </c>
      <c r="AV614" s="12" t="s">
        <v>86</v>
      </c>
      <c r="AW614" s="12" t="s">
        <v>32</v>
      </c>
      <c r="AX614" s="12" t="s">
        <v>78</v>
      </c>
      <c r="AY614" s="165" t="s">
        <v>124</v>
      </c>
    </row>
    <row r="615" spans="2:65" s="13" customFormat="1">
      <c r="B615" s="171"/>
      <c r="D615" s="164" t="s">
        <v>133</v>
      </c>
      <c r="E615" s="172" t="s">
        <v>1</v>
      </c>
      <c r="F615" s="173" t="s">
        <v>499</v>
      </c>
      <c r="H615" s="174">
        <v>1.944</v>
      </c>
      <c r="I615" s="175"/>
      <c r="L615" s="171"/>
      <c r="M615" s="176"/>
      <c r="N615" s="177"/>
      <c r="O615" s="177"/>
      <c r="P615" s="177"/>
      <c r="Q615" s="177"/>
      <c r="R615" s="177"/>
      <c r="S615" s="177"/>
      <c r="T615" s="178"/>
      <c r="AT615" s="172" t="s">
        <v>133</v>
      </c>
      <c r="AU615" s="172" t="s">
        <v>88</v>
      </c>
      <c r="AV615" s="13" t="s">
        <v>88</v>
      </c>
      <c r="AW615" s="13" t="s">
        <v>32</v>
      </c>
      <c r="AX615" s="13" t="s">
        <v>78</v>
      </c>
      <c r="AY615" s="172" t="s">
        <v>124</v>
      </c>
    </row>
    <row r="616" spans="2:65" s="12" customFormat="1" ht="33.75">
      <c r="B616" s="163"/>
      <c r="D616" s="164" t="s">
        <v>133</v>
      </c>
      <c r="E616" s="165" t="s">
        <v>1</v>
      </c>
      <c r="F616" s="166" t="s">
        <v>707</v>
      </c>
      <c r="H616" s="165" t="s">
        <v>1</v>
      </c>
      <c r="I616" s="167"/>
      <c r="L616" s="163"/>
      <c r="M616" s="168"/>
      <c r="N616" s="169"/>
      <c r="O616" s="169"/>
      <c r="P616" s="169"/>
      <c r="Q616" s="169"/>
      <c r="R616" s="169"/>
      <c r="S616" s="169"/>
      <c r="T616" s="170"/>
      <c r="AT616" s="165" t="s">
        <v>133</v>
      </c>
      <c r="AU616" s="165" t="s">
        <v>88</v>
      </c>
      <c r="AV616" s="12" t="s">
        <v>86</v>
      </c>
      <c r="AW616" s="12" t="s">
        <v>32</v>
      </c>
      <c r="AX616" s="12" t="s">
        <v>78</v>
      </c>
      <c r="AY616" s="165" t="s">
        <v>124</v>
      </c>
    </row>
    <row r="617" spans="2:65" s="13" customFormat="1">
      <c r="B617" s="171"/>
      <c r="D617" s="164" t="s">
        <v>133</v>
      </c>
      <c r="E617" s="172" t="s">
        <v>1</v>
      </c>
      <c r="F617" s="173" t="s">
        <v>501</v>
      </c>
      <c r="H617" s="174">
        <v>2.7</v>
      </c>
      <c r="I617" s="175"/>
      <c r="L617" s="171"/>
      <c r="M617" s="176"/>
      <c r="N617" s="177"/>
      <c r="O617" s="177"/>
      <c r="P617" s="177"/>
      <c r="Q617" s="177"/>
      <c r="R617" s="177"/>
      <c r="S617" s="177"/>
      <c r="T617" s="178"/>
      <c r="AT617" s="172" t="s">
        <v>133</v>
      </c>
      <c r="AU617" s="172" t="s">
        <v>88</v>
      </c>
      <c r="AV617" s="13" t="s">
        <v>88</v>
      </c>
      <c r="AW617" s="13" t="s">
        <v>32</v>
      </c>
      <c r="AX617" s="13" t="s">
        <v>78</v>
      </c>
      <c r="AY617" s="172" t="s">
        <v>124</v>
      </c>
    </row>
    <row r="618" spans="2:65" s="14" customFormat="1">
      <c r="B618" s="179"/>
      <c r="D618" s="164" t="s">
        <v>133</v>
      </c>
      <c r="E618" s="180" t="s">
        <v>1</v>
      </c>
      <c r="F618" s="181" t="s">
        <v>136</v>
      </c>
      <c r="H618" s="182">
        <v>4.6440000000000001</v>
      </c>
      <c r="I618" s="183"/>
      <c r="L618" s="179"/>
      <c r="M618" s="184"/>
      <c r="N618" s="185"/>
      <c r="O618" s="185"/>
      <c r="P618" s="185"/>
      <c r="Q618" s="185"/>
      <c r="R618" s="185"/>
      <c r="S618" s="185"/>
      <c r="T618" s="186"/>
      <c r="AT618" s="180" t="s">
        <v>133</v>
      </c>
      <c r="AU618" s="180" t="s">
        <v>88</v>
      </c>
      <c r="AV618" s="14" t="s">
        <v>123</v>
      </c>
      <c r="AW618" s="14" t="s">
        <v>32</v>
      </c>
      <c r="AX618" s="14" t="s">
        <v>86</v>
      </c>
      <c r="AY618" s="180" t="s">
        <v>124</v>
      </c>
    </row>
    <row r="619" spans="2:65" s="1" customFormat="1" ht="16.5" customHeight="1">
      <c r="B619" s="149"/>
      <c r="C619" s="150" t="s">
        <v>708</v>
      </c>
      <c r="D619" s="150" t="s">
        <v>127</v>
      </c>
      <c r="E619" s="151" t="s">
        <v>709</v>
      </c>
      <c r="F619" s="152" t="s">
        <v>710</v>
      </c>
      <c r="G619" s="153" t="s">
        <v>380</v>
      </c>
      <c r="H619" s="154">
        <v>16</v>
      </c>
      <c r="I619" s="155"/>
      <c r="J619" s="156">
        <f>ROUND(I619*H619,2)</f>
        <v>0</v>
      </c>
      <c r="K619" s="152" t="s">
        <v>1</v>
      </c>
      <c r="L619" s="31"/>
      <c r="M619" s="157" t="s">
        <v>1</v>
      </c>
      <c r="N619" s="158" t="s">
        <v>43</v>
      </c>
      <c r="O619" s="54"/>
      <c r="P619" s="159">
        <f>O619*H619</f>
        <v>0</v>
      </c>
      <c r="Q619" s="159">
        <v>0</v>
      </c>
      <c r="R619" s="159">
        <f>Q619*H619</f>
        <v>0</v>
      </c>
      <c r="S619" s="159">
        <v>0</v>
      </c>
      <c r="T619" s="160">
        <f>S619*H619</f>
        <v>0</v>
      </c>
      <c r="AR619" s="161" t="s">
        <v>123</v>
      </c>
      <c r="AT619" s="161" t="s">
        <v>127</v>
      </c>
      <c r="AU619" s="161" t="s">
        <v>88</v>
      </c>
      <c r="AY619" s="16" t="s">
        <v>124</v>
      </c>
      <c r="BE619" s="162">
        <f>IF(N619="základní",J619,0)</f>
        <v>0</v>
      </c>
      <c r="BF619" s="162">
        <f>IF(N619="snížená",J619,0)</f>
        <v>0</v>
      </c>
      <c r="BG619" s="162">
        <f>IF(N619="zákl. přenesená",J619,0)</f>
        <v>0</v>
      </c>
      <c r="BH619" s="162">
        <f>IF(N619="sníž. přenesená",J619,0)</f>
        <v>0</v>
      </c>
      <c r="BI619" s="162">
        <f>IF(N619="nulová",J619,0)</f>
        <v>0</v>
      </c>
      <c r="BJ619" s="16" t="s">
        <v>86</v>
      </c>
      <c r="BK619" s="162">
        <f>ROUND(I619*H619,2)</f>
        <v>0</v>
      </c>
      <c r="BL619" s="16" t="s">
        <v>123</v>
      </c>
      <c r="BM619" s="161" t="s">
        <v>711</v>
      </c>
    </row>
    <row r="620" spans="2:65" s="12" customFormat="1" ht="33.75">
      <c r="B620" s="163"/>
      <c r="D620" s="164" t="s">
        <v>133</v>
      </c>
      <c r="E620" s="165" t="s">
        <v>1</v>
      </c>
      <c r="F620" s="166" t="s">
        <v>712</v>
      </c>
      <c r="H620" s="165" t="s">
        <v>1</v>
      </c>
      <c r="I620" s="167"/>
      <c r="L620" s="163"/>
      <c r="M620" s="168"/>
      <c r="N620" s="169"/>
      <c r="O620" s="169"/>
      <c r="P620" s="169"/>
      <c r="Q620" s="169"/>
      <c r="R620" s="169"/>
      <c r="S620" s="169"/>
      <c r="T620" s="170"/>
      <c r="AT620" s="165" t="s">
        <v>133</v>
      </c>
      <c r="AU620" s="165" t="s">
        <v>88</v>
      </c>
      <c r="AV620" s="12" t="s">
        <v>86</v>
      </c>
      <c r="AW620" s="12" t="s">
        <v>32</v>
      </c>
      <c r="AX620" s="12" t="s">
        <v>78</v>
      </c>
      <c r="AY620" s="165" t="s">
        <v>124</v>
      </c>
    </row>
    <row r="621" spans="2:65" s="12" customFormat="1" ht="33.75">
      <c r="B621" s="163"/>
      <c r="D621" s="164" t="s">
        <v>133</v>
      </c>
      <c r="E621" s="165" t="s">
        <v>1</v>
      </c>
      <c r="F621" s="166" t="s">
        <v>713</v>
      </c>
      <c r="H621" s="165" t="s">
        <v>1</v>
      </c>
      <c r="I621" s="167"/>
      <c r="L621" s="163"/>
      <c r="M621" s="168"/>
      <c r="N621" s="169"/>
      <c r="O621" s="169"/>
      <c r="P621" s="169"/>
      <c r="Q621" s="169"/>
      <c r="R621" s="169"/>
      <c r="S621" s="169"/>
      <c r="T621" s="170"/>
      <c r="AT621" s="165" t="s">
        <v>133</v>
      </c>
      <c r="AU621" s="165" t="s">
        <v>88</v>
      </c>
      <c r="AV621" s="12" t="s">
        <v>86</v>
      </c>
      <c r="AW621" s="12" t="s">
        <v>32</v>
      </c>
      <c r="AX621" s="12" t="s">
        <v>78</v>
      </c>
      <c r="AY621" s="165" t="s">
        <v>124</v>
      </c>
    </row>
    <row r="622" spans="2:65" s="12" customFormat="1">
      <c r="B622" s="163"/>
      <c r="D622" s="164" t="s">
        <v>133</v>
      </c>
      <c r="E622" s="165" t="s">
        <v>1</v>
      </c>
      <c r="F622" s="166" t="s">
        <v>714</v>
      </c>
      <c r="H622" s="165" t="s">
        <v>1</v>
      </c>
      <c r="I622" s="167"/>
      <c r="L622" s="163"/>
      <c r="M622" s="168"/>
      <c r="N622" s="169"/>
      <c r="O622" s="169"/>
      <c r="P622" s="169"/>
      <c r="Q622" s="169"/>
      <c r="R622" s="169"/>
      <c r="S622" s="169"/>
      <c r="T622" s="170"/>
      <c r="AT622" s="165" t="s">
        <v>133</v>
      </c>
      <c r="AU622" s="165" t="s">
        <v>88</v>
      </c>
      <c r="AV622" s="12" t="s">
        <v>86</v>
      </c>
      <c r="AW622" s="12" t="s">
        <v>32</v>
      </c>
      <c r="AX622" s="12" t="s">
        <v>78</v>
      </c>
      <c r="AY622" s="165" t="s">
        <v>124</v>
      </c>
    </row>
    <row r="623" spans="2:65" s="12" customFormat="1" ht="22.5">
      <c r="B623" s="163"/>
      <c r="D623" s="164" t="s">
        <v>133</v>
      </c>
      <c r="E623" s="165" t="s">
        <v>1</v>
      </c>
      <c r="F623" s="166" t="s">
        <v>715</v>
      </c>
      <c r="H623" s="165" t="s">
        <v>1</v>
      </c>
      <c r="I623" s="167"/>
      <c r="L623" s="163"/>
      <c r="M623" s="168"/>
      <c r="N623" s="169"/>
      <c r="O623" s="169"/>
      <c r="P623" s="169"/>
      <c r="Q623" s="169"/>
      <c r="R623" s="169"/>
      <c r="S623" s="169"/>
      <c r="T623" s="170"/>
      <c r="AT623" s="165" t="s">
        <v>133</v>
      </c>
      <c r="AU623" s="165" t="s">
        <v>88</v>
      </c>
      <c r="AV623" s="12" t="s">
        <v>86</v>
      </c>
      <c r="AW623" s="12" t="s">
        <v>32</v>
      </c>
      <c r="AX623" s="12" t="s">
        <v>78</v>
      </c>
      <c r="AY623" s="165" t="s">
        <v>124</v>
      </c>
    </row>
    <row r="624" spans="2:65" s="13" customFormat="1">
      <c r="B624" s="171"/>
      <c r="D624" s="164" t="s">
        <v>133</v>
      </c>
      <c r="E624" s="172" t="s">
        <v>1</v>
      </c>
      <c r="F624" s="173" t="s">
        <v>319</v>
      </c>
      <c r="H624" s="174">
        <v>16</v>
      </c>
      <c r="I624" s="175"/>
      <c r="L624" s="171"/>
      <c r="M624" s="176"/>
      <c r="N624" s="177"/>
      <c r="O624" s="177"/>
      <c r="P624" s="177"/>
      <c r="Q624" s="177"/>
      <c r="R624" s="177"/>
      <c r="S624" s="177"/>
      <c r="T624" s="178"/>
      <c r="AT624" s="172" t="s">
        <v>133</v>
      </c>
      <c r="AU624" s="172" t="s">
        <v>88</v>
      </c>
      <c r="AV624" s="13" t="s">
        <v>88</v>
      </c>
      <c r="AW624" s="13" t="s">
        <v>32</v>
      </c>
      <c r="AX624" s="13" t="s">
        <v>86</v>
      </c>
      <c r="AY624" s="172" t="s">
        <v>124</v>
      </c>
    </row>
    <row r="625" spans="2:65" s="14" customFormat="1">
      <c r="B625" s="179"/>
      <c r="D625" s="164" t="s">
        <v>133</v>
      </c>
      <c r="E625" s="180" t="s">
        <v>1</v>
      </c>
      <c r="F625" s="181" t="s">
        <v>136</v>
      </c>
      <c r="H625" s="182">
        <v>16</v>
      </c>
      <c r="I625" s="183"/>
      <c r="L625" s="179"/>
      <c r="M625" s="184"/>
      <c r="N625" s="185"/>
      <c r="O625" s="185"/>
      <c r="P625" s="185"/>
      <c r="Q625" s="185"/>
      <c r="R625" s="185"/>
      <c r="S625" s="185"/>
      <c r="T625" s="186"/>
      <c r="AT625" s="180" t="s">
        <v>133</v>
      </c>
      <c r="AU625" s="180" t="s">
        <v>88</v>
      </c>
      <c r="AV625" s="14" t="s">
        <v>123</v>
      </c>
      <c r="AW625" s="14" t="s">
        <v>32</v>
      </c>
      <c r="AX625" s="14" t="s">
        <v>78</v>
      </c>
      <c r="AY625" s="180" t="s">
        <v>124</v>
      </c>
    </row>
    <row r="626" spans="2:65" s="1" customFormat="1" ht="16.5" customHeight="1">
      <c r="B626" s="149"/>
      <c r="C626" s="150" t="s">
        <v>716</v>
      </c>
      <c r="D626" s="150" t="s">
        <v>127</v>
      </c>
      <c r="E626" s="151" t="s">
        <v>717</v>
      </c>
      <c r="F626" s="152" t="s">
        <v>718</v>
      </c>
      <c r="G626" s="153" t="s">
        <v>380</v>
      </c>
      <c r="H626" s="154">
        <v>3</v>
      </c>
      <c r="I626" s="155"/>
      <c r="J626" s="156">
        <f>ROUND(I626*H626,2)</f>
        <v>0</v>
      </c>
      <c r="K626" s="152" t="s">
        <v>1</v>
      </c>
      <c r="L626" s="31"/>
      <c r="M626" s="157" t="s">
        <v>1</v>
      </c>
      <c r="N626" s="158" t="s">
        <v>43</v>
      </c>
      <c r="O626" s="54"/>
      <c r="P626" s="159">
        <f>O626*H626</f>
        <v>0</v>
      </c>
      <c r="Q626" s="159">
        <v>0</v>
      </c>
      <c r="R626" s="159">
        <f>Q626*H626</f>
        <v>0</v>
      </c>
      <c r="S626" s="159">
        <v>0</v>
      </c>
      <c r="T626" s="160">
        <f>S626*H626</f>
        <v>0</v>
      </c>
      <c r="AR626" s="161" t="s">
        <v>123</v>
      </c>
      <c r="AT626" s="161" t="s">
        <v>127</v>
      </c>
      <c r="AU626" s="161" t="s">
        <v>88</v>
      </c>
      <c r="AY626" s="16" t="s">
        <v>124</v>
      </c>
      <c r="BE626" s="162">
        <f>IF(N626="základní",J626,0)</f>
        <v>0</v>
      </c>
      <c r="BF626" s="162">
        <f>IF(N626="snížená",J626,0)</f>
        <v>0</v>
      </c>
      <c r="BG626" s="162">
        <f>IF(N626="zákl. přenesená",J626,0)</f>
        <v>0</v>
      </c>
      <c r="BH626" s="162">
        <f>IF(N626="sníž. přenesená",J626,0)</f>
        <v>0</v>
      </c>
      <c r="BI626" s="162">
        <f>IF(N626="nulová",J626,0)</f>
        <v>0</v>
      </c>
      <c r="BJ626" s="16" t="s">
        <v>86</v>
      </c>
      <c r="BK626" s="162">
        <f>ROUND(I626*H626,2)</f>
        <v>0</v>
      </c>
      <c r="BL626" s="16" t="s">
        <v>123</v>
      </c>
      <c r="BM626" s="161" t="s">
        <v>719</v>
      </c>
    </row>
    <row r="627" spans="2:65" s="12" customFormat="1" ht="22.5">
      <c r="B627" s="163"/>
      <c r="D627" s="164" t="s">
        <v>133</v>
      </c>
      <c r="E627" s="165" t="s">
        <v>1</v>
      </c>
      <c r="F627" s="166" t="s">
        <v>720</v>
      </c>
      <c r="H627" s="165" t="s">
        <v>1</v>
      </c>
      <c r="I627" s="167"/>
      <c r="L627" s="163"/>
      <c r="M627" s="168"/>
      <c r="N627" s="169"/>
      <c r="O627" s="169"/>
      <c r="P627" s="169"/>
      <c r="Q627" s="169"/>
      <c r="R627" s="169"/>
      <c r="S627" s="169"/>
      <c r="T627" s="170"/>
      <c r="AT627" s="165" t="s">
        <v>133</v>
      </c>
      <c r="AU627" s="165" t="s">
        <v>88</v>
      </c>
      <c r="AV627" s="12" t="s">
        <v>86</v>
      </c>
      <c r="AW627" s="12" t="s">
        <v>32</v>
      </c>
      <c r="AX627" s="12" t="s">
        <v>78</v>
      </c>
      <c r="AY627" s="165" t="s">
        <v>124</v>
      </c>
    </row>
    <row r="628" spans="2:65" s="12" customFormat="1" ht="33.75">
      <c r="B628" s="163"/>
      <c r="D628" s="164" t="s">
        <v>133</v>
      </c>
      <c r="E628" s="165" t="s">
        <v>1</v>
      </c>
      <c r="F628" s="166" t="s">
        <v>721</v>
      </c>
      <c r="H628" s="165" t="s">
        <v>1</v>
      </c>
      <c r="I628" s="167"/>
      <c r="L628" s="163"/>
      <c r="M628" s="168"/>
      <c r="N628" s="169"/>
      <c r="O628" s="169"/>
      <c r="P628" s="169"/>
      <c r="Q628" s="169"/>
      <c r="R628" s="169"/>
      <c r="S628" s="169"/>
      <c r="T628" s="170"/>
      <c r="AT628" s="165" t="s">
        <v>133</v>
      </c>
      <c r="AU628" s="165" t="s">
        <v>88</v>
      </c>
      <c r="AV628" s="12" t="s">
        <v>86</v>
      </c>
      <c r="AW628" s="12" t="s">
        <v>32</v>
      </c>
      <c r="AX628" s="12" t="s">
        <v>78</v>
      </c>
      <c r="AY628" s="165" t="s">
        <v>124</v>
      </c>
    </row>
    <row r="629" spans="2:65" s="12" customFormat="1" ht="22.5">
      <c r="B629" s="163"/>
      <c r="D629" s="164" t="s">
        <v>133</v>
      </c>
      <c r="E629" s="165" t="s">
        <v>1</v>
      </c>
      <c r="F629" s="166" t="s">
        <v>722</v>
      </c>
      <c r="H629" s="165" t="s">
        <v>1</v>
      </c>
      <c r="I629" s="167"/>
      <c r="L629" s="163"/>
      <c r="M629" s="168"/>
      <c r="N629" s="169"/>
      <c r="O629" s="169"/>
      <c r="P629" s="169"/>
      <c r="Q629" s="169"/>
      <c r="R629" s="169"/>
      <c r="S629" s="169"/>
      <c r="T629" s="170"/>
      <c r="AT629" s="165" t="s">
        <v>133</v>
      </c>
      <c r="AU629" s="165" t="s">
        <v>88</v>
      </c>
      <c r="AV629" s="12" t="s">
        <v>86</v>
      </c>
      <c r="AW629" s="12" t="s">
        <v>32</v>
      </c>
      <c r="AX629" s="12" t="s">
        <v>78</v>
      </c>
      <c r="AY629" s="165" t="s">
        <v>124</v>
      </c>
    </row>
    <row r="630" spans="2:65" s="13" customFormat="1">
      <c r="B630" s="171"/>
      <c r="D630" s="164" t="s">
        <v>133</v>
      </c>
      <c r="E630" s="172" t="s">
        <v>1</v>
      </c>
      <c r="F630" s="173" t="s">
        <v>723</v>
      </c>
      <c r="H630" s="174">
        <v>3</v>
      </c>
      <c r="I630" s="175"/>
      <c r="L630" s="171"/>
      <c r="M630" s="176"/>
      <c r="N630" s="177"/>
      <c r="O630" s="177"/>
      <c r="P630" s="177"/>
      <c r="Q630" s="177"/>
      <c r="R630" s="177"/>
      <c r="S630" s="177"/>
      <c r="T630" s="178"/>
      <c r="AT630" s="172" t="s">
        <v>133</v>
      </c>
      <c r="AU630" s="172" t="s">
        <v>88</v>
      </c>
      <c r="AV630" s="13" t="s">
        <v>88</v>
      </c>
      <c r="AW630" s="13" t="s">
        <v>32</v>
      </c>
      <c r="AX630" s="13" t="s">
        <v>78</v>
      </c>
      <c r="AY630" s="172" t="s">
        <v>124</v>
      </c>
    </row>
    <row r="631" spans="2:65" s="14" customFormat="1">
      <c r="B631" s="179"/>
      <c r="D631" s="164" t="s">
        <v>133</v>
      </c>
      <c r="E631" s="180" t="s">
        <v>1</v>
      </c>
      <c r="F631" s="181" t="s">
        <v>136</v>
      </c>
      <c r="H631" s="182">
        <v>3</v>
      </c>
      <c r="I631" s="183"/>
      <c r="L631" s="179"/>
      <c r="M631" s="184"/>
      <c r="N631" s="185"/>
      <c r="O631" s="185"/>
      <c r="P631" s="185"/>
      <c r="Q631" s="185"/>
      <c r="R631" s="185"/>
      <c r="S631" s="185"/>
      <c r="T631" s="186"/>
      <c r="AT631" s="180" t="s">
        <v>133</v>
      </c>
      <c r="AU631" s="180" t="s">
        <v>88</v>
      </c>
      <c r="AV631" s="14" t="s">
        <v>123</v>
      </c>
      <c r="AW631" s="14" t="s">
        <v>32</v>
      </c>
      <c r="AX631" s="14" t="s">
        <v>86</v>
      </c>
      <c r="AY631" s="180" t="s">
        <v>124</v>
      </c>
    </row>
    <row r="632" spans="2:65" s="1" customFormat="1" ht="16.5" customHeight="1">
      <c r="B632" s="149"/>
      <c r="C632" s="150" t="s">
        <v>724</v>
      </c>
      <c r="D632" s="150" t="s">
        <v>127</v>
      </c>
      <c r="E632" s="151" t="s">
        <v>725</v>
      </c>
      <c r="F632" s="152" t="s">
        <v>726</v>
      </c>
      <c r="G632" s="153" t="s">
        <v>380</v>
      </c>
      <c r="H632" s="154">
        <v>6</v>
      </c>
      <c r="I632" s="155"/>
      <c r="J632" s="156">
        <f>ROUND(I632*H632,2)</f>
        <v>0</v>
      </c>
      <c r="K632" s="152" t="s">
        <v>1</v>
      </c>
      <c r="L632" s="31"/>
      <c r="M632" s="157" t="s">
        <v>1</v>
      </c>
      <c r="N632" s="158" t="s">
        <v>43</v>
      </c>
      <c r="O632" s="54"/>
      <c r="P632" s="159">
        <f>O632*H632</f>
        <v>0</v>
      </c>
      <c r="Q632" s="159">
        <v>0</v>
      </c>
      <c r="R632" s="159">
        <f>Q632*H632</f>
        <v>0</v>
      </c>
      <c r="S632" s="159">
        <v>0</v>
      </c>
      <c r="T632" s="160">
        <f>S632*H632</f>
        <v>0</v>
      </c>
      <c r="AR632" s="161" t="s">
        <v>123</v>
      </c>
      <c r="AT632" s="161" t="s">
        <v>127</v>
      </c>
      <c r="AU632" s="161" t="s">
        <v>88</v>
      </c>
      <c r="AY632" s="16" t="s">
        <v>124</v>
      </c>
      <c r="BE632" s="162">
        <f>IF(N632="základní",J632,0)</f>
        <v>0</v>
      </c>
      <c r="BF632" s="162">
        <f>IF(N632="snížená",J632,0)</f>
        <v>0</v>
      </c>
      <c r="BG632" s="162">
        <f>IF(N632="zákl. přenesená",J632,0)</f>
        <v>0</v>
      </c>
      <c r="BH632" s="162">
        <f>IF(N632="sníž. přenesená",J632,0)</f>
        <v>0</v>
      </c>
      <c r="BI632" s="162">
        <f>IF(N632="nulová",J632,0)</f>
        <v>0</v>
      </c>
      <c r="BJ632" s="16" t="s">
        <v>86</v>
      </c>
      <c r="BK632" s="162">
        <f>ROUND(I632*H632,2)</f>
        <v>0</v>
      </c>
      <c r="BL632" s="16" t="s">
        <v>123</v>
      </c>
      <c r="BM632" s="161" t="s">
        <v>727</v>
      </c>
    </row>
    <row r="633" spans="2:65" s="12" customFormat="1" ht="22.5">
      <c r="B633" s="163"/>
      <c r="D633" s="164" t="s">
        <v>133</v>
      </c>
      <c r="E633" s="165" t="s">
        <v>1</v>
      </c>
      <c r="F633" s="166" t="s">
        <v>728</v>
      </c>
      <c r="H633" s="165" t="s">
        <v>1</v>
      </c>
      <c r="I633" s="167"/>
      <c r="L633" s="163"/>
      <c r="M633" s="168"/>
      <c r="N633" s="169"/>
      <c r="O633" s="169"/>
      <c r="P633" s="169"/>
      <c r="Q633" s="169"/>
      <c r="R633" s="169"/>
      <c r="S633" s="169"/>
      <c r="T633" s="170"/>
      <c r="AT633" s="165" t="s">
        <v>133</v>
      </c>
      <c r="AU633" s="165" t="s">
        <v>88</v>
      </c>
      <c r="AV633" s="12" t="s">
        <v>86</v>
      </c>
      <c r="AW633" s="12" t="s">
        <v>32</v>
      </c>
      <c r="AX633" s="12" t="s">
        <v>78</v>
      </c>
      <c r="AY633" s="165" t="s">
        <v>124</v>
      </c>
    </row>
    <row r="634" spans="2:65" s="12" customFormat="1" ht="33.75">
      <c r="B634" s="163"/>
      <c r="D634" s="164" t="s">
        <v>133</v>
      </c>
      <c r="E634" s="165" t="s">
        <v>1</v>
      </c>
      <c r="F634" s="166" t="s">
        <v>729</v>
      </c>
      <c r="H634" s="165" t="s">
        <v>1</v>
      </c>
      <c r="I634" s="167"/>
      <c r="L634" s="163"/>
      <c r="M634" s="168"/>
      <c r="N634" s="169"/>
      <c r="O634" s="169"/>
      <c r="P634" s="169"/>
      <c r="Q634" s="169"/>
      <c r="R634" s="169"/>
      <c r="S634" s="169"/>
      <c r="T634" s="170"/>
      <c r="AT634" s="165" t="s">
        <v>133</v>
      </c>
      <c r="AU634" s="165" t="s">
        <v>88</v>
      </c>
      <c r="AV634" s="12" t="s">
        <v>86</v>
      </c>
      <c r="AW634" s="12" t="s">
        <v>32</v>
      </c>
      <c r="AX634" s="12" t="s">
        <v>78</v>
      </c>
      <c r="AY634" s="165" t="s">
        <v>124</v>
      </c>
    </row>
    <row r="635" spans="2:65" s="12" customFormat="1">
      <c r="B635" s="163"/>
      <c r="D635" s="164" t="s">
        <v>133</v>
      </c>
      <c r="E635" s="165" t="s">
        <v>1</v>
      </c>
      <c r="F635" s="166" t="s">
        <v>730</v>
      </c>
      <c r="H635" s="165" t="s">
        <v>1</v>
      </c>
      <c r="I635" s="167"/>
      <c r="L635" s="163"/>
      <c r="M635" s="168"/>
      <c r="N635" s="169"/>
      <c r="O635" s="169"/>
      <c r="P635" s="169"/>
      <c r="Q635" s="169"/>
      <c r="R635" s="169"/>
      <c r="S635" s="169"/>
      <c r="T635" s="170"/>
      <c r="AT635" s="165" t="s">
        <v>133</v>
      </c>
      <c r="AU635" s="165" t="s">
        <v>88</v>
      </c>
      <c r="AV635" s="12" t="s">
        <v>86</v>
      </c>
      <c r="AW635" s="12" t="s">
        <v>32</v>
      </c>
      <c r="AX635" s="12" t="s">
        <v>78</v>
      </c>
      <c r="AY635" s="165" t="s">
        <v>124</v>
      </c>
    </row>
    <row r="636" spans="2:65" s="12" customFormat="1" ht="22.5">
      <c r="B636" s="163"/>
      <c r="D636" s="164" t="s">
        <v>133</v>
      </c>
      <c r="E636" s="165" t="s">
        <v>1</v>
      </c>
      <c r="F636" s="166" t="s">
        <v>715</v>
      </c>
      <c r="H636" s="165" t="s">
        <v>1</v>
      </c>
      <c r="I636" s="167"/>
      <c r="L636" s="163"/>
      <c r="M636" s="168"/>
      <c r="N636" s="169"/>
      <c r="O636" s="169"/>
      <c r="P636" s="169"/>
      <c r="Q636" s="169"/>
      <c r="R636" s="169"/>
      <c r="S636" s="169"/>
      <c r="T636" s="170"/>
      <c r="AT636" s="165" t="s">
        <v>133</v>
      </c>
      <c r="AU636" s="165" t="s">
        <v>88</v>
      </c>
      <c r="AV636" s="12" t="s">
        <v>86</v>
      </c>
      <c r="AW636" s="12" t="s">
        <v>32</v>
      </c>
      <c r="AX636" s="12" t="s">
        <v>78</v>
      </c>
      <c r="AY636" s="165" t="s">
        <v>124</v>
      </c>
    </row>
    <row r="637" spans="2:65" s="13" customFormat="1">
      <c r="B637" s="171"/>
      <c r="D637" s="164" t="s">
        <v>133</v>
      </c>
      <c r="E637" s="172" t="s">
        <v>1</v>
      </c>
      <c r="F637" s="173" t="s">
        <v>731</v>
      </c>
      <c r="H637" s="174">
        <v>6</v>
      </c>
      <c r="I637" s="175"/>
      <c r="L637" s="171"/>
      <c r="M637" s="176"/>
      <c r="N637" s="177"/>
      <c r="O637" s="177"/>
      <c r="P637" s="177"/>
      <c r="Q637" s="177"/>
      <c r="R637" s="177"/>
      <c r="S637" s="177"/>
      <c r="T637" s="178"/>
      <c r="AT637" s="172" t="s">
        <v>133</v>
      </c>
      <c r="AU637" s="172" t="s">
        <v>88</v>
      </c>
      <c r="AV637" s="13" t="s">
        <v>88</v>
      </c>
      <c r="AW637" s="13" t="s">
        <v>32</v>
      </c>
      <c r="AX637" s="13" t="s">
        <v>78</v>
      </c>
      <c r="AY637" s="172" t="s">
        <v>124</v>
      </c>
    </row>
    <row r="638" spans="2:65" s="14" customFormat="1">
      <c r="B638" s="179"/>
      <c r="D638" s="164" t="s">
        <v>133</v>
      </c>
      <c r="E638" s="180" t="s">
        <v>1</v>
      </c>
      <c r="F638" s="181" t="s">
        <v>136</v>
      </c>
      <c r="H638" s="182">
        <v>6</v>
      </c>
      <c r="I638" s="183"/>
      <c r="L638" s="179"/>
      <c r="M638" s="184"/>
      <c r="N638" s="185"/>
      <c r="O638" s="185"/>
      <c r="P638" s="185"/>
      <c r="Q638" s="185"/>
      <c r="R638" s="185"/>
      <c r="S638" s="185"/>
      <c r="T638" s="186"/>
      <c r="AT638" s="180" t="s">
        <v>133</v>
      </c>
      <c r="AU638" s="180" t="s">
        <v>88</v>
      </c>
      <c r="AV638" s="14" t="s">
        <v>123</v>
      </c>
      <c r="AW638" s="14" t="s">
        <v>32</v>
      </c>
      <c r="AX638" s="14" t="s">
        <v>86</v>
      </c>
      <c r="AY638" s="180" t="s">
        <v>124</v>
      </c>
    </row>
    <row r="639" spans="2:65" s="11" customFormat="1" ht="22.9" customHeight="1">
      <c r="B639" s="136"/>
      <c r="D639" s="137" t="s">
        <v>77</v>
      </c>
      <c r="E639" s="147" t="s">
        <v>239</v>
      </c>
      <c r="F639" s="147" t="s">
        <v>732</v>
      </c>
      <c r="I639" s="139"/>
      <c r="J639" s="148">
        <f>BK639</f>
        <v>0</v>
      </c>
      <c r="L639" s="136"/>
      <c r="M639" s="141"/>
      <c r="N639" s="142"/>
      <c r="O639" s="142"/>
      <c r="P639" s="143">
        <f>P640+SUM(P641:P770)</f>
        <v>0</v>
      </c>
      <c r="Q639" s="142"/>
      <c r="R639" s="143">
        <f>R640+SUM(R641:R770)</f>
        <v>314.13454761999998</v>
      </c>
      <c r="S639" s="142"/>
      <c r="T639" s="144">
        <f>T640+SUM(T641:T770)</f>
        <v>13.627999999999998</v>
      </c>
      <c r="AR639" s="137" t="s">
        <v>86</v>
      </c>
      <c r="AT639" s="145" t="s">
        <v>77</v>
      </c>
      <c r="AU639" s="145" t="s">
        <v>86</v>
      </c>
      <c r="AY639" s="137" t="s">
        <v>124</v>
      </c>
      <c r="BK639" s="146">
        <f>BK640+SUM(BK641:BK770)</f>
        <v>0</v>
      </c>
    </row>
    <row r="640" spans="2:65" s="1" customFormat="1" ht="16.5" customHeight="1">
      <c r="B640" s="149"/>
      <c r="C640" s="150" t="s">
        <v>733</v>
      </c>
      <c r="D640" s="150" t="s">
        <v>127</v>
      </c>
      <c r="E640" s="151" t="s">
        <v>734</v>
      </c>
      <c r="F640" s="152" t="s">
        <v>735</v>
      </c>
      <c r="G640" s="153" t="s">
        <v>736</v>
      </c>
      <c r="H640" s="154">
        <v>12</v>
      </c>
      <c r="I640" s="155"/>
      <c r="J640" s="156">
        <f>ROUND(I640*H640,2)</f>
        <v>0</v>
      </c>
      <c r="K640" s="152" t="s">
        <v>1</v>
      </c>
      <c r="L640" s="31"/>
      <c r="M640" s="157" t="s">
        <v>1</v>
      </c>
      <c r="N640" s="158" t="s">
        <v>43</v>
      </c>
      <c r="O640" s="54"/>
      <c r="P640" s="159">
        <f>O640*H640</f>
        <v>0</v>
      </c>
      <c r="Q640" s="159">
        <v>0</v>
      </c>
      <c r="R640" s="159">
        <f>Q640*H640</f>
        <v>0</v>
      </c>
      <c r="S640" s="159">
        <v>0</v>
      </c>
      <c r="T640" s="160">
        <f>S640*H640</f>
        <v>0</v>
      </c>
      <c r="AR640" s="161" t="s">
        <v>123</v>
      </c>
      <c r="AT640" s="161" t="s">
        <v>127</v>
      </c>
      <c r="AU640" s="161" t="s">
        <v>88</v>
      </c>
      <c r="AY640" s="16" t="s">
        <v>124</v>
      </c>
      <c r="BE640" s="162">
        <f>IF(N640="základní",J640,0)</f>
        <v>0</v>
      </c>
      <c r="BF640" s="162">
        <f>IF(N640="snížená",J640,0)</f>
        <v>0</v>
      </c>
      <c r="BG640" s="162">
        <f>IF(N640="zákl. přenesená",J640,0)</f>
        <v>0</v>
      </c>
      <c r="BH640" s="162">
        <f>IF(N640="sníž. přenesená",J640,0)</f>
        <v>0</v>
      </c>
      <c r="BI640" s="162">
        <f>IF(N640="nulová",J640,0)</f>
        <v>0</v>
      </c>
      <c r="BJ640" s="16" t="s">
        <v>86</v>
      </c>
      <c r="BK640" s="162">
        <f>ROUND(I640*H640,2)</f>
        <v>0</v>
      </c>
      <c r="BL640" s="16" t="s">
        <v>123</v>
      </c>
      <c r="BM640" s="161" t="s">
        <v>737</v>
      </c>
    </row>
    <row r="641" spans="2:65" s="12" customFormat="1" ht="22.5">
      <c r="B641" s="163"/>
      <c r="D641" s="164" t="s">
        <v>133</v>
      </c>
      <c r="E641" s="165" t="s">
        <v>1</v>
      </c>
      <c r="F641" s="166" t="s">
        <v>738</v>
      </c>
      <c r="H641" s="165" t="s">
        <v>1</v>
      </c>
      <c r="I641" s="167"/>
      <c r="L641" s="163"/>
      <c r="M641" s="168"/>
      <c r="N641" s="169"/>
      <c r="O641" s="169"/>
      <c r="P641" s="169"/>
      <c r="Q641" s="169"/>
      <c r="R641" s="169"/>
      <c r="S641" s="169"/>
      <c r="T641" s="170"/>
      <c r="AT641" s="165" t="s">
        <v>133</v>
      </c>
      <c r="AU641" s="165" t="s">
        <v>88</v>
      </c>
      <c r="AV641" s="12" t="s">
        <v>86</v>
      </c>
      <c r="AW641" s="12" t="s">
        <v>32</v>
      </c>
      <c r="AX641" s="12" t="s">
        <v>78</v>
      </c>
      <c r="AY641" s="165" t="s">
        <v>124</v>
      </c>
    </row>
    <row r="642" spans="2:65" s="12" customFormat="1" ht="22.5">
      <c r="B642" s="163"/>
      <c r="D642" s="164" t="s">
        <v>133</v>
      </c>
      <c r="E642" s="165" t="s">
        <v>1</v>
      </c>
      <c r="F642" s="166" t="s">
        <v>739</v>
      </c>
      <c r="H642" s="165" t="s">
        <v>1</v>
      </c>
      <c r="I642" s="167"/>
      <c r="L642" s="163"/>
      <c r="M642" s="168"/>
      <c r="N642" s="169"/>
      <c r="O642" s="169"/>
      <c r="P642" s="169"/>
      <c r="Q642" s="169"/>
      <c r="R642" s="169"/>
      <c r="S642" s="169"/>
      <c r="T642" s="170"/>
      <c r="AT642" s="165" t="s">
        <v>133</v>
      </c>
      <c r="AU642" s="165" t="s">
        <v>88</v>
      </c>
      <c r="AV642" s="12" t="s">
        <v>86</v>
      </c>
      <c r="AW642" s="12" t="s">
        <v>32</v>
      </c>
      <c r="AX642" s="12" t="s">
        <v>78</v>
      </c>
      <c r="AY642" s="165" t="s">
        <v>124</v>
      </c>
    </row>
    <row r="643" spans="2:65" s="12" customFormat="1" ht="22.5">
      <c r="B643" s="163"/>
      <c r="D643" s="164" t="s">
        <v>133</v>
      </c>
      <c r="E643" s="165" t="s">
        <v>1</v>
      </c>
      <c r="F643" s="166" t="s">
        <v>401</v>
      </c>
      <c r="H643" s="165" t="s">
        <v>1</v>
      </c>
      <c r="I643" s="167"/>
      <c r="L643" s="163"/>
      <c r="M643" s="168"/>
      <c r="N643" s="169"/>
      <c r="O643" s="169"/>
      <c r="P643" s="169"/>
      <c r="Q643" s="169"/>
      <c r="R643" s="169"/>
      <c r="S643" s="169"/>
      <c r="T643" s="170"/>
      <c r="AT643" s="165" t="s">
        <v>133</v>
      </c>
      <c r="AU643" s="165" t="s">
        <v>88</v>
      </c>
      <c r="AV643" s="12" t="s">
        <v>86</v>
      </c>
      <c r="AW643" s="12" t="s">
        <v>32</v>
      </c>
      <c r="AX643" s="12" t="s">
        <v>78</v>
      </c>
      <c r="AY643" s="165" t="s">
        <v>124</v>
      </c>
    </row>
    <row r="644" spans="2:65" s="13" customFormat="1">
      <c r="B644" s="171"/>
      <c r="D644" s="164" t="s">
        <v>133</v>
      </c>
      <c r="E644" s="172" t="s">
        <v>1</v>
      </c>
      <c r="F644" s="173" t="s">
        <v>286</v>
      </c>
      <c r="H644" s="174">
        <v>12</v>
      </c>
      <c r="I644" s="175"/>
      <c r="L644" s="171"/>
      <c r="M644" s="176"/>
      <c r="N644" s="177"/>
      <c r="O644" s="177"/>
      <c r="P644" s="177"/>
      <c r="Q644" s="177"/>
      <c r="R644" s="177"/>
      <c r="S644" s="177"/>
      <c r="T644" s="178"/>
      <c r="AT644" s="172" t="s">
        <v>133</v>
      </c>
      <c r="AU644" s="172" t="s">
        <v>88</v>
      </c>
      <c r="AV644" s="13" t="s">
        <v>88</v>
      </c>
      <c r="AW644" s="13" t="s">
        <v>32</v>
      </c>
      <c r="AX644" s="13" t="s">
        <v>78</v>
      </c>
      <c r="AY644" s="172" t="s">
        <v>124</v>
      </c>
    </row>
    <row r="645" spans="2:65" s="14" customFormat="1">
      <c r="B645" s="179"/>
      <c r="D645" s="164" t="s">
        <v>133</v>
      </c>
      <c r="E645" s="180" t="s">
        <v>1</v>
      </c>
      <c r="F645" s="181" t="s">
        <v>136</v>
      </c>
      <c r="H645" s="182">
        <v>12</v>
      </c>
      <c r="I645" s="183"/>
      <c r="L645" s="179"/>
      <c r="M645" s="184"/>
      <c r="N645" s="185"/>
      <c r="O645" s="185"/>
      <c r="P645" s="185"/>
      <c r="Q645" s="185"/>
      <c r="R645" s="185"/>
      <c r="S645" s="185"/>
      <c r="T645" s="186"/>
      <c r="AT645" s="180" t="s">
        <v>133</v>
      </c>
      <c r="AU645" s="180" t="s">
        <v>88</v>
      </c>
      <c r="AV645" s="14" t="s">
        <v>123</v>
      </c>
      <c r="AW645" s="14" t="s">
        <v>32</v>
      </c>
      <c r="AX645" s="14" t="s">
        <v>86</v>
      </c>
      <c r="AY645" s="180" t="s">
        <v>124</v>
      </c>
    </row>
    <row r="646" spans="2:65" s="1" customFormat="1" ht="16.5" customHeight="1">
      <c r="B646" s="149"/>
      <c r="C646" s="150" t="s">
        <v>740</v>
      </c>
      <c r="D646" s="150" t="s">
        <v>127</v>
      </c>
      <c r="E646" s="151" t="s">
        <v>741</v>
      </c>
      <c r="F646" s="152" t="s">
        <v>742</v>
      </c>
      <c r="G646" s="153" t="s">
        <v>220</v>
      </c>
      <c r="H646" s="154">
        <v>12</v>
      </c>
      <c r="I646" s="155"/>
      <c r="J646" s="156">
        <f>ROUND(I646*H646,2)</f>
        <v>0</v>
      </c>
      <c r="K646" s="152" t="s">
        <v>1</v>
      </c>
      <c r="L646" s="31"/>
      <c r="M646" s="157" t="s">
        <v>1</v>
      </c>
      <c r="N646" s="158" t="s">
        <v>43</v>
      </c>
      <c r="O646" s="54"/>
      <c r="P646" s="159">
        <f>O646*H646</f>
        <v>0</v>
      </c>
      <c r="Q646" s="159">
        <v>0</v>
      </c>
      <c r="R646" s="159">
        <f>Q646*H646</f>
        <v>0</v>
      </c>
      <c r="S646" s="159">
        <v>0</v>
      </c>
      <c r="T646" s="160">
        <f>S646*H646</f>
        <v>0</v>
      </c>
      <c r="AR646" s="161" t="s">
        <v>123</v>
      </c>
      <c r="AT646" s="161" t="s">
        <v>127</v>
      </c>
      <c r="AU646" s="161" t="s">
        <v>88</v>
      </c>
      <c r="AY646" s="16" t="s">
        <v>124</v>
      </c>
      <c r="BE646" s="162">
        <f>IF(N646="základní",J646,0)</f>
        <v>0</v>
      </c>
      <c r="BF646" s="162">
        <f>IF(N646="snížená",J646,0)</f>
        <v>0</v>
      </c>
      <c r="BG646" s="162">
        <f>IF(N646="zákl. přenesená",J646,0)</f>
        <v>0</v>
      </c>
      <c r="BH646" s="162">
        <f>IF(N646="sníž. přenesená",J646,0)</f>
        <v>0</v>
      </c>
      <c r="BI646" s="162">
        <f>IF(N646="nulová",J646,0)</f>
        <v>0</v>
      </c>
      <c r="BJ646" s="16" t="s">
        <v>86</v>
      </c>
      <c r="BK646" s="162">
        <f>ROUND(I646*H646,2)</f>
        <v>0</v>
      </c>
      <c r="BL646" s="16" t="s">
        <v>123</v>
      </c>
      <c r="BM646" s="161" t="s">
        <v>743</v>
      </c>
    </row>
    <row r="647" spans="2:65" s="12" customFormat="1" ht="33.75">
      <c r="B647" s="163"/>
      <c r="D647" s="164" t="s">
        <v>133</v>
      </c>
      <c r="E647" s="165" t="s">
        <v>1</v>
      </c>
      <c r="F647" s="166" t="s">
        <v>744</v>
      </c>
      <c r="H647" s="165" t="s">
        <v>1</v>
      </c>
      <c r="I647" s="167"/>
      <c r="L647" s="163"/>
      <c r="M647" s="168"/>
      <c r="N647" s="169"/>
      <c r="O647" s="169"/>
      <c r="P647" s="169"/>
      <c r="Q647" s="169"/>
      <c r="R647" s="169"/>
      <c r="S647" s="169"/>
      <c r="T647" s="170"/>
      <c r="AT647" s="165" t="s">
        <v>133</v>
      </c>
      <c r="AU647" s="165" t="s">
        <v>88</v>
      </c>
      <c r="AV647" s="12" t="s">
        <v>86</v>
      </c>
      <c r="AW647" s="12" t="s">
        <v>32</v>
      </c>
      <c r="AX647" s="12" t="s">
        <v>78</v>
      </c>
      <c r="AY647" s="165" t="s">
        <v>124</v>
      </c>
    </row>
    <row r="648" spans="2:65" s="12" customFormat="1" ht="22.5">
      <c r="B648" s="163"/>
      <c r="D648" s="164" t="s">
        <v>133</v>
      </c>
      <c r="E648" s="165" t="s">
        <v>1</v>
      </c>
      <c r="F648" s="166" t="s">
        <v>745</v>
      </c>
      <c r="H648" s="165" t="s">
        <v>1</v>
      </c>
      <c r="I648" s="167"/>
      <c r="L648" s="163"/>
      <c r="M648" s="168"/>
      <c r="N648" s="169"/>
      <c r="O648" s="169"/>
      <c r="P648" s="169"/>
      <c r="Q648" s="169"/>
      <c r="R648" s="169"/>
      <c r="S648" s="169"/>
      <c r="T648" s="170"/>
      <c r="AT648" s="165" t="s">
        <v>133</v>
      </c>
      <c r="AU648" s="165" t="s">
        <v>88</v>
      </c>
      <c r="AV648" s="12" t="s">
        <v>86</v>
      </c>
      <c r="AW648" s="12" t="s">
        <v>32</v>
      </c>
      <c r="AX648" s="12" t="s">
        <v>78</v>
      </c>
      <c r="AY648" s="165" t="s">
        <v>124</v>
      </c>
    </row>
    <row r="649" spans="2:65" s="12" customFormat="1">
      <c r="B649" s="163"/>
      <c r="D649" s="164" t="s">
        <v>133</v>
      </c>
      <c r="E649" s="165" t="s">
        <v>1</v>
      </c>
      <c r="F649" s="166" t="s">
        <v>746</v>
      </c>
      <c r="H649" s="165" t="s">
        <v>1</v>
      </c>
      <c r="I649" s="167"/>
      <c r="L649" s="163"/>
      <c r="M649" s="168"/>
      <c r="N649" s="169"/>
      <c r="O649" s="169"/>
      <c r="P649" s="169"/>
      <c r="Q649" s="169"/>
      <c r="R649" s="169"/>
      <c r="S649" s="169"/>
      <c r="T649" s="170"/>
      <c r="AT649" s="165" t="s">
        <v>133</v>
      </c>
      <c r="AU649" s="165" t="s">
        <v>88</v>
      </c>
      <c r="AV649" s="12" t="s">
        <v>86</v>
      </c>
      <c r="AW649" s="12" t="s">
        <v>32</v>
      </c>
      <c r="AX649" s="12" t="s">
        <v>78</v>
      </c>
      <c r="AY649" s="165" t="s">
        <v>124</v>
      </c>
    </row>
    <row r="650" spans="2:65" s="12" customFormat="1" ht="22.5">
      <c r="B650" s="163"/>
      <c r="D650" s="164" t="s">
        <v>133</v>
      </c>
      <c r="E650" s="165" t="s">
        <v>1</v>
      </c>
      <c r="F650" s="166" t="s">
        <v>401</v>
      </c>
      <c r="H650" s="165" t="s">
        <v>1</v>
      </c>
      <c r="I650" s="167"/>
      <c r="L650" s="163"/>
      <c r="M650" s="168"/>
      <c r="N650" s="169"/>
      <c r="O650" s="169"/>
      <c r="P650" s="169"/>
      <c r="Q650" s="169"/>
      <c r="R650" s="169"/>
      <c r="S650" s="169"/>
      <c r="T650" s="170"/>
      <c r="AT650" s="165" t="s">
        <v>133</v>
      </c>
      <c r="AU650" s="165" t="s">
        <v>88</v>
      </c>
      <c r="AV650" s="12" t="s">
        <v>86</v>
      </c>
      <c r="AW650" s="12" t="s">
        <v>32</v>
      </c>
      <c r="AX650" s="12" t="s">
        <v>78</v>
      </c>
      <c r="AY650" s="165" t="s">
        <v>124</v>
      </c>
    </row>
    <row r="651" spans="2:65" s="13" customFormat="1">
      <c r="B651" s="171"/>
      <c r="D651" s="164" t="s">
        <v>133</v>
      </c>
      <c r="E651" s="172" t="s">
        <v>1</v>
      </c>
      <c r="F651" s="173" t="s">
        <v>747</v>
      </c>
      <c r="H651" s="174">
        <v>12</v>
      </c>
      <c r="I651" s="175"/>
      <c r="L651" s="171"/>
      <c r="M651" s="176"/>
      <c r="N651" s="177"/>
      <c r="O651" s="177"/>
      <c r="P651" s="177"/>
      <c r="Q651" s="177"/>
      <c r="R651" s="177"/>
      <c r="S651" s="177"/>
      <c r="T651" s="178"/>
      <c r="AT651" s="172" t="s">
        <v>133</v>
      </c>
      <c r="AU651" s="172" t="s">
        <v>88</v>
      </c>
      <c r="AV651" s="13" t="s">
        <v>88</v>
      </c>
      <c r="AW651" s="13" t="s">
        <v>32</v>
      </c>
      <c r="AX651" s="13" t="s">
        <v>78</v>
      </c>
      <c r="AY651" s="172" t="s">
        <v>124</v>
      </c>
    </row>
    <row r="652" spans="2:65" s="14" customFormat="1">
      <c r="B652" s="179"/>
      <c r="D652" s="164" t="s">
        <v>133</v>
      </c>
      <c r="E652" s="180" t="s">
        <v>1</v>
      </c>
      <c r="F652" s="181" t="s">
        <v>136</v>
      </c>
      <c r="H652" s="182">
        <v>12</v>
      </c>
      <c r="I652" s="183"/>
      <c r="L652" s="179"/>
      <c r="M652" s="184"/>
      <c r="N652" s="185"/>
      <c r="O652" s="185"/>
      <c r="P652" s="185"/>
      <c r="Q652" s="185"/>
      <c r="R652" s="185"/>
      <c r="S652" s="185"/>
      <c r="T652" s="186"/>
      <c r="AT652" s="180" t="s">
        <v>133</v>
      </c>
      <c r="AU652" s="180" t="s">
        <v>88</v>
      </c>
      <c r="AV652" s="14" t="s">
        <v>123</v>
      </c>
      <c r="AW652" s="14" t="s">
        <v>32</v>
      </c>
      <c r="AX652" s="14" t="s">
        <v>86</v>
      </c>
      <c r="AY652" s="180" t="s">
        <v>124</v>
      </c>
    </row>
    <row r="653" spans="2:65" s="1" customFormat="1" ht="24" customHeight="1">
      <c r="B653" s="149"/>
      <c r="C653" s="150" t="s">
        <v>748</v>
      </c>
      <c r="D653" s="150" t="s">
        <v>127</v>
      </c>
      <c r="E653" s="151" t="s">
        <v>749</v>
      </c>
      <c r="F653" s="152" t="s">
        <v>750</v>
      </c>
      <c r="G653" s="153" t="s">
        <v>130</v>
      </c>
      <c r="H653" s="154">
        <v>66</v>
      </c>
      <c r="I653" s="155"/>
      <c r="J653" s="156">
        <f>ROUND(I653*H653,2)</f>
        <v>0</v>
      </c>
      <c r="K653" s="152" t="s">
        <v>198</v>
      </c>
      <c r="L653" s="31"/>
      <c r="M653" s="157" t="s">
        <v>1</v>
      </c>
      <c r="N653" s="158" t="s">
        <v>43</v>
      </c>
      <c r="O653" s="54"/>
      <c r="P653" s="159">
        <f>O653*H653</f>
        <v>0</v>
      </c>
      <c r="Q653" s="159">
        <v>0</v>
      </c>
      <c r="R653" s="159">
        <f>Q653*H653</f>
        <v>0</v>
      </c>
      <c r="S653" s="159">
        <v>0.20399999999999999</v>
      </c>
      <c r="T653" s="160">
        <f>S653*H653</f>
        <v>13.463999999999999</v>
      </c>
      <c r="AR653" s="161" t="s">
        <v>123</v>
      </c>
      <c r="AT653" s="161" t="s">
        <v>127</v>
      </c>
      <c r="AU653" s="161" t="s">
        <v>88</v>
      </c>
      <c r="AY653" s="16" t="s">
        <v>124</v>
      </c>
      <c r="BE653" s="162">
        <f>IF(N653="základní",J653,0)</f>
        <v>0</v>
      </c>
      <c r="BF653" s="162">
        <f>IF(N653="snížená",J653,0)</f>
        <v>0</v>
      </c>
      <c r="BG653" s="162">
        <f>IF(N653="zákl. přenesená",J653,0)</f>
        <v>0</v>
      </c>
      <c r="BH653" s="162">
        <f>IF(N653="sníž. přenesená",J653,0)</f>
        <v>0</v>
      </c>
      <c r="BI653" s="162">
        <f>IF(N653="nulová",J653,0)</f>
        <v>0</v>
      </c>
      <c r="BJ653" s="16" t="s">
        <v>86</v>
      </c>
      <c r="BK653" s="162">
        <f>ROUND(I653*H653,2)</f>
        <v>0</v>
      </c>
      <c r="BL653" s="16" t="s">
        <v>123</v>
      </c>
      <c r="BM653" s="161" t="s">
        <v>751</v>
      </c>
    </row>
    <row r="654" spans="2:65" s="12" customFormat="1">
      <c r="B654" s="163"/>
      <c r="D654" s="164" t="s">
        <v>133</v>
      </c>
      <c r="E654" s="165" t="s">
        <v>1</v>
      </c>
      <c r="F654" s="166" t="s">
        <v>752</v>
      </c>
      <c r="H654" s="165" t="s">
        <v>1</v>
      </c>
      <c r="I654" s="167"/>
      <c r="L654" s="163"/>
      <c r="M654" s="168"/>
      <c r="N654" s="169"/>
      <c r="O654" s="169"/>
      <c r="P654" s="169"/>
      <c r="Q654" s="169"/>
      <c r="R654" s="169"/>
      <c r="S654" s="169"/>
      <c r="T654" s="170"/>
      <c r="AT654" s="165" t="s">
        <v>133</v>
      </c>
      <c r="AU654" s="165" t="s">
        <v>88</v>
      </c>
      <c r="AV654" s="12" t="s">
        <v>86</v>
      </c>
      <c r="AW654" s="12" t="s">
        <v>32</v>
      </c>
      <c r="AX654" s="12" t="s">
        <v>78</v>
      </c>
      <c r="AY654" s="165" t="s">
        <v>124</v>
      </c>
    </row>
    <row r="655" spans="2:65" s="12" customFormat="1">
      <c r="B655" s="163"/>
      <c r="D655" s="164" t="s">
        <v>133</v>
      </c>
      <c r="E655" s="165" t="s">
        <v>1</v>
      </c>
      <c r="F655" s="166" t="s">
        <v>753</v>
      </c>
      <c r="H655" s="165" t="s">
        <v>1</v>
      </c>
      <c r="I655" s="167"/>
      <c r="L655" s="163"/>
      <c r="M655" s="168"/>
      <c r="N655" s="169"/>
      <c r="O655" s="169"/>
      <c r="P655" s="169"/>
      <c r="Q655" s="169"/>
      <c r="R655" s="169"/>
      <c r="S655" s="169"/>
      <c r="T655" s="170"/>
      <c r="AT655" s="165" t="s">
        <v>133</v>
      </c>
      <c r="AU655" s="165" t="s">
        <v>88</v>
      </c>
      <c r="AV655" s="12" t="s">
        <v>86</v>
      </c>
      <c r="AW655" s="12" t="s">
        <v>32</v>
      </c>
      <c r="AX655" s="12" t="s">
        <v>78</v>
      </c>
      <c r="AY655" s="165" t="s">
        <v>124</v>
      </c>
    </row>
    <row r="656" spans="2:65" s="13" customFormat="1">
      <c r="B656" s="171"/>
      <c r="D656" s="164" t="s">
        <v>133</v>
      </c>
      <c r="E656" s="172" t="s">
        <v>1</v>
      </c>
      <c r="F656" s="173" t="s">
        <v>691</v>
      </c>
      <c r="H656" s="174">
        <v>66</v>
      </c>
      <c r="I656" s="175"/>
      <c r="L656" s="171"/>
      <c r="M656" s="176"/>
      <c r="N656" s="177"/>
      <c r="O656" s="177"/>
      <c r="P656" s="177"/>
      <c r="Q656" s="177"/>
      <c r="R656" s="177"/>
      <c r="S656" s="177"/>
      <c r="T656" s="178"/>
      <c r="AT656" s="172" t="s">
        <v>133</v>
      </c>
      <c r="AU656" s="172" t="s">
        <v>88</v>
      </c>
      <c r="AV656" s="13" t="s">
        <v>88</v>
      </c>
      <c r="AW656" s="13" t="s">
        <v>32</v>
      </c>
      <c r="AX656" s="13" t="s">
        <v>78</v>
      </c>
      <c r="AY656" s="172" t="s">
        <v>124</v>
      </c>
    </row>
    <row r="657" spans="2:65" s="14" customFormat="1">
      <c r="B657" s="179"/>
      <c r="D657" s="164" t="s">
        <v>133</v>
      </c>
      <c r="E657" s="180" t="s">
        <v>1</v>
      </c>
      <c r="F657" s="181" t="s">
        <v>136</v>
      </c>
      <c r="H657" s="182">
        <v>66</v>
      </c>
      <c r="I657" s="183"/>
      <c r="L657" s="179"/>
      <c r="M657" s="184"/>
      <c r="N657" s="185"/>
      <c r="O657" s="185"/>
      <c r="P657" s="185"/>
      <c r="Q657" s="185"/>
      <c r="R657" s="185"/>
      <c r="S657" s="185"/>
      <c r="T657" s="186"/>
      <c r="AT657" s="180" t="s">
        <v>133</v>
      </c>
      <c r="AU657" s="180" t="s">
        <v>88</v>
      </c>
      <c r="AV657" s="14" t="s">
        <v>123</v>
      </c>
      <c r="AW657" s="14" t="s">
        <v>32</v>
      </c>
      <c r="AX657" s="14" t="s">
        <v>86</v>
      </c>
      <c r="AY657" s="180" t="s">
        <v>124</v>
      </c>
    </row>
    <row r="658" spans="2:65" s="1" customFormat="1" ht="24" customHeight="1">
      <c r="B658" s="149"/>
      <c r="C658" s="150" t="s">
        <v>754</v>
      </c>
      <c r="D658" s="150" t="s">
        <v>127</v>
      </c>
      <c r="E658" s="151" t="s">
        <v>755</v>
      </c>
      <c r="F658" s="152" t="s">
        <v>756</v>
      </c>
      <c r="G658" s="153" t="s">
        <v>220</v>
      </c>
      <c r="H658" s="154">
        <v>136</v>
      </c>
      <c r="I658" s="155"/>
      <c r="J658" s="156">
        <f>ROUND(I658*H658,2)</f>
        <v>0</v>
      </c>
      <c r="K658" s="152" t="s">
        <v>198</v>
      </c>
      <c r="L658" s="31"/>
      <c r="M658" s="157" t="s">
        <v>1</v>
      </c>
      <c r="N658" s="158" t="s">
        <v>43</v>
      </c>
      <c r="O658" s="54"/>
      <c r="P658" s="159">
        <f>O658*H658</f>
        <v>0</v>
      </c>
      <c r="Q658" s="159">
        <v>0.15540000000000001</v>
      </c>
      <c r="R658" s="159">
        <f>Q658*H658</f>
        <v>21.134400000000003</v>
      </c>
      <c r="S658" s="159">
        <v>0</v>
      </c>
      <c r="T658" s="160">
        <f>S658*H658</f>
        <v>0</v>
      </c>
      <c r="AR658" s="161" t="s">
        <v>123</v>
      </c>
      <c r="AT658" s="161" t="s">
        <v>127</v>
      </c>
      <c r="AU658" s="161" t="s">
        <v>88</v>
      </c>
      <c r="AY658" s="16" t="s">
        <v>124</v>
      </c>
      <c r="BE658" s="162">
        <f>IF(N658="základní",J658,0)</f>
        <v>0</v>
      </c>
      <c r="BF658" s="162">
        <f>IF(N658="snížená",J658,0)</f>
        <v>0</v>
      </c>
      <c r="BG658" s="162">
        <f>IF(N658="zákl. přenesená",J658,0)</f>
        <v>0</v>
      </c>
      <c r="BH658" s="162">
        <f>IF(N658="sníž. přenesená",J658,0)</f>
        <v>0</v>
      </c>
      <c r="BI658" s="162">
        <f>IF(N658="nulová",J658,0)</f>
        <v>0</v>
      </c>
      <c r="BJ658" s="16" t="s">
        <v>86</v>
      </c>
      <c r="BK658" s="162">
        <f>ROUND(I658*H658,2)</f>
        <v>0</v>
      </c>
      <c r="BL658" s="16" t="s">
        <v>123</v>
      </c>
      <c r="BM658" s="161" t="s">
        <v>757</v>
      </c>
    </row>
    <row r="659" spans="2:65" s="12" customFormat="1" ht="22.5">
      <c r="B659" s="163"/>
      <c r="D659" s="164" t="s">
        <v>133</v>
      </c>
      <c r="E659" s="165" t="s">
        <v>1</v>
      </c>
      <c r="F659" s="166" t="s">
        <v>371</v>
      </c>
      <c r="H659" s="165" t="s">
        <v>1</v>
      </c>
      <c r="I659" s="167"/>
      <c r="L659" s="163"/>
      <c r="M659" s="168"/>
      <c r="N659" s="169"/>
      <c r="O659" s="169"/>
      <c r="P659" s="169"/>
      <c r="Q659" s="169"/>
      <c r="R659" s="169"/>
      <c r="S659" s="169"/>
      <c r="T659" s="170"/>
      <c r="AT659" s="165" t="s">
        <v>133</v>
      </c>
      <c r="AU659" s="165" t="s">
        <v>88</v>
      </c>
      <c r="AV659" s="12" t="s">
        <v>86</v>
      </c>
      <c r="AW659" s="12" t="s">
        <v>32</v>
      </c>
      <c r="AX659" s="12" t="s">
        <v>78</v>
      </c>
      <c r="AY659" s="165" t="s">
        <v>124</v>
      </c>
    </row>
    <row r="660" spans="2:65" s="12" customFormat="1" ht="22.5">
      <c r="B660" s="163"/>
      <c r="D660" s="164" t="s">
        <v>133</v>
      </c>
      <c r="E660" s="165" t="s">
        <v>1</v>
      </c>
      <c r="F660" s="166" t="s">
        <v>758</v>
      </c>
      <c r="H660" s="165" t="s">
        <v>1</v>
      </c>
      <c r="I660" s="167"/>
      <c r="L660" s="163"/>
      <c r="M660" s="168"/>
      <c r="N660" s="169"/>
      <c r="O660" s="169"/>
      <c r="P660" s="169"/>
      <c r="Q660" s="169"/>
      <c r="R660" s="169"/>
      <c r="S660" s="169"/>
      <c r="T660" s="170"/>
      <c r="AT660" s="165" t="s">
        <v>133</v>
      </c>
      <c r="AU660" s="165" t="s">
        <v>88</v>
      </c>
      <c r="AV660" s="12" t="s">
        <v>86</v>
      </c>
      <c r="AW660" s="12" t="s">
        <v>32</v>
      </c>
      <c r="AX660" s="12" t="s">
        <v>78</v>
      </c>
      <c r="AY660" s="165" t="s">
        <v>124</v>
      </c>
    </row>
    <row r="661" spans="2:65" s="12" customFormat="1" ht="22.5">
      <c r="B661" s="163"/>
      <c r="D661" s="164" t="s">
        <v>133</v>
      </c>
      <c r="E661" s="165" t="s">
        <v>1</v>
      </c>
      <c r="F661" s="166" t="s">
        <v>759</v>
      </c>
      <c r="H661" s="165" t="s">
        <v>1</v>
      </c>
      <c r="I661" s="167"/>
      <c r="L661" s="163"/>
      <c r="M661" s="168"/>
      <c r="N661" s="169"/>
      <c r="O661" s="169"/>
      <c r="P661" s="169"/>
      <c r="Q661" s="169"/>
      <c r="R661" s="169"/>
      <c r="S661" s="169"/>
      <c r="T661" s="170"/>
      <c r="AT661" s="165" t="s">
        <v>133</v>
      </c>
      <c r="AU661" s="165" t="s">
        <v>88</v>
      </c>
      <c r="AV661" s="12" t="s">
        <v>86</v>
      </c>
      <c r="AW661" s="12" t="s">
        <v>32</v>
      </c>
      <c r="AX661" s="12" t="s">
        <v>78</v>
      </c>
      <c r="AY661" s="165" t="s">
        <v>124</v>
      </c>
    </row>
    <row r="662" spans="2:65" s="13" customFormat="1">
      <c r="B662" s="171"/>
      <c r="D662" s="164" t="s">
        <v>133</v>
      </c>
      <c r="E662" s="172" t="s">
        <v>1</v>
      </c>
      <c r="F662" s="173" t="s">
        <v>760</v>
      </c>
      <c r="H662" s="174">
        <v>86</v>
      </c>
      <c r="I662" s="175"/>
      <c r="L662" s="171"/>
      <c r="M662" s="176"/>
      <c r="N662" s="177"/>
      <c r="O662" s="177"/>
      <c r="P662" s="177"/>
      <c r="Q662" s="177"/>
      <c r="R662" s="177"/>
      <c r="S662" s="177"/>
      <c r="T662" s="178"/>
      <c r="AT662" s="172" t="s">
        <v>133</v>
      </c>
      <c r="AU662" s="172" t="s">
        <v>88</v>
      </c>
      <c r="AV662" s="13" t="s">
        <v>88</v>
      </c>
      <c r="AW662" s="13" t="s">
        <v>32</v>
      </c>
      <c r="AX662" s="13" t="s">
        <v>78</v>
      </c>
      <c r="AY662" s="172" t="s">
        <v>124</v>
      </c>
    </row>
    <row r="663" spans="2:65" s="12" customFormat="1">
      <c r="B663" s="163"/>
      <c r="D663" s="164" t="s">
        <v>133</v>
      </c>
      <c r="E663" s="165" t="s">
        <v>1</v>
      </c>
      <c r="F663" s="166" t="s">
        <v>761</v>
      </c>
      <c r="H663" s="165" t="s">
        <v>1</v>
      </c>
      <c r="I663" s="167"/>
      <c r="L663" s="163"/>
      <c r="M663" s="168"/>
      <c r="N663" s="169"/>
      <c r="O663" s="169"/>
      <c r="P663" s="169"/>
      <c r="Q663" s="169"/>
      <c r="R663" s="169"/>
      <c r="S663" s="169"/>
      <c r="T663" s="170"/>
      <c r="AT663" s="165" t="s">
        <v>133</v>
      </c>
      <c r="AU663" s="165" t="s">
        <v>88</v>
      </c>
      <c r="AV663" s="12" t="s">
        <v>86</v>
      </c>
      <c r="AW663" s="12" t="s">
        <v>32</v>
      </c>
      <c r="AX663" s="12" t="s">
        <v>78</v>
      </c>
      <c r="AY663" s="165" t="s">
        <v>124</v>
      </c>
    </row>
    <row r="664" spans="2:65" s="13" customFormat="1">
      <c r="B664" s="171"/>
      <c r="D664" s="164" t="s">
        <v>133</v>
      </c>
      <c r="E664" s="172" t="s">
        <v>1</v>
      </c>
      <c r="F664" s="173" t="s">
        <v>762</v>
      </c>
      <c r="H664" s="174">
        <v>50</v>
      </c>
      <c r="I664" s="175"/>
      <c r="L664" s="171"/>
      <c r="M664" s="176"/>
      <c r="N664" s="177"/>
      <c r="O664" s="177"/>
      <c r="P664" s="177"/>
      <c r="Q664" s="177"/>
      <c r="R664" s="177"/>
      <c r="S664" s="177"/>
      <c r="T664" s="178"/>
      <c r="AT664" s="172" t="s">
        <v>133</v>
      </c>
      <c r="AU664" s="172" t="s">
        <v>88</v>
      </c>
      <c r="AV664" s="13" t="s">
        <v>88</v>
      </c>
      <c r="AW664" s="13" t="s">
        <v>32</v>
      </c>
      <c r="AX664" s="13" t="s">
        <v>78</v>
      </c>
      <c r="AY664" s="172" t="s">
        <v>124</v>
      </c>
    </row>
    <row r="665" spans="2:65" s="14" customFormat="1">
      <c r="B665" s="179"/>
      <c r="D665" s="164" t="s">
        <v>133</v>
      </c>
      <c r="E665" s="180" t="s">
        <v>1</v>
      </c>
      <c r="F665" s="181" t="s">
        <v>136</v>
      </c>
      <c r="H665" s="182">
        <v>136</v>
      </c>
      <c r="I665" s="183"/>
      <c r="L665" s="179"/>
      <c r="M665" s="184"/>
      <c r="N665" s="185"/>
      <c r="O665" s="185"/>
      <c r="P665" s="185"/>
      <c r="Q665" s="185"/>
      <c r="R665" s="185"/>
      <c r="S665" s="185"/>
      <c r="T665" s="186"/>
      <c r="AT665" s="180" t="s">
        <v>133</v>
      </c>
      <c r="AU665" s="180" t="s">
        <v>88</v>
      </c>
      <c r="AV665" s="14" t="s">
        <v>123</v>
      </c>
      <c r="AW665" s="14" t="s">
        <v>32</v>
      </c>
      <c r="AX665" s="14" t="s">
        <v>86</v>
      </c>
      <c r="AY665" s="180" t="s">
        <v>124</v>
      </c>
    </row>
    <row r="666" spans="2:65" s="1" customFormat="1" ht="24" customHeight="1">
      <c r="B666" s="149"/>
      <c r="C666" s="150" t="s">
        <v>763</v>
      </c>
      <c r="D666" s="150" t="s">
        <v>127</v>
      </c>
      <c r="E666" s="151" t="s">
        <v>764</v>
      </c>
      <c r="F666" s="152" t="s">
        <v>765</v>
      </c>
      <c r="G666" s="153" t="s">
        <v>220</v>
      </c>
      <c r="H666" s="154">
        <v>208</v>
      </c>
      <c r="I666" s="155"/>
      <c r="J666" s="156">
        <f>ROUND(I666*H666,2)</f>
        <v>0</v>
      </c>
      <c r="K666" s="152" t="s">
        <v>198</v>
      </c>
      <c r="L666" s="31"/>
      <c r="M666" s="157" t="s">
        <v>1</v>
      </c>
      <c r="N666" s="158" t="s">
        <v>43</v>
      </c>
      <c r="O666" s="54"/>
      <c r="P666" s="159">
        <f>O666*H666</f>
        <v>0</v>
      </c>
      <c r="Q666" s="159">
        <v>1.0000000000000001E-5</v>
      </c>
      <c r="R666" s="159">
        <f>Q666*H666</f>
        <v>2.0800000000000003E-3</v>
      </c>
      <c r="S666" s="159">
        <v>0</v>
      </c>
      <c r="T666" s="160">
        <f>S666*H666</f>
        <v>0</v>
      </c>
      <c r="AR666" s="161" t="s">
        <v>123</v>
      </c>
      <c r="AT666" s="161" t="s">
        <v>127</v>
      </c>
      <c r="AU666" s="161" t="s">
        <v>88</v>
      </c>
      <c r="AY666" s="16" t="s">
        <v>124</v>
      </c>
      <c r="BE666" s="162">
        <f>IF(N666="základní",J666,0)</f>
        <v>0</v>
      </c>
      <c r="BF666" s="162">
        <f>IF(N666="snížená",J666,0)</f>
        <v>0</v>
      </c>
      <c r="BG666" s="162">
        <f>IF(N666="zákl. přenesená",J666,0)</f>
        <v>0</v>
      </c>
      <c r="BH666" s="162">
        <f>IF(N666="sníž. přenesená",J666,0)</f>
        <v>0</v>
      </c>
      <c r="BI666" s="162">
        <f>IF(N666="nulová",J666,0)</f>
        <v>0</v>
      </c>
      <c r="BJ666" s="16" t="s">
        <v>86</v>
      </c>
      <c r="BK666" s="162">
        <f>ROUND(I666*H666,2)</f>
        <v>0</v>
      </c>
      <c r="BL666" s="16" t="s">
        <v>123</v>
      </c>
      <c r="BM666" s="161" t="s">
        <v>766</v>
      </c>
    </row>
    <row r="667" spans="2:65" s="12" customFormat="1" ht="22.5">
      <c r="B667" s="163"/>
      <c r="D667" s="164" t="s">
        <v>133</v>
      </c>
      <c r="E667" s="165" t="s">
        <v>1</v>
      </c>
      <c r="F667" s="166" t="s">
        <v>767</v>
      </c>
      <c r="H667" s="165" t="s">
        <v>1</v>
      </c>
      <c r="I667" s="167"/>
      <c r="L667" s="163"/>
      <c r="M667" s="168"/>
      <c r="N667" s="169"/>
      <c r="O667" s="169"/>
      <c r="P667" s="169"/>
      <c r="Q667" s="169"/>
      <c r="R667" s="169"/>
      <c r="S667" s="169"/>
      <c r="T667" s="170"/>
      <c r="AT667" s="165" t="s">
        <v>133</v>
      </c>
      <c r="AU667" s="165" t="s">
        <v>88</v>
      </c>
      <c r="AV667" s="12" t="s">
        <v>86</v>
      </c>
      <c r="AW667" s="12" t="s">
        <v>32</v>
      </c>
      <c r="AX667" s="12" t="s">
        <v>78</v>
      </c>
      <c r="AY667" s="165" t="s">
        <v>124</v>
      </c>
    </row>
    <row r="668" spans="2:65" s="12" customFormat="1" ht="22.5">
      <c r="B668" s="163"/>
      <c r="D668" s="164" t="s">
        <v>133</v>
      </c>
      <c r="E668" s="165" t="s">
        <v>1</v>
      </c>
      <c r="F668" s="166" t="s">
        <v>768</v>
      </c>
      <c r="H668" s="165" t="s">
        <v>1</v>
      </c>
      <c r="I668" s="167"/>
      <c r="L668" s="163"/>
      <c r="M668" s="168"/>
      <c r="N668" s="169"/>
      <c r="O668" s="169"/>
      <c r="P668" s="169"/>
      <c r="Q668" s="169"/>
      <c r="R668" s="169"/>
      <c r="S668" s="169"/>
      <c r="T668" s="170"/>
      <c r="AT668" s="165" t="s">
        <v>133</v>
      </c>
      <c r="AU668" s="165" t="s">
        <v>88</v>
      </c>
      <c r="AV668" s="12" t="s">
        <v>86</v>
      </c>
      <c r="AW668" s="12" t="s">
        <v>32</v>
      </c>
      <c r="AX668" s="12" t="s">
        <v>78</v>
      </c>
      <c r="AY668" s="165" t="s">
        <v>124</v>
      </c>
    </row>
    <row r="669" spans="2:65" s="13" customFormat="1">
      <c r="B669" s="171"/>
      <c r="D669" s="164" t="s">
        <v>133</v>
      </c>
      <c r="E669" s="172" t="s">
        <v>1</v>
      </c>
      <c r="F669" s="173" t="s">
        <v>769</v>
      </c>
      <c r="H669" s="174">
        <v>208</v>
      </c>
      <c r="I669" s="175"/>
      <c r="L669" s="171"/>
      <c r="M669" s="176"/>
      <c r="N669" s="177"/>
      <c r="O669" s="177"/>
      <c r="P669" s="177"/>
      <c r="Q669" s="177"/>
      <c r="R669" s="177"/>
      <c r="S669" s="177"/>
      <c r="T669" s="178"/>
      <c r="AT669" s="172" t="s">
        <v>133</v>
      </c>
      <c r="AU669" s="172" t="s">
        <v>88</v>
      </c>
      <c r="AV669" s="13" t="s">
        <v>88</v>
      </c>
      <c r="AW669" s="13" t="s">
        <v>32</v>
      </c>
      <c r="AX669" s="13" t="s">
        <v>78</v>
      </c>
      <c r="AY669" s="172" t="s">
        <v>124</v>
      </c>
    </row>
    <row r="670" spans="2:65" s="14" customFormat="1">
      <c r="B670" s="179"/>
      <c r="D670" s="164" t="s">
        <v>133</v>
      </c>
      <c r="E670" s="180" t="s">
        <v>1</v>
      </c>
      <c r="F670" s="181" t="s">
        <v>136</v>
      </c>
      <c r="H670" s="182">
        <v>208</v>
      </c>
      <c r="I670" s="183"/>
      <c r="L670" s="179"/>
      <c r="M670" s="184"/>
      <c r="N670" s="185"/>
      <c r="O670" s="185"/>
      <c r="P670" s="185"/>
      <c r="Q670" s="185"/>
      <c r="R670" s="185"/>
      <c r="S670" s="185"/>
      <c r="T670" s="186"/>
      <c r="AT670" s="180" t="s">
        <v>133</v>
      </c>
      <c r="AU670" s="180" t="s">
        <v>88</v>
      </c>
      <c r="AV670" s="14" t="s">
        <v>123</v>
      </c>
      <c r="AW670" s="14" t="s">
        <v>32</v>
      </c>
      <c r="AX670" s="14" t="s">
        <v>86</v>
      </c>
      <c r="AY670" s="180" t="s">
        <v>124</v>
      </c>
    </row>
    <row r="671" spans="2:65" s="1" customFormat="1" ht="24" customHeight="1">
      <c r="B671" s="149"/>
      <c r="C671" s="150" t="s">
        <v>770</v>
      </c>
      <c r="D671" s="150" t="s">
        <v>127</v>
      </c>
      <c r="E671" s="151" t="s">
        <v>771</v>
      </c>
      <c r="F671" s="152" t="s">
        <v>772</v>
      </c>
      <c r="G671" s="153" t="s">
        <v>220</v>
      </c>
      <c r="H671" s="154">
        <v>692.71</v>
      </c>
      <c r="I671" s="155"/>
      <c r="J671" s="156">
        <f>ROUND(I671*H671,2)</f>
        <v>0</v>
      </c>
      <c r="K671" s="152" t="s">
        <v>198</v>
      </c>
      <c r="L671" s="31"/>
      <c r="M671" s="157" t="s">
        <v>1</v>
      </c>
      <c r="N671" s="158" t="s">
        <v>43</v>
      </c>
      <c r="O671" s="54"/>
      <c r="P671" s="159">
        <f>O671*H671</f>
        <v>0</v>
      </c>
      <c r="Q671" s="159">
        <v>0</v>
      </c>
      <c r="R671" s="159">
        <f>Q671*H671</f>
        <v>0</v>
      </c>
      <c r="S671" s="159">
        <v>0</v>
      </c>
      <c r="T671" s="160">
        <f>S671*H671</f>
        <v>0</v>
      </c>
      <c r="AR671" s="161" t="s">
        <v>123</v>
      </c>
      <c r="AT671" s="161" t="s">
        <v>127</v>
      </c>
      <c r="AU671" s="161" t="s">
        <v>88</v>
      </c>
      <c r="AY671" s="16" t="s">
        <v>124</v>
      </c>
      <c r="BE671" s="162">
        <f>IF(N671="základní",J671,0)</f>
        <v>0</v>
      </c>
      <c r="BF671" s="162">
        <f>IF(N671="snížená",J671,0)</f>
        <v>0</v>
      </c>
      <c r="BG671" s="162">
        <f>IF(N671="zákl. přenesená",J671,0)</f>
        <v>0</v>
      </c>
      <c r="BH671" s="162">
        <f>IF(N671="sníž. přenesená",J671,0)</f>
        <v>0</v>
      </c>
      <c r="BI671" s="162">
        <f>IF(N671="nulová",J671,0)</f>
        <v>0</v>
      </c>
      <c r="BJ671" s="16" t="s">
        <v>86</v>
      </c>
      <c r="BK671" s="162">
        <f>ROUND(I671*H671,2)</f>
        <v>0</v>
      </c>
      <c r="BL671" s="16" t="s">
        <v>123</v>
      </c>
      <c r="BM671" s="161" t="s">
        <v>773</v>
      </c>
    </row>
    <row r="672" spans="2:65" s="12" customFormat="1" ht="22.5">
      <c r="B672" s="163"/>
      <c r="D672" s="164" t="s">
        <v>133</v>
      </c>
      <c r="E672" s="165" t="s">
        <v>1</v>
      </c>
      <c r="F672" s="166" t="s">
        <v>774</v>
      </c>
      <c r="H672" s="165" t="s">
        <v>1</v>
      </c>
      <c r="I672" s="167"/>
      <c r="L672" s="163"/>
      <c r="M672" s="168"/>
      <c r="N672" s="169"/>
      <c r="O672" s="169"/>
      <c r="P672" s="169"/>
      <c r="Q672" s="169"/>
      <c r="R672" s="169"/>
      <c r="S672" s="169"/>
      <c r="T672" s="170"/>
      <c r="AT672" s="165" t="s">
        <v>133</v>
      </c>
      <c r="AU672" s="165" t="s">
        <v>88</v>
      </c>
      <c r="AV672" s="12" t="s">
        <v>86</v>
      </c>
      <c r="AW672" s="12" t="s">
        <v>32</v>
      </c>
      <c r="AX672" s="12" t="s">
        <v>78</v>
      </c>
      <c r="AY672" s="165" t="s">
        <v>124</v>
      </c>
    </row>
    <row r="673" spans="2:65" s="12" customFormat="1" ht="22.5">
      <c r="B673" s="163"/>
      <c r="D673" s="164" t="s">
        <v>133</v>
      </c>
      <c r="E673" s="165" t="s">
        <v>1</v>
      </c>
      <c r="F673" s="166" t="s">
        <v>775</v>
      </c>
      <c r="H673" s="165" t="s">
        <v>1</v>
      </c>
      <c r="I673" s="167"/>
      <c r="L673" s="163"/>
      <c r="M673" s="168"/>
      <c r="N673" s="169"/>
      <c r="O673" s="169"/>
      <c r="P673" s="169"/>
      <c r="Q673" s="169"/>
      <c r="R673" s="169"/>
      <c r="S673" s="169"/>
      <c r="T673" s="170"/>
      <c r="AT673" s="165" t="s">
        <v>133</v>
      </c>
      <c r="AU673" s="165" t="s">
        <v>88</v>
      </c>
      <c r="AV673" s="12" t="s">
        <v>86</v>
      </c>
      <c r="AW673" s="12" t="s">
        <v>32</v>
      </c>
      <c r="AX673" s="12" t="s">
        <v>78</v>
      </c>
      <c r="AY673" s="165" t="s">
        <v>124</v>
      </c>
    </row>
    <row r="674" spans="2:65" s="12" customFormat="1" ht="22.5">
      <c r="B674" s="163"/>
      <c r="D674" s="164" t="s">
        <v>133</v>
      </c>
      <c r="E674" s="165" t="s">
        <v>1</v>
      </c>
      <c r="F674" s="166" t="s">
        <v>482</v>
      </c>
      <c r="H674" s="165" t="s">
        <v>1</v>
      </c>
      <c r="I674" s="167"/>
      <c r="L674" s="163"/>
      <c r="M674" s="168"/>
      <c r="N674" s="169"/>
      <c r="O674" s="169"/>
      <c r="P674" s="169"/>
      <c r="Q674" s="169"/>
      <c r="R674" s="169"/>
      <c r="S674" s="169"/>
      <c r="T674" s="170"/>
      <c r="AT674" s="165" t="s">
        <v>133</v>
      </c>
      <c r="AU674" s="165" t="s">
        <v>88</v>
      </c>
      <c r="AV674" s="12" t="s">
        <v>86</v>
      </c>
      <c r="AW674" s="12" t="s">
        <v>32</v>
      </c>
      <c r="AX674" s="12" t="s">
        <v>78</v>
      </c>
      <c r="AY674" s="165" t="s">
        <v>124</v>
      </c>
    </row>
    <row r="675" spans="2:65" s="13" customFormat="1">
      <c r="B675" s="171"/>
      <c r="D675" s="164" t="s">
        <v>133</v>
      </c>
      <c r="E675" s="172" t="s">
        <v>1</v>
      </c>
      <c r="F675" s="173" t="s">
        <v>776</v>
      </c>
      <c r="H675" s="174">
        <v>692.71</v>
      </c>
      <c r="I675" s="175"/>
      <c r="L675" s="171"/>
      <c r="M675" s="176"/>
      <c r="N675" s="177"/>
      <c r="O675" s="177"/>
      <c r="P675" s="177"/>
      <c r="Q675" s="177"/>
      <c r="R675" s="177"/>
      <c r="S675" s="177"/>
      <c r="T675" s="178"/>
      <c r="AT675" s="172" t="s">
        <v>133</v>
      </c>
      <c r="AU675" s="172" t="s">
        <v>88</v>
      </c>
      <c r="AV675" s="13" t="s">
        <v>88</v>
      </c>
      <c r="AW675" s="13" t="s">
        <v>32</v>
      </c>
      <c r="AX675" s="13" t="s">
        <v>78</v>
      </c>
      <c r="AY675" s="172" t="s">
        <v>124</v>
      </c>
    </row>
    <row r="676" spans="2:65" s="14" customFormat="1">
      <c r="B676" s="179"/>
      <c r="D676" s="164" t="s">
        <v>133</v>
      </c>
      <c r="E676" s="180" t="s">
        <v>1</v>
      </c>
      <c r="F676" s="181" t="s">
        <v>136</v>
      </c>
      <c r="H676" s="182">
        <v>692.71</v>
      </c>
      <c r="I676" s="183"/>
      <c r="L676" s="179"/>
      <c r="M676" s="184"/>
      <c r="N676" s="185"/>
      <c r="O676" s="185"/>
      <c r="P676" s="185"/>
      <c r="Q676" s="185"/>
      <c r="R676" s="185"/>
      <c r="S676" s="185"/>
      <c r="T676" s="186"/>
      <c r="AT676" s="180" t="s">
        <v>133</v>
      </c>
      <c r="AU676" s="180" t="s">
        <v>88</v>
      </c>
      <c r="AV676" s="14" t="s">
        <v>123</v>
      </c>
      <c r="AW676" s="14" t="s">
        <v>32</v>
      </c>
      <c r="AX676" s="14" t="s">
        <v>86</v>
      </c>
      <c r="AY676" s="180" t="s">
        <v>124</v>
      </c>
    </row>
    <row r="677" spans="2:65" s="1" customFormat="1" ht="24" customHeight="1">
      <c r="B677" s="149"/>
      <c r="C677" s="150" t="s">
        <v>777</v>
      </c>
      <c r="D677" s="150" t="s">
        <v>127</v>
      </c>
      <c r="E677" s="151" t="s">
        <v>778</v>
      </c>
      <c r="F677" s="152" t="s">
        <v>1215</v>
      </c>
      <c r="G677" s="153" t="s">
        <v>220</v>
      </c>
      <c r="H677" s="154">
        <v>208</v>
      </c>
      <c r="I677" s="155"/>
      <c r="J677" s="156">
        <f>ROUND(I677*H677,2)</f>
        <v>0</v>
      </c>
      <c r="K677" s="152" t="s">
        <v>198</v>
      </c>
      <c r="L677" s="31"/>
      <c r="M677" s="157" t="s">
        <v>1</v>
      </c>
      <c r="N677" s="158" t="s">
        <v>43</v>
      </c>
      <c r="O677" s="54"/>
      <c r="P677" s="159">
        <f>O677*H677</f>
        <v>0</v>
      </c>
      <c r="Q677" s="159">
        <v>0</v>
      </c>
      <c r="R677" s="159">
        <f>Q677*H677</f>
        <v>0</v>
      </c>
      <c r="S677" s="159">
        <v>0</v>
      </c>
      <c r="T677" s="160">
        <f>S677*H677</f>
        <v>0</v>
      </c>
      <c r="AR677" s="161" t="s">
        <v>123</v>
      </c>
      <c r="AT677" s="161" t="s">
        <v>127</v>
      </c>
      <c r="AU677" s="161" t="s">
        <v>88</v>
      </c>
      <c r="AY677" s="16" t="s">
        <v>124</v>
      </c>
      <c r="BE677" s="162">
        <f>IF(N677="základní",J677,0)</f>
        <v>0</v>
      </c>
      <c r="BF677" s="162">
        <f>IF(N677="snížená",J677,0)</f>
        <v>0</v>
      </c>
      <c r="BG677" s="162">
        <f>IF(N677="zákl. přenesená",J677,0)</f>
        <v>0</v>
      </c>
      <c r="BH677" s="162">
        <f>IF(N677="sníž. přenesená",J677,0)</f>
        <v>0</v>
      </c>
      <c r="BI677" s="162">
        <f>IF(N677="nulová",J677,0)</f>
        <v>0</v>
      </c>
      <c r="BJ677" s="16" t="s">
        <v>86</v>
      </c>
      <c r="BK677" s="162">
        <f>ROUND(I677*H677,2)</f>
        <v>0</v>
      </c>
      <c r="BL677" s="16" t="s">
        <v>123</v>
      </c>
      <c r="BM677" s="161" t="s">
        <v>779</v>
      </c>
    </row>
    <row r="678" spans="2:65" s="12" customFormat="1" ht="22.5">
      <c r="B678" s="163"/>
      <c r="D678" s="164" t="s">
        <v>133</v>
      </c>
      <c r="E678" s="165" t="s">
        <v>1</v>
      </c>
      <c r="F678" s="166" t="s">
        <v>780</v>
      </c>
      <c r="H678" s="165" t="s">
        <v>1</v>
      </c>
      <c r="I678" s="167"/>
      <c r="L678" s="163"/>
      <c r="M678" s="168"/>
      <c r="N678" s="169"/>
      <c r="O678" s="169"/>
      <c r="P678" s="169"/>
      <c r="Q678" s="169"/>
      <c r="R678" s="169"/>
      <c r="S678" s="169"/>
      <c r="T678" s="170"/>
      <c r="AT678" s="165" t="s">
        <v>133</v>
      </c>
      <c r="AU678" s="165" t="s">
        <v>88</v>
      </c>
      <c r="AV678" s="12" t="s">
        <v>86</v>
      </c>
      <c r="AW678" s="12" t="s">
        <v>32</v>
      </c>
      <c r="AX678" s="12" t="s">
        <v>78</v>
      </c>
      <c r="AY678" s="165" t="s">
        <v>124</v>
      </c>
    </row>
    <row r="679" spans="2:65" s="12" customFormat="1" ht="22.5">
      <c r="B679" s="163"/>
      <c r="D679" s="164" t="s">
        <v>133</v>
      </c>
      <c r="E679" s="165" t="s">
        <v>1</v>
      </c>
      <c r="F679" s="166" t="s">
        <v>1216</v>
      </c>
      <c r="H679" s="165" t="s">
        <v>1</v>
      </c>
      <c r="I679" s="167"/>
      <c r="L679" s="163"/>
      <c r="M679" s="168"/>
      <c r="N679" s="169"/>
      <c r="O679" s="169"/>
      <c r="P679" s="169"/>
      <c r="Q679" s="169"/>
      <c r="R679" s="169"/>
      <c r="S679" s="169"/>
      <c r="T679" s="170"/>
      <c r="AT679" s="165" t="s">
        <v>133</v>
      </c>
      <c r="AU679" s="165" t="s">
        <v>88</v>
      </c>
      <c r="AV679" s="12" t="s">
        <v>86</v>
      </c>
      <c r="AW679" s="12" t="s">
        <v>32</v>
      </c>
      <c r="AX679" s="12" t="s">
        <v>78</v>
      </c>
      <c r="AY679" s="165" t="s">
        <v>124</v>
      </c>
    </row>
    <row r="680" spans="2:65" s="12" customFormat="1" ht="22.5">
      <c r="B680" s="163"/>
      <c r="D680" s="164" t="s">
        <v>133</v>
      </c>
      <c r="E680" s="165" t="s">
        <v>1</v>
      </c>
      <c r="F680" s="166" t="s">
        <v>482</v>
      </c>
      <c r="H680" s="165" t="s">
        <v>1</v>
      </c>
      <c r="I680" s="167"/>
      <c r="L680" s="163"/>
      <c r="M680" s="168"/>
      <c r="N680" s="169"/>
      <c r="O680" s="169"/>
      <c r="P680" s="169"/>
      <c r="Q680" s="169"/>
      <c r="R680" s="169"/>
      <c r="S680" s="169"/>
      <c r="T680" s="170"/>
      <c r="AT680" s="165" t="s">
        <v>133</v>
      </c>
      <c r="AU680" s="165" t="s">
        <v>88</v>
      </c>
      <c r="AV680" s="12" t="s">
        <v>86</v>
      </c>
      <c r="AW680" s="12" t="s">
        <v>32</v>
      </c>
      <c r="AX680" s="12" t="s">
        <v>78</v>
      </c>
      <c r="AY680" s="165" t="s">
        <v>124</v>
      </c>
    </row>
    <row r="681" spans="2:65" s="13" customFormat="1">
      <c r="B681" s="171"/>
      <c r="D681" s="164" t="s">
        <v>133</v>
      </c>
      <c r="E681" s="172" t="s">
        <v>1</v>
      </c>
      <c r="F681" s="173" t="s">
        <v>769</v>
      </c>
      <c r="H681" s="174">
        <v>208</v>
      </c>
      <c r="I681" s="175"/>
      <c r="L681" s="171"/>
      <c r="M681" s="176"/>
      <c r="N681" s="177"/>
      <c r="O681" s="177"/>
      <c r="P681" s="177"/>
      <c r="Q681" s="177"/>
      <c r="R681" s="177"/>
      <c r="S681" s="177"/>
      <c r="T681" s="178"/>
      <c r="AT681" s="172" t="s">
        <v>133</v>
      </c>
      <c r="AU681" s="172" t="s">
        <v>88</v>
      </c>
      <c r="AV681" s="13" t="s">
        <v>88</v>
      </c>
      <c r="AW681" s="13" t="s">
        <v>32</v>
      </c>
      <c r="AX681" s="13" t="s">
        <v>78</v>
      </c>
      <c r="AY681" s="172" t="s">
        <v>124</v>
      </c>
    </row>
    <row r="682" spans="2:65" s="14" customFormat="1">
      <c r="B682" s="179"/>
      <c r="D682" s="164" t="s">
        <v>133</v>
      </c>
      <c r="E682" s="180" t="s">
        <v>1</v>
      </c>
      <c r="F682" s="181" t="s">
        <v>136</v>
      </c>
      <c r="H682" s="182">
        <v>208</v>
      </c>
      <c r="I682" s="183"/>
      <c r="L682" s="179"/>
      <c r="M682" s="184"/>
      <c r="N682" s="185"/>
      <c r="O682" s="185"/>
      <c r="P682" s="185"/>
      <c r="Q682" s="185"/>
      <c r="R682" s="185"/>
      <c r="S682" s="185"/>
      <c r="T682" s="186"/>
      <c r="AT682" s="180" t="s">
        <v>133</v>
      </c>
      <c r="AU682" s="180" t="s">
        <v>88</v>
      </c>
      <c r="AV682" s="14" t="s">
        <v>123</v>
      </c>
      <c r="AW682" s="14" t="s">
        <v>32</v>
      </c>
      <c r="AX682" s="14" t="s">
        <v>86</v>
      </c>
      <c r="AY682" s="180" t="s">
        <v>124</v>
      </c>
    </row>
    <row r="683" spans="2:65" s="1" customFormat="1" ht="36" customHeight="1">
      <c r="B683" s="149"/>
      <c r="C683" s="150" t="s">
        <v>781</v>
      </c>
      <c r="D683" s="150" t="s">
        <v>127</v>
      </c>
      <c r="E683" s="151" t="s">
        <v>782</v>
      </c>
      <c r="F683" s="152" t="s">
        <v>783</v>
      </c>
      <c r="G683" s="153" t="s">
        <v>220</v>
      </c>
      <c r="H683" s="154">
        <v>100.83</v>
      </c>
      <c r="I683" s="155"/>
      <c r="J683" s="156">
        <f>ROUND(I683*H683,2)</f>
        <v>0</v>
      </c>
      <c r="K683" s="152" t="s">
        <v>198</v>
      </c>
      <c r="L683" s="31"/>
      <c r="M683" s="157" t="s">
        <v>1</v>
      </c>
      <c r="N683" s="158" t="s">
        <v>43</v>
      </c>
      <c r="O683" s="54"/>
      <c r="P683" s="159">
        <f>O683*H683</f>
        <v>0</v>
      </c>
      <c r="Q683" s="159">
        <v>0</v>
      </c>
      <c r="R683" s="159">
        <f>Q683*H683</f>
        <v>0</v>
      </c>
      <c r="S683" s="159">
        <v>0</v>
      </c>
      <c r="T683" s="160">
        <f>S683*H683</f>
        <v>0</v>
      </c>
      <c r="AR683" s="161" t="s">
        <v>123</v>
      </c>
      <c r="AT683" s="161" t="s">
        <v>127</v>
      </c>
      <c r="AU683" s="161" t="s">
        <v>88</v>
      </c>
      <c r="AY683" s="16" t="s">
        <v>124</v>
      </c>
      <c r="BE683" s="162">
        <f>IF(N683="základní",J683,0)</f>
        <v>0</v>
      </c>
      <c r="BF683" s="162">
        <f>IF(N683="snížená",J683,0)</f>
        <v>0</v>
      </c>
      <c r="BG683" s="162">
        <f>IF(N683="zákl. přenesená",J683,0)</f>
        <v>0</v>
      </c>
      <c r="BH683" s="162">
        <f>IF(N683="sníž. přenesená",J683,0)</f>
        <v>0</v>
      </c>
      <c r="BI683" s="162">
        <f>IF(N683="nulová",J683,0)</f>
        <v>0</v>
      </c>
      <c r="BJ683" s="16" t="s">
        <v>86</v>
      </c>
      <c r="BK683" s="162">
        <f>ROUND(I683*H683,2)</f>
        <v>0</v>
      </c>
      <c r="BL683" s="16" t="s">
        <v>123</v>
      </c>
      <c r="BM683" s="161" t="s">
        <v>784</v>
      </c>
    </row>
    <row r="684" spans="2:65" s="12" customFormat="1" ht="33.75">
      <c r="B684" s="163"/>
      <c r="D684" s="164" t="s">
        <v>133</v>
      </c>
      <c r="E684" s="165" t="s">
        <v>1</v>
      </c>
      <c r="F684" s="166" t="s">
        <v>785</v>
      </c>
      <c r="H684" s="165" t="s">
        <v>1</v>
      </c>
      <c r="I684" s="167"/>
      <c r="L684" s="163"/>
      <c r="M684" s="168"/>
      <c r="N684" s="169"/>
      <c r="O684" s="169"/>
      <c r="P684" s="169"/>
      <c r="Q684" s="169"/>
      <c r="R684" s="169"/>
      <c r="S684" s="169"/>
      <c r="T684" s="170"/>
      <c r="AT684" s="165" t="s">
        <v>133</v>
      </c>
      <c r="AU684" s="165" t="s">
        <v>88</v>
      </c>
      <c r="AV684" s="12" t="s">
        <v>86</v>
      </c>
      <c r="AW684" s="12" t="s">
        <v>32</v>
      </c>
      <c r="AX684" s="12" t="s">
        <v>78</v>
      </c>
      <c r="AY684" s="165" t="s">
        <v>124</v>
      </c>
    </row>
    <row r="685" spans="2:65" s="12" customFormat="1" ht="22.5">
      <c r="B685" s="163"/>
      <c r="D685" s="164" t="s">
        <v>133</v>
      </c>
      <c r="E685" s="165" t="s">
        <v>1</v>
      </c>
      <c r="F685" s="166" t="s">
        <v>439</v>
      </c>
      <c r="H685" s="165" t="s">
        <v>1</v>
      </c>
      <c r="I685" s="167"/>
      <c r="L685" s="163"/>
      <c r="M685" s="168"/>
      <c r="N685" s="169"/>
      <c r="O685" s="169"/>
      <c r="P685" s="169"/>
      <c r="Q685" s="169"/>
      <c r="R685" s="169"/>
      <c r="S685" s="169"/>
      <c r="T685" s="170"/>
      <c r="AT685" s="165" t="s">
        <v>133</v>
      </c>
      <c r="AU685" s="165" t="s">
        <v>88</v>
      </c>
      <c r="AV685" s="12" t="s">
        <v>86</v>
      </c>
      <c r="AW685" s="12" t="s">
        <v>32</v>
      </c>
      <c r="AX685" s="12" t="s">
        <v>78</v>
      </c>
      <c r="AY685" s="165" t="s">
        <v>124</v>
      </c>
    </row>
    <row r="686" spans="2:65" s="13" customFormat="1">
      <c r="B686" s="171"/>
      <c r="D686" s="164" t="s">
        <v>133</v>
      </c>
      <c r="E686" s="172" t="s">
        <v>1</v>
      </c>
      <c r="F686" s="173" t="s">
        <v>786</v>
      </c>
      <c r="H686" s="174">
        <v>100.83</v>
      </c>
      <c r="I686" s="175"/>
      <c r="L686" s="171"/>
      <c r="M686" s="176"/>
      <c r="N686" s="177"/>
      <c r="O686" s="177"/>
      <c r="P686" s="177"/>
      <c r="Q686" s="177"/>
      <c r="R686" s="177"/>
      <c r="S686" s="177"/>
      <c r="T686" s="178"/>
      <c r="AT686" s="172" t="s">
        <v>133</v>
      </c>
      <c r="AU686" s="172" t="s">
        <v>88</v>
      </c>
      <c r="AV686" s="13" t="s">
        <v>88</v>
      </c>
      <c r="AW686" s="13" t="s">
        <v>32</v>
      </c>
      <c r="AX686" s="13" t="s">
        <v>78</v>
      </c>
      <c r="AY686" s="172" t="s">
        <v>124</v>
      </c>
    </row>
    <row r="687" spans="2:65" s="14" customFormat="1">
      <c r="B687" s="179"/>
      <c r="D687" s="164" t="s">
        <v>133</v>
      </c>
      <c r="E687" s="180" t="s">
        <v>1</v>
      </c>
      <c r="F687" s="181" t="s">
        <v>136</v>
      </c>
      <c r="H687" s="182">
        <v>100.83</v>
      </c>
      <c r="I687" s="183"/>
      <c r="L687" s="179"/>
      <c r="M687" s="184"/>
      <c r="N687" s="185"/>
      <c r="O687" s="185"/>
      <c r="P687" s="185"/>
      <c r="Q687" s="185"/>
      <c r="R687" s="185"/>
      <c r="S687" s="185"/>
      <c r="T687" s="186"/>
      <c r="AT687" s="180" t="s">
        <v>133</v>
      </c>
      <c r="AU687" s="180" t="s">
        <v>88</v>
      </c>
      <c r="AV687" s="14" t="s">
        <v>123</v>
      </c>
      <c r="AW687" s="14" t="s">
        <v>32</v>
      </c>
      <c r="AX687" s="14" t="s">
        <v>86</v>
      </c>
      <c r="AY687" s="180" t="s">
        <v>124</v>
      </c>
    </row>
    <row r="688" spans="2:65" s="1" customFormat="1" ht="24" customHeight="1">
      <c r="B688" s="149"/>
      <c r="C688" s="150" t="s">
        <v>787</v>
      </c>
      <c r="D688" s="150" t="s">
        <v>127</v>
      </c>
      <c r="E688" s="151" t="s">
        <v>788</v>
      </c>
      <c r="F688" s="152" t="s">
        <v>789</v>
      </c>
      <c r="G688" s="153" t="s">
        <v>220</v>
      </c>
      <c r="H688" s="154">
        <v>36.4</v>
      </c>
      <c r="I688" s="155"/>
      <c r="J688" s="156">
        <f>ROUND(I688*H688,2)</f>
        <v>0</v>
      </c>
      <c r="K688" s="152" t="s">
        <v>198</v>
      </c>
      <c r="L688" s="31"/>
      <c r="M688" s="157" t="s">
        <v>1</v>
      </c>
      <c r="N688" s="158" t="s">
        <v>43</v>
      </c>
      <c r="O688" s="54"/>
      <c r="P688" s="159">
        <f>O688*H688</f>
        <v>0</v>
      </c>
      <c r="Q688" s="159">
        <v>1.0000000000000001E-5</v>
      </c>
      <c r="R688" s="159">
        <f>Q688*H688</f>
        <v>3.6400000000000001E-4</v>
      </c>
      <c r="S688" s="159">
        <v>0</v>
      </c>
      <c r="T688" s="160">
        <f>S688*H688</f>
        <v>0</v>
      </c>
      <c r="AR688" s="161" t="s">
        <v>123</v>
      </c>
      <c r="AT688" s="161" t="s">
        <v>127</v>
      </c>
      <c r="AU688" s="161" t="s">
        <v>88</v>
      </c>
      <c r="AY688" s="16" t="s">
        <v>124</v>
      </c>
      <c r="BE688" s="162">
        <f>IF(N688="základní",J688,0)</f>
        <v>0</v>
      </c>
      <c r="BF688" s="162">
        <f>IF(N688="snížená",J688,0)</f>
        <v>0</v>
      </c>
      <c r="BG688" s="162">
        <f>IF(N688="zákl. přenesená",J688,0)</f>
        <v>0</v>
      </c>
      <c r="BH688" s="162">
        <f>IF(N688="sníž. přenesená",J688,0)</f>
        <v>0</v>
      </c>
      <c r="BI688" s="162">
        <f>IF(N688="nulová",J688,0)</f>
        <v>0</v>
      </c>
      <c r="BJ688" s="16" t="s">
        <v>86</v>
      </c>
      <c r="BK688" s="162">
        <f>ROUND(I688*H688,2)</f>
        <v>0</v>
      </c>
      <c r="BL688" s="16" t="s">
        <v>123</v>
      </c>
      <c r="BM688" s="161" t="s">
        <v>790</v>
      </c>
    </row>
    <row r="689" spans="2:65" s="12" customFormat="1" ht="33.75">
      <c r="B689" s="163"/>
      <c r="D689" s="164" t="s">
        <v>133</v>
      </c>
      <c r="E689" s="165" t="s">
        <v>1</v>
      </c>
      <c r="F689" s="166" t="s">
        <v>791</v>
      </c>
      <c r="H689" s="165" t="s">
        <v>1</v>
      </c>
      <c r="I689" s="167"/>
      <c r="L689" s="163"/>
      <c r="M689" s="168"/>
      <c r="N689" s="169"/>
      <c r="O689" s="169"/>
      <c r="P689" s="169"/>
      <c r="Q689" s="169"/>
      <c r="R689" s="169"/>
      <c r="S689" s="169"/>
      <c r="T689" s="170"/>
      <c r="AT689" s="165" t="s">
        <v>133</v>
      </c>
      <c r="AU689" s="165" t="s">
        <v>88</v>
      </c>
      <c r="AV689" s="12" t="s">
        <v>86</v>
      </c>
      <c r="AW689" s="12" t="s">
        <v>32</v>
      </c>
      <c r="AX689" s="12" t="s">
        <v>78</v>
      </c>
      <c r="AY689" s="165" t="s">
        <v>124</v>
      </c>
    </row>
    <row r="690" spans="2:65" s="12" customFormat="1">
      <c r="B690" s="163"/>
      <c r="D690" s="164" t="s">
        <v>133</v>
      </c>
      <c r="E690" s="165" t="s">
        <v>1</v>
      </c>
      <c r="F690" s="166" t="s">
        <v>792</v>
      </c>
      <c r="H690" s="165" t="s">
        <v>1</v>
      </c>
      <c r="I690" s="167"/>
      <c r="L690" s="163"/>
      <c r="M690" s="168"/>
      <c r="N690" s="169"/>
      <c r="O690" s="169"/>
      <c r="P690" s="169"/>
      <c r="Q690" s="169"/>
      <c r="R690" s="169"/>
      <c r="S690" s="169"/>
      <c r="T690" s="170"/>
      <c r="AT690" s="165" t="s">
        <v>133</v>
      </c>
      <c r="AU690" s="165" t="s">
        <v>88</v>
      </c>
      <c r="AV690" s="12" t="s">
        <v>86</v>
      </c>
      <c r="AW690" s="12" t="s">
        <v>32</v>
      </c>
      <c r="AX690" s="12" t="s">
        <v>78</v>
      </c>
      <c r="AY690" s="165" t="s">
        <v>124</v>
      </c>
    </row>
    <row r="691" spans="2:65" s="12" customFormat="1" ht="22.5">
      <c r="B691" s="163"/>
      <c r="D691" s="164" t="s">
        <v>133</v>
      </c>
      <c r="E691" s="165" t="s">
        <v>1</v>
      </c>
      <c r="F691" s="166" t="s">
        <v>439</v>
      </c>
      <c r="H691" s="165" t="s">
        <v>1</v>
      </c>
      <c r="I691" s="167"/>
      <c r="L691" s="163"/>
      <c r="M691" s="168"/>
      <c r="N691" s="169"/>
      <c r="O691" s="169"/>
      <c r="P691" s="169"/>
      <c r="Q691" s="169"/>
      <c r="R691" s="169"/>
      <c r="S691" s="169"/>
      <c r="T691" s="170"/>
      <c r="AT691" s="165" t="s">
        <v>133</v>
      </c>
      <c r="AU691" s="165" t="s">
        <v>88</v>
      </c>
      <c r="AV691" s="12" t="s">
        <v>86</v>
      </c>
      <c r="AW691" s="12" t="s">
        <v>32</v>
      </c>
      <c r="AX691" s="12" t="s">
        <v>78</v>
      </c>
      <c r="AY691" s="165" t="s">
        <v>124</v>
      </c>
    </row>
    <row r="692" spans="2:65" s="13" customFormat="1">
      <c r="B692" s="171"/>
      <c r="D692" s="164" t="s">
        <v>133</v>
      </c>
      <c r="E692" s="172" t="s">
        <v>1</v>
      </c>
      <c r="F692" s="173" t="s">
        <v>793</v>
      </c>
      <c r="H692" s="174">
        <v>36.4</v>
      </c>
      <c r="I692" s="175"/>
      <c r="L692" s="171"/>
      <c r="M692" s="176"/>
      <c r="N692" s="177"/>
      <c r="O692" s="177"/>
      <c r="P692" s="177"/>
      <c r="Q692" s="177"/>
      <c r="R692" s="177"/>
      <c r="S692" s="177"/>
      <c r="T692" s="178"/>
      <c r="AT692" s="172" t="s">
        <v>133</v>
      </c>
      <c r="AU692" s="172" t="s">
        <v>88</v>
      </c>
      <c r="AV692" s="13" t="s">
        <v>88</v>
      </c>
      <c r="AW692" s="13" t="s">
        <v>32</v>
      </c>
      <c r="AX692" s="13" t="s">
        <v>78</v>
      </c>
      <c r="AY692" s="172" t="s">
        <v>124</v>
      </c>
    </row>
    <row r="693" spans="2:65" s="14" customFormat="1">
      <c r="B693" s="179"/>
      <c r="D693" s="164" t="s">
        <v>133</v>
      </c>
      <c r="E693" s="180" t="s">
        <v>1</v>
      </c>
      <c r="F693" s="181" t="s">
        <v>136</v>
      </c>
      <c r="H693" s="182">
        <v>36.4</v>
      </c>
      <c r="I693" s="183"/>
      <c r="L693" s="179"/>
      <c r="M693" s="184"/>
      <c r="N693" s="185"/>
      <c r="O693" s="185"/>
      <c r="P693" s="185"/>
      <c r="Q693" s="185"/>
      <c r="R693" s="185"/>
      <c r="S693" s="185"/>
      <c r="T693" s="186"/>
      <c r="AT693" s="180" t="s">
        <v>133</v>
      </c>
      <c r="AU693" s="180" t="s">
        <v>88</v>
      </c>
      <c r="AV693" s="14" t="s">
        <v>123</v>
      </c>
      <c r="AW693" s="14" t="s">
        <v>32</v>
      </c>
      <c r="AX693" s="14" t="s">
        <v>86</v>
      </c>
      <c r="AY693" s="180" t="s">
        <v>124</v>
      </c>
    </row>
    <row r="694" spans="2:65" s="1" customFormat="1" ht="24" customHeight="1">
      <c r="B694" s="149"/>
      <c r="C694" s="150" t="s">
        <v>794</v>
      </c>
      <c r="D694" s="150" t="s">
        <v>127</v>
      </c>
      <c r="E694" s="151" t="s">
        <v>795</v>
      </c>
      <c r="F694" s="152" t="s">
        <v>796</v>
      </c>
      <c r="G694" s="153" t="s">
        <v>220</v>
      </c>
      <c r="H694" s="154">
        <v>556.71</v>
      </c>
      <c r="I694" s="155"/>
      <c r="J694" s="156">
        <f>ROUND(I694*H694,2)</f>
        <v>0</v>
      </c>
      <c r="K694" s="152" t="s">
        <v>1</v>
      </c>
      <c r="L694" s="31"/>
      <c r="M694" s="157" t="s">
        <v>1</v>
      </c>
      <c r="N694" s="158" t="s">
        <v>43</v>
      </c>
      <c r="O694" s="54"/>
      <c r="P694" s="159">
        <f>O694*H694</f>
        <v>0</v>
      </c>
      <c r="Q694" s="159">
        <v>8.8000000000000003E-4</v>
      </c>
      <c r="R694" s="159">
        <f>Q694*H694</f>
        <v>0.48990480000000003</v>
      </c>
      <c r="S694" s="159">
        <v>0</v>
      </c>
      <c r="T694" s="160">
        <f>S694*H694</f>
        <v>0</v>
      </c>
      <c r="AR694" s="161" t="s">
        <v>123</v>
      </c>
      <c r="AT694" s="161" t="s">
        <v>127</v>
      </c>
      <c r="AU694" s="161" t="s">
        <v>88</v>
      </c>
      <c r="AY694" s="16" t="s">
        <v>124</v>
      </c>
      <c r="BE694" s="162">
        <f>IF(N694="základní",J694,0)</f>
        <v>0</v>
      </c>
      <c r="BF694" s="162">
        <f>IF(N694="snížená",J694,0)</f>
        <v>0</v>
      </c>
      <c r="BG694" s="162">
        <f>IF(N694="zákl. přenesená",J694,0)</f>
        <v>0</v>
      </c>
      <c r="BH694" s="162">
        <f>IF(N694="sníž. přenesená",J694,0)</f>
        <v>0</v>
      </c>
      <c r="BI694" s="162">
        <f>IF(N694="nulová",J694,0)</f>
        <v>0</v>
      </c>
      <c r="BJ694" s="16" t="s">
        <v>86</v>
      </c>
      <c r="BK694" s="162">
        <f>ROUND(I694*H694,2)</f>
        <v>0</v>
      </c>
      <c r="BL694" s="16" t="s">
        <v>123</v>
      </c>
      <c r="BM694" s="161" t="s">
        <v>797</v>
      </c>
    </row>
    <row r="695" spans="2:65" s="12" customFormat="1" ht="33.75">
      <c r="B695" s="163"/>
      <c r="D695" s="164" t="s">
        <v>133</v>
      </c>
      <c r="E695" s="165" t="s">
        <v>1</v>
      </c>
      <c r="F695" s="166" t="s">
        <v>798</v>
      </c>
      <c r="H695" s="165" t="s">
        <v>1</v>
      </c>
      <c r="I695" s="167"/>
      <c r="L695" s="163"/>
      <c r="M695" s="168"/>
      <c r="N695" s="169"/>
      <c r="O695" s="169"/>
      <c r="P695" s="169"/>
      <c r="Q695" s="169"/>
      <c r="R695" s="169"/>
      <c r="S695" s="169"/>
      <c r="T695" s="170"/>
      <c r="AT695" s="165" t="s">
        <v>133</v>
      </c>
      <c r="AU695" s="165" t="s">
        <v>88</v>
      </c>
      <c r="AV695" s="12" t="s">
        <v>86</v>
      </c>
      <c r="AW695" s="12" t="s">
        <v>32</v>
      </c>
      <c r="AX695" s="12" t="s">
        <v>78</v>
      </c>
      <c r="AY695" s="165" t="s">
        <v>124</v>
      </c>
    </row>
    <row r="696" spans="2:65" s="12" customFormat="1">
      <c r="B696" s="163"/>
      <c r="D696" s="164" t="s">
        <v>133</v>
      </c>
      <c r="E696" s="165" t="s">
        <v>1</v>
      </c>
      <c r="F696" s="166" t="s">
        <v>799</v>
      </c>
      <c r="H696" s="165" t="s">
        <v>1</v>
      </c>
      <c r="I696" s="167"/>
      <c r="L696" s="163"/>
      <c r="M696" s="168"/>
      <c r="N696" s="169"/>
      <c r="O696" s="169"/>
      <c r="P696" s="169"/>
      <c r="Q696" s="169"/>
      <c r="R696" s="169"/>
      <c r="S696" s="169"/>
      <c r="T696" s="170"/>
      <c r="AT696" s="165" t="s">
        <v>133</v>
      </c>
      <c r="AU696" s="165" t="s">
        <v>88</v>
      </c>
      <c r="AV696" s="12" t="s">
        <v>86</v>
      </c>
      <c r="AW696" s="12" t="s">
        <v>32</v>
      </c>
      <c r="AX696" s="12" t="s">
        <v>78</v>
      </c>
      <c r="AY696" s="165" t="s">
        <v>124</v>
      </c>
    </row>
    <row r="697" spans="2:65" s="12" customFormat="1" ht="22.5">
      <c r="B697" s="163"/>
      <c r="D697" s="164" t="s">
        <v>133</v>
      </c>
      <c r="E697" s="165" t="s">
        <v>1</v>
      </c>
      <c r="F697" s="166" t="s">
        <v>482</v>
      </c>
      <c r="H697" s="165" t="s">
        <v>1</v>
      </c>
      <c r="I697" s="167"/>
      <c r="L697" s="163"/>
      <c r="M697" s="168"/>
      <c r="N697" s="169"/>
      <c r="O697" s="169"/>
      <c r="P697" s="169"/>
      <c r="Q697" s="169"/>
      <c r="R697" s="169"/>
      <c r="S697" s="169"/>
      <c r="T697" s="170"/>
      <c r="AT697" s="165" t="s">
        <v>133</v>
      </c>
      <c r="AU697" s="165" t="s">
        <v>88</v>
      </c>
      <c r="AV697" s="12" t="s">
        <v>86</v>
      </c>
      <c r="AW697" s="12" t="s">
        <v>32</v>
      </c>
      <c r="AX697" s="12" t="s">
        <v>78</v>
      </c>
      <c r="AY697" s="165" t="s">
        <v>124</v>
      </c>
    </row>
    <row r="698" spans="2:65" s="13" customFormat="1">
      <c r="B698" s="171"/>
      <c r="D698" s="164" t="s">
        <v>133</v>
      </c>
      <c r="E698" s="172" t="s">
        <v>1</v>
      </c>
      <c r="F698" s="173" t="s">
        <v>800</v>
      </c>
      <c r="H698" s="174">
        <v>556.71</v>
      </c>
      <c r="I698" s="175"/>
      <c r="L698" s="171"/>
      <c r="M698" s="176"/>
      <c r="N698" s="177"/>
      <c r="O698" s="177"/>
      <c r="P698" s="177"/>
      <c r="Q698" s="177"/>
      <c r="R698" s="177"/>
      <c r="S698" s="177"/>
      <c r="T698" s="178"/>
      <c r="AT698" s="172" t="s">
        <v>133</v>
      </c>
      <c r="AU698" s="172" t="s">
        <v>88</v>
      </c>
      <c r="AV698" s="13" t="s">
        <v>88</v>
      </c>
      <c r="AW698" s="13" t="s">
        <v>32</v>
      </c>
      <c r="AX698" s="13" t="s">
        <v>78</v>
      </c>
      <c r="AY698" s="172" t="s">
        <v>124</v>
      </c>
    </row>
    <row r="699" spans="2:65" s="14" customFormat="1">
      <c r="B699" s="179"/>
      <c r="D699" s="164" t="s">
        <v>133</v>
      </c>
      <c r="E699" s="180" t="s">
        <v>1</v>
      </c>
      <c r="F699" s="181" t="s">
        <v>136</v>
      </c>
      <c r="H699" s="182">
        <v>556.71</v>
      </c>
      <c r="I699" s="183"/>
      <c r="L699" s="179"/>
      <c r="M699" s="184"/>
      <c r="N699" s="185"/>
      <c r="O699" s="185"/>
      <c r="P699" s="185"/>
      <c r="Q699" s="185"/>
      <c r="R699" s="185"/>
      <c r="S699" s="185"/>
      <c r="T699" s="186"/>
      <c r="AT699" s="180" t="s">
        <v>133</v>
      </c>
      <c r="AU699" s="180" t="s">
        <v>88</v>
      </c>
      <c r="AV699" s="14" t="s">
        <v>123</v>
      </c>
      <c r="AW699" s="14" t="s">
        <v>32</v>
      </c>
      <c r="AX699" s="14" t="s">
        <v>86</v>
      </c>
      <c r="AY699" s="180" t="s">
        <v>124</v>
      </c>
    </row>
    <row r="700" spans="2:65" s="1" customFormat="1" ht="24" customHeight="1">
      <c r="B700" s="149"/>
      <c r="C700" s="150" t="s">
        <v>801</v>
      </c>
      <c r="D700" s="150" t="s">
        <v>127</v>
      </c>
      <c r="E700" s="151" t="s">
        <v>802</v>
      </c>
      <c r="F700" s="152" t="s">
        <v>803</v>
      </c>
      <c r="G700" s="153" t="s">
        <v>220</v>
      </c>
      <c r="H700" s="154">
        <v>692.71</v>
      </c>
      <c r="I700" s="155"/>
      <c r="J700" s="156">
        <f>ROUND(I700*H700,2)</f>
        <v>0</v>
      </c>
      <c r="K700" s="152" t="s">
        <v>198</v>
      </c>
      <c r="L700" s="31"/>
      <c r="M700" s="157" t="s">
        <v>1</v>
      </c>
      <c r="N700" s="158" t="s">
        <v>43</v>
      </c>
      <c r="O700" s="54"/>
      <c r="P700" s="159">
        <f>O700*H700</f>
        <v>0</v>
      </c>
      <c r="Q700" s="159">
        <v>5.0000000000000002E-5</v>
      </c>
      <c r="R700" s="159">
        <f>Q700*H700</f>
        <v>3.4635500000000007E-2</v>
      </c>
      <c r="S700" s="159">
        <v>0</v>
      </c>
      <c r="T700" s="160">
        <f>S700*H700</f>
        <v>0</v>
      </c>
      <c r="AR700" s="161" t="s">
        <v>123</v>
      </c>
      <c r="AT700" s="161" t="s">
        <v>127</v>
      </c>
      <c r="AU700" s="161" t="s">
        <v>88</v>
      </c>
      <c r="AY700" s="16" t="s">
        <v>124</v>
      </c>
      <c r="BE700" s="162">
        <f>IF(N700="základní",J700,0)</f>
        <v>0</v>
      </c>
      <c r="BF700" s="162">
        <f>IF(N700="snížená",J700,0)</f>
        <v>0</v>
      </c>
      <c r="BG700" s="162">
        <f>IF(N700="zákl. přenesená",J700,0)</f>
        <v>0</v>
      </c>
      <c r="BH700" s="162">
        <f>IF(N700="sníž. přenesená",J700,0)</f>
        <v>0</v>
      </c>
      <c r="BI700" s="162">
        <f>IF(N700="nulová",J700,0)</f>
        <v>0</v>
      </c>
      <c r="BJ700" s="16" t="s">
        <v>86</v>
      </c>
      <c r="BK700" s="162">
        <f>ROUND(I700*H700,2)</f>
        <v>0</v>
      </c>
      <c r="BL700" s="16" t="s">
        <v>123</v>
      </c>
      <c r="BM700" s="161" t="s">
        <v>804</v>
      </c>
    </row>
    <row r="701" spans="2:65" s="12" customFormat="1" ht="33.75">
      <c r="B701" s="163"/>
      <c r="D701" s="164" t="s">
        <v>133</v>
      </c>
      <c r="E701" s="165" t="s">
        <v>1</v>
      </c>
      <c r="F701" s="166" t="s">
        <v>805</v>
      </c>
      <c r="H701" s="165" t="s">
        <v>1</v>
      </c>
      <c r="I701" s="167"/>
      <c r="L701" s="163"/>
      <c r="M701" s="168"/>
      <c r="N701" s="169"/>
      <c r="O701" s="169"/>
      <c r="P701" s="169"/>
      <c r="Q701" s="169"/>
      <c r="R701" s="169"/>
      <c r="S701" s="169"/>
      <c r="T701" s="170"/>
      <c r="AT701" s="165" t="s">
        <v>133</v>
      </c>
      <c r="AU701" s="165" t="s">
        <v>88</v>
      </c>
      <c r="AV701" s="12" t="s">
        <v>86</v>
      </c>
      <c r="AW701" s="12" t="s">
        <v>32</v>
      </c>
      <c r="AX701" s="12" t="s">
        <v>78</v>
      </c>
      <c r="AY701" s="165" t="s">
        <v>124</v>
      </c>
    </row>
    <row r="702" spans="2:65" s="12" customFormat="1">
      <c r="B702" s="163"/>
      <c r="D702" s="164" t="s">
        <v>133</v>
      </c>
      <c r="E702" s="165" t="s">
        <v>1</v>
      </c>
      <c r="F702" s="166" t="s">
        <v>806</v>
      </c>
      <c r="H702" s="165" t="s">
        <v>1</v>
      </c>
      <c r="I702" s="167"/>
      <c r="L702" s="163"/>
      <c r="M702" s="168"/>
      <c r="N702" s="169"/>
      <c r="O702" s="169"/>
      <c r="P702" s="169"/>
      <c r="Q702" s="169"/>
      <c r="R702" s="169"/>
      <c r="S702" s="169"/>
      <c r="T702" s="170"/>
      <c r="AT702" s="165" t="s">
        <v>133</v>
      </c>
      <c r="AU702" s="165" t="s">
        <v>88</v>
      </c>
      <c r="AV702" s="12" t="s">
        <v>86</v>
      </c>
      <c r="AW702" s="12" t="s">
        <v>32</v>
      </c>
      <c r="AX702" s="12" t="s">
        <v>78</v>
      </c>
      <c r="AY702" s="165" t="s">
        <v>124</v>
      </c>
    </row>
    <row r="703" spans="2:65" s="12" customFormat="1" ht="22.5">
      <c r="B703" s="163"/>
      <c r="D703" s="164" t="s">
        <v>133</v>
      </c>
      <c r="E703" s="165" t="s">
        <v>1</v>
      </c>
      <c r="F703" s="166" t="s">
        <v>439</v>
      </c>
      <c r="H703" s="165" t="s">
        <v>1</v>
      </c>
      <c r="I703" s="167"/>
      <c r="L703" s="163"/>
      <c r="M703" s="168"/>
      <c r="N703" s="169"/>
      <c r="O703" s="169"/>
      <c r="P703" s="169"/>
      <c r="Q703" s="169"/>
      <c r="R703" s="169"/>
      <c r="S703" s="169"/>
      <c r="T703" s="170"/>
      <c r="AT703" s="165" t="s">
        <v>133</v>
      </c>
      <c r="AU703" s="165" t="s">
        <v>88</v>
      </c>
      <c r="AV703" s="12" t="s">
        <v>86</v>
      </c>
      <c r="AW703" s="12" t="s">
        <v>32</v>
      </c>
      <c r="AX703" s="12" t="s">
        <v>78</v>
      </c>
      <c r="AY703" s="165" t="s">
        <v>124</v>
      </c>
    </row>
    <row r="704" spans="2:65" s="13" customFormat="1">
      <c r="B704" s="171"/>
      <c r="D704" s="164" t="s">
        <v>133</v>
      </c>
      <c r="E704" s="172" t="s">
        <v>1</v>
      </c>
      <c r="F704" s="173" t="s">
        <v>776</v>
      </c>
      <c r="H704" s="174">
        <v>692.71</v>
      </c>
      <c r="I704" s="175"/>
      <c r="L704" s="171"/>
      <c r="M704" s="176"/>
      <c r="N704" s="177"/>
      <c r="O704" s="177"/>
      <c r="P704" s="177"/>
      <c r="Q704" s="177"/>
      <c r="R704" s="177"/>
      <c r="S704" s="177"/>
      <c r="T704" s="178"/>
      <c r="AT704" s="172" t="s">
        <v>133</v>
      </c>
      <c r="AU704" s="172" t="s">
        <v>88</v>
      </c>
      <c r="AV704" s="13" t="s">
        <v>88</v>
      </c>
      <c r="AW704" s="13" t="s">
        <v>32</v>
      </c>
      <c r="AX704" s="13" t="s">
        <v>78</v>
      </c>
      <c r="AY704" s="172" t="s">
        <v>124</v>
      </c>
    </row>
    <row r="705" spans="2:65" s="14" customFormat="1">
      <c r="B705" s="179"/>
      <c r="D705" s="164" t="s">
        <v>133</v>
      </c>
      <c r="E705" s="180" t="s">
        <v>1</v>
      </c>
      <c r="F705" s="181" t="s">
        <v>136</v>
      </c>
      <c r="H705" s="182">
        <v>692.71</v>
      </c>
      <c r="I705" s="183"/>
      <c r="L705" s="179"/>
      <c r="M705" s="184"/>
      <c r="N705" s="185"/>
      <c r="O705" s="185"/>
      <c r="P705" s="185"/>
      <c r="Q705" s="185"/>
      <c r="R705" s="185"/>
      <c r="S705" s="185"/>
      <c r="T705" s="186"/>
      <c r="AT705" s="180" t="s">
        <v>133</v>
      </c>
      <c r="AU705" s="180" t="s">
        <v>88</v>
      </c>
      <c r="AV705" s="14" t="s">
        <v>123</v>
      </c>
      <c r="AW705" s="14" t="s">
        <v>32</v>
      </c>
      <c r="AX705" s="14" t="s">
        <v>86</v>
      </c>
      <c r="AY705" s="180" t="s">
        <v>124</v>
      </c>
    </row>
    <row r="706" spans="2:65" s="1" customFormat="1" ht="24" customHeight="1">
      <c r="B706" s="149"/>
      <c r="C706" s="150" t="s">
        <v>807</v>
      </c>
      <c r="D706" s="150" t="s">
        <v>127</v>
      </c>
      <c r="E706" s="151" t="s">
        <v>808</v>
      </c>
      <c r="F706" s="152" t="s">
        <v>1217</v>
      </c>
      <c r="G706" s="153" t="s">
        <v>220</v>
      </c>
      <c r="H706" s="154">
        <v>208</v>
      </c>
      <c r="I706" s="155"/>
      <c r="J706" s="156">
        <f>ROUND(I706*H706,2)</f>
        <v>0</v>
      </c>
      <c r="K706" s="152" t="s">
        <v>198</v>
      </c>
      <c r="L706" s="31"/>
      <c r="M706" s="157" t="s">
        <v>1</v>
      </c>
      <c r="N706" s="158" t="s">
        <v>43</v>
      </c>
      <c r="O706" s="54"/>
      <c r="P706" s="159">
        <f>O706*H706</f>
        <v>0</v>
      </c>
      <c r="Q706" s="159">
        <v>1.1E-4</v>
      </c>
      <c r="R706" s="159">
        <f>Q706*H706</f>
        <v>2.2880000000000001E-2</v>
      </c>
      <c r="S706" s="159">
        <v>0</v>
      </c>
      <c r="T706" s="160">
        <f>S706*H706</f>
        <v>0</v>
      </c>
      <c r="AR706" s="161" t="s">
        <v>123</v>
      </c>
      <c r="AT706" s="161" t="s">
        <v>127</v>
      </c>
      <c r="AU706" s="161" t="s">
        <v>88</v>
      </c>
      <c r="AY706" s="16" t="s">
        <v>124</v>
      </c>
      <c r="BE706" s="162">
        <f>IF(N706="základní",J706,0)</f>
        <v>0</v>
      </c>
      <c r="BF706" s="162">
        <f>IF(N706="snížená",J706,0)</f>
        <v>0</v>
      </c>
      <c r="BG706" s="162">
        <f>IF(N706="zákl. přenesená",J706,0)</f>
        <v>0</v>
      </c>
      <c r="BH706" s="162">
        <f>IF(N706="sníž. přenesená",J706,0)</f>
        <v>0</v>
      </c>
      <c r="BI706" s="162">
        <f>IF(N706="nulová",J706,0)</f>
        <v>0</v>
      </c>
      <c r="BJ706" s="16" t="s">
        <v>86</v>
      </c>
      <c r="BK706" s="162">
        <f>ROUND(I706*H706,2)</f>
        <v>0</v>
      </c>
      <c r="BL706" s="16" t="s">
        <v>123</v>
      </c>
      <c r="BM706" s="161" t="s">
        <v>809</v>
      </c>
    </row>
    <row r="707" spans="2:65" s="12" customFormat="1" ht="33.75">
      <c r="B707" s="163"/>
      <c r="D707" s="164" t="s">
        <v>133</v>
      </c>
      <c r="E707" s="165" t="s">
        <v>1</v>
      </c>
      <c r="F707" s="166" t="s">
        <v>810</v>
      </c>
      <c r="H707" s="165" t="s">
        <v>1</v>
      </c>
      <c r="I707" s="167"/>
      <c r="L707" s="163"/>
      <c r="M707" s="168"/>
      <c r="N707" s="169"/>
      <c r="O707" s="169"/>
      <c r="P707" s="169"/>
      <c r="Q707" s="169"/>
      <c r="R707" s="169"/>
      <c r="S707" s="169"/>
      <c r="T707" s="170"/>
      <c r="AT707" s="165" t="s">
        <v>133</v>
      </c>
      <c r="AU707" s="165" t="s">
        <v>88</v>
      </c>
      <c r="AV707" s="12" t="s">
        <v>86</v>
      </c>
      <c r="AW707" s="12" t="s">
        <v>32</v>
      </c>
      <c r="AX707" s="12" t="s">
        <v>78</v>
      </c>
      <c r="AY707" s="165" t="s">
        <v>124</v>
      </c>
    </row>
    <row r="708" spans="2:65" s="12" customFormat="1" ht="22.5">
      <c r="B708" s="163"/>
      <c r="D708" s="164" t="s">
        <v>133</v>
      </c>
      <c r="E708" s="165" t="s">
        <v>1</v>
      </c>
      <c r="F708" s="166" t="s">
        <v>482</v>
      </c>
      <c r="H708" s="165" t="s">
        <v>1</v>
      </c>
      <c r="I708" s="167"/>
      <c r="L708" s="163"/>
      <c r="M708" s="168"/>
      <c r="N708" s="169"/>
      <c r="O708" s="169"/>
      <c r="P708" s="169"/>
      <c r="Q708" s="169"/>
      <c r="R708" s="169"/>
      <c r="S708" s="169"/>
      <c r="T708" s="170"/>
      <c r="AT708" s="165" t="s">
        <v>133</v>
      </c>
      <c r="AU708" s="165" t="s">
        <v>88</v>
      </c>
      <c r="AV708" s="12" t="s">
        <v>86</v>
      </c>
      <c r="AW708" s="12" t="s">
        <v>32</v>
      </c>
      <c r="AX708" s="12" t="s">
        <v>78</v>
      </c>
      <c r="AY708" s="165" t="s">
        <v>124</v>
      </c>
    </row>
    <row r="709" spans="2:65" s="13" customFormat="1">
      <c r="B709" s="171"/>
      <c r="D709" s="164" t="s">
        <v>133</v>
      </c>
      <c r="E709" s="172" t="s">
        <v>1</v>
      </c>
      <c r="F709" s="173" t="s">
        <v>769</v>
      </c>
      <c r="H709" s="174">
        <v>208</v>
      </c>
      <c r="I709" s="175"/>
      <c r="L709" s="171"/>
      <c r="M709" s="176"/>
      <c r="N709" s="177"/>
      <c r="O709" s="177"/>
      <c r="P709" s="177"/>
      <c r="Q709" s="177"/>
      <c r="R709" s="177"/>
      <c r="S709" s="177"/>
      <c r="T709" s="178"/>
      <c r="AT709" s="172" t="s">
        <v>133</v>
      </c>
      <c r="AU709" s="172" t="s">
        <v>88</v>
      </c>
      <c r="AV709" s="13" t="s">
        <v>88</v>
      </c>
      <c r="AW709" s="13" t="s">
        <v>32</v>
      </c>
      <c r="AX709" s="13" t="s">
        <v>78</v>
      </c>
      <c r="AY709" s="172" t="s">
        <v>124</v>
      </c>
    </row>
    <row r="710" spans="2:65" s="14" customFormat="1">
      <c r="B710" s="179"/>
      <c r="D710" s="164" t="s">
        <v>133</v>
      </c>
      <c r="E710" s="180" t="s">
        <v>1</v>
      </c>
      <c r="F710" s="181" t="s">
        <v>136</v>
      </c>
      <c r="H710" s="182">
        <v>208</v>
      </c>
      <c r="I710" s="183"/>
      <c r="L710" s="179"/>
      <c r="M710" s="184"/>
      <c r="N710" s="185"/>
      <c r="O710" s="185"/>
      <c r="P710" s="185"/>
      <c r="Q710" s="185"/>
      <c r="R710" s="185"/>
      <c r="S710" s="185"/>
      <c r="T710" s="186"/>
      <c r="AT710" s="180" t="s">
        <v>133</v>
      </c>
      <c r="AU710" s="180" t="s">
        <v>88</v>
      </c>
      <c r="AV710" s="14" t="s">
        <v>123</v>
      </c>
      <c r="AW710" s="14" t="s">
        <v>32</v>
      </c>
      <c r="AX710" s="14" t="s">
        <v>86</v>
      </c>
      <c r="AY710" s="180" t="s">
        <v>124</v>
      </c>
    </row>
    <row r="711" spans="2:65" s="1" customFormat="1" ht="24" customHeight="1">
      <c r="B711" s="149"/>
      <c r="C711" s="150" t="s">
        <v>811</v>
      </c>
      <c r="D711" s="150" t="s">
        <v>127</v>
      </c>
      <c r="E711" s="151" t="s">
        <v>812</v>
      </c>
      <c r="F711" s="152" t="s">
        <v>813</v>
      </c>
      <c r="G711" s="153" t="s">
        <v>220</v>
      </c>
      <c r="H711" s="154">
        <v>208</v>
      </c>
      <c r="I711" s="155"/>
      <c r="J711" s="156">
        <f>ROUND(I711*H711,2)</f>
        <v>0</v>
      </c>
      <c r="K711" s="152" t="s">
        <v>198</v>
      </c>
      <c r="L711" s="31"/>
      <c r="M711" s="157" t="s">
        <v>1</v>
      </c>
      <c r="N711" s="158" t="s">
        <v>43</v>
      </c>
      <c r="O711" s="54"/>
      <c r="P711" s="159">
        <f>O711*H711</f>
        <v>0</v>
      </c>
      <c r="Q711" s="159">
        <v>4.3E-3</v>
      </c>
      <c r="R711" s="159">
        <f>Q711*H711</f>
        <v>0.89439999999999997</v>
      </c>
      <c r="S711" s="159">
        <v>0</v>
      </c>
      <c r="T711" s="160">
        <f>S711*H711</f>
        <v>0</v>
      </c>
      <c r="AR711" s="161" t="s">
        <v>123</v>
      </c>
      <c r="AT711" s="161" t="s">
        <v>127</v>
      </c>
      <c r="AU711" s="161" t="s">
        <v>88</v>
      </c>
      <c r="AY711" s="16" t="s">
        <v>124</v>
      </c>
      <c r="BE711" s="162">
        <f>IF(N711="základní",J711,0)</f>
        <v>0</v>
      </c>
      <c r="BF711" s="162">
        <f>IF(N711="snížená",J711,0)</f>
        <v>0</v>
      </c>
      <c r="BG711" s="162">
        <f>IF(N711="zákl. přenesená",J711,0)</f>
        <v>0</v>
      </c>
      <c r="BH711" s="162">
        <f>IF(N711="sníž. přenesená",J711,0)</f>
        <v>0</v>
      </c>
      <c r="BI711" s="162">
        <f>IF(N711="nulová",J711,0)</f>
        <v>0</v>
      </c>
      <c r="BJ711" s="16" t="s">
        <v>86</v>
      </c>
      <c r="BK711" s="162">
        <f>ROUND(I711*H711,2)</f>
        <v>0</v>
      </c>
      <c r="BL711" s="16" t="s">
        <v>123</v>
      </c>
      <c r="BM711" s="161" t="s">
        <v>814</v>
      </c>
    </row>
    <row r="712" spans="2:65" s="12" customFormat="1" ht="33.75">
      <c r="B712" s="163"/>
      <c r="D712" s="164" t="s">
        <v>133</v>
      </c>
      <c r="E712" s="165" t="s">
        <v>1</v>
      </c>
      <c r="F712" s="166" t="s">
        <v>815</v>
      </c>
      <c r="H712" s="165" t="s">
        <v>1</v>
      </c>
      <c r="I712" s="167"/>
      <c r="L712" s="163"/>
      <c r="M712" s="168"/>
      <c r="N712" s="169"/>
      <c r="O712" s="169"/>
      <c r="P712" s="169"/>
      <c r="Q712" s="169"/>
      <c r="R712" s="169"/>
      <c r="S712" s="169"/>
      <c r="T712" s="170"/>
      <c r="AT712" s="165" t="s">
        <v>133</v>
      </c>
      <c r="AU712" s="165" t="s">
        <v>88</v>
      </c>
      <c r="AV712" s="12" t="s">
        <v>86</v>
      </c>
      <c r="AW712" s="12" t="s">
        <v>32</v>
      </c>
      <c r="AX712" s="12" t="s">
        <v>78</v>
      </c>
      <c r="AY712" s="165" t="s">
        <v>124</v>
      </c>
    </row>
    <row r="713" spans="2:65" s="12" customFormat="1" ht="22.5">
      <c r="B713" s="163"/>
      <c r="D713" s="164" t="s">
        <v>133</v>
      </c>
      <c r="E713" s="165" t="s">
        <v>1</v>
      </c>
      <c r="F713" s="166" t="s">
        <v>482</v>
      </c>
      <c r="H713" s="165" t="s">
        <v>1</v>
      </c>
      <c r="I713" s="167"/>
      <c r="L713" s="163"/>
      <c r="M713" s="168"/>
      <c r="N713" s="169"/>
      <c r="O713" s="169"/>
      <c r="P713" s="169"/>
      <c r="Q713" s="169"/>
      <c r="R713" s="169"/>
      <c r="S713" s="169"/>
      <c r="T713" s="170"/>
      <c r="AT713" s="165" t="s">
        <v>133</v>
      </c>
      <c r="AU713" s="165" t="s">
        <v>88</v>
      </c>
      <c r="AV713" s="12" t="s">
        <v>86</v>
      </c>
      <c r="AW713" s="12" t="s">
        <v>32</v>
      </c>
      <c r="AX713" s="12" t="s">
        <v>78</v>
      </c>
      <c r="AY713" s="165" t="s">
        <v>124</v>
      </c>
    </row>
    <row r="714" spans="2:65" s="13" customFormat="1">
      <c r="B714" s="171"/>
      <c r="D714" s="164" t="s">
        <v>133</v>
      </c>
      <c r="E714" s="172" t="s">
        <v>1</v>
      </c>
      <c r="F714" s="173" t="s">
        <v>769</v>
      </c>
      <c r="H714" s="174">
        <v>208</v>
      </c>
      <c r="I714" s="175"/>
      <c r="L714" s="171"/>
      <c r="M714" s="176"/>
      <c r="N714" s="177"/>
      <c r="O714" s="177"/>
      <c r="P714" s="177"/>
      <c r="Q714" s="177"/>
      <c r="R714" s="177"/>
      <c r="S714" s="177"/>
      <c r="T714" s="178"/>
      <c r="AT714" s="172" t="s">
        <v>133</v>
      </c>
      <c r="AU714" s="172" t="s">
        <v>88</v>
      </c>
      <c r="AV714" s="13" t="s">
        <v>88</v>
      </c>
      <c r="AW714" s="13" t="s">
        <v>32</v>
      </c>
      <c r="AX714" s="13" t="s">
        <v>78</v>
      </c>
      <c r="AY714" s="172" t="s">
        <v>124</v>
      </c>
    </row>
    <row r="715" spans="2:65" s="14" customFormat="1">
      <c r="B715" s="179"/>
      <c r="D715" s="164" t="s">
        <v>133</v>
      </c>
      <c r="E715" s="180" t="s">
        <v>1</v>
      </c>
      <c r="F715" s="181" t="s">
        <v>136</v>
      </c>
      <c r="H715" s="182">
        <v>208</v>
      </c>
      <c r="I715" s="183"/>
      <c r="L715" s="179"/>
      <c r="M715" s="184"/>
      <c r="N715" s="185"/>
      <c r="O715" s="185"/>
      <c r="P715" s="185"/>
      <c r="Q715" s="185"/>
      <c r="R715" s="185"/>
      <c r="S715" s="185"/>
      <c r="T715" s="186"/>
      <c r="AT715" s="180" t="s">
        <v>133</v>
      </c>
      <c r="AU715" s="180" t="s">
        <v>88</v>
      </c>
      <c r="AV715" s="14" t="s">
        <v>123</v>
      </c>
      <c r="AW715" s="14" t="s">
        <v>32</v>
      </c>
      <c r="AX715" s="14" t="s">
        <v>86</v>
      </c>
      <c r="AY715" s="180" t="s">
        <v>124</v>
      </c>
    </row>
    <row r="716" spans="2:65" s="1" customFormat="1" ht="24" customHeight="1">
      <c r="B716" s="149"/>
      <c r="C716" s="150" t="s">
        <v>816</v>
      </c>
      <c r="D716" s="150" t="s">
        <v>127</v>
      </c>
      <c r="E716" s="151" t="s">
        <v>817</v>
      </c>
      <c r="F716" s="152" t="s">
        <v>818</v>
      </c>
      <c r="G716" s="153" t="s">
        <v>220</v>
      </c>
      <c r="H716" s="154">
        <v>208</v>
      </c>
      <c r="I716" s="155"/>
      <c r="J716" s="156">
        <f>ROUND(I716*H716,2)</f>
        <v>0</v>
      </c>
      <c r="K716" s="152" t="s">
        <v>198</v>
      </c>
      <c r="L716" s="31"/>
      <c r="M716" s="157" t="s">
        <v>1</v>
      </c>
      <c r="N716" s="158" t="s">
        <v>43</v>
      </c>
      <c r="O716" s="54"/>
      <c r="P716" s="159">
        <f>O716*H716</f>
        <v>0</v>
      </c>
      <c r="Q716" s="159">
        <v>0</v>
      </c>
      <c r="R716" s="159">
        <f>Q716*H716</f>
        <v>0</v>
      </c>
      <c r="S716" s="159">
        <v>0</v>
      </c>
      <c r="T716" s="160">
        <f>S716*H716</f>
        <v>0</v>
      </c>
      <c r="AR716" s="161" t="s">
        <v>123</v>
      </c>
      <c r="AT716" s="161" t="s">
        <v>127</v>
      </c>
      <c r="AU716" s="161" t="s">
        <v>88</v>
      </c>
      <c r="AY716" s="16" t="s">
        <v>124</v>
      </c>
      <c r="BE716" s="162">
        <f>IF(N716="základní",J716,0)</f>
        <v>0</v>
      </c>
      <c r="BF716" s="162">
        <f>IF(N716="snížená",J716,0)</f>
        <v>0</v>
      </c>
      <c r="BG716" s="162">
        <f>IF(N716="zákl. přenesená",J716,0)</f>
        <v>0</v>
      </c>
      <c r="BH716" s="162">
        <f>IF(N716="sníž. přenesená",J716,0)</f>
        <v>0</v>
      </c>
      <c r="BI716" s="162">
        <f>IF(N716="nulová",J716,0)</f>
        <v>0</v>
      </c>
      <c r="BJ716" s="16" t="s">
        <v>86</v>
      </c>
      <c r="BK716" s="162">
        <f>ROUND(I716*H716,2)</f>
        <v>0</v>
      </c>
      <c r="BL716" s="16" t="s">
        <v>123</v>
      </c>
      <c r="BM716" s="161" t="s">
        <v>819</v>
      </c>
    </row>
    <row r="717" spans="2:65" s="12" customFormat="1" ht="22.5">
      <c r="B717" s="163"/>
      <c r="D717" s="164" t="s">
        <v>133</v>
      </c>
      <c r="E717" s="165" t="s">
        <v>1</v>
      </c>
      <c r="F717" s="166" t="s">
        <v>820</v>
      </c>
      <c r="H717" s="165" t="s">
        <v>1</v>
      </c>
      <c r="I717" s="167"/>
      <c r="L717" s="163"/>
      <c r="M717" s="168"/>
      <c r="N717" s="169"/>
      <c r="O717" s="169"/>
      <c r="P717" s="169"/>
      <c r="Q717" s="169"/>
      <c r="R717" s="169"/>
      <c r="S717" s="169"/>
      <c r="T717" s="170"/>
      <c r="AT717" s="165" t="s">
        <v>133</v>
      </c>
      <c r="AU717" s="165" t="s">
        <v>88</v>
      </c>
      <c r="AV717" s="12" t="s">
        <v>86</v>
      </c>
      <c r="AW717" s="12" t="s">
        <v>32</v>
      </c>
      <c r="AX717" s="12" t="s">
        <v>78</v>
      </c>
      <c r="AY717" s="165" t="s">
        <v>124</v>
      </c>
    </row>
    <row r="718" spans="2:65" s="12" customFormat="1" ht="22.5">
      <c r="B718" s="163"/>
      <c r="D718" s="164" t="s">
        <v>133</v>
      </c>
      <c r="E718" s="165" t="s">
        <v>1</v>
      </c>
      <c r="F718" s="166" t="s">
        <v>482</v>
      </c>
      <c r="H718" s="165" t="s">
        <v>1</v>
      </c>
      <c r="I718" s="167"/>
      <c r="L718" s="163"/>
      <c r="M718" s="168"/>
      <c r="N718" s="169"/>
      <c r="O718" s="169"/>
      <c r="P718" s="169"/>
      <c r="Q718" s="169"/>
      <c r="R718" s="169"/>
      <c r="S718" s="169"/>
      <c r="T718" s="170"/>
      <c r="AT718" s="165" t="s">
        <v>133</v>
      </c>
      <c r="AU718" s="165" t="s">
        <v>88</v>
      </c>
      <c r="AV718" s="12" t="s">
        <v>86</v>
      </c>
      <c r="AW718" s="12" t="s">
        <v>32</v>
      </c>
      <c r="AX718" s="12" t="s">
        <v>78</v>
      </c>
      <c r="AY718" s="165" t="s">
        <v>124</v>
      </c>
    </row>
    <row r="719" spans="2:65" s="13" customFormat="1">
      <c r="B719" s="171"/>
      <c r="D719" s="164" t="s">
        <v>133</v>
      </c>
      <c r="E719" s="172" t="s">
        <v>1</v>
      </c>
      <c r="F719" s="173" t="s">
        <v>769</v>
      </c>
      <c r="H719" s="174">
        <v>208</v>
      </c>
      <c r="I719" s="175"/>
      <c r="L719" s="171"/>
      <c r="M719" s="176"/>
      <c r="N719" s="177"/>
      <c r="O719" s="177"/>
      <c r="P719" s="177"/>
      <c r="Q719" s="177"/>
      <c r="R719" s="177"/>
      <c r="S719" s="177"/>
      <c r="T719" s="178"/>
      <c r="AT719" s="172" t="s">
        <v>133</v>
      </c>
      <c r="AU719" s="172" t="s">
        <v>88</v>
      </c>
      <c r="AV719" s="13" t="s">
        <v>88</v>
      </c>
      <c r="AW719" s="13" t="s">
        <v>32</v>
      </c>
      <c r="AX719" s="13" t="s">
        <v>78</v>
      </c>
      <c r="AY719" s="172" t="s">
        <v>124</v>
      </c>
    </row>
    <row r="720" spans="2:65" s="14" customFormat="1">
      <c r="B720" s="179"/>
      <c r="D720" s="164" t="s">
        <v>133</v>
      </c>
      <c r="E720" s="180" t="s">
        <v>1</v>
      </c>
      <c r="F720" s="181" t="s">
        <v>136</v>
      </c>
      <c r="H720" s="182">
        <v>208</v>
      </c>
      <c r="I720" s="183"/>
      <c r="L720" s="179"/>
      <c r="M720" s="184"/>
      <c r="N720" s="185"/>
      <c r="O720" s="185"/>
      <c r="P720" s="185"/>
      <c r="Q720" s="185"/>
      <c r="R720" s="185"/>
      <c r="S720" s="185"/>
      <c r="T720" s="186"/>
      <c r="AT720" s="180" t="s">
        <v>133</v>
      </c>
      <c r="AU720" s="180" t="s">
        <v>88</v>
      </c>
      <c r="AV720" s="14" t="s">
        <v>123</v>
      </c>
      <c r="AW720" s="14" t="s">
        <v>32</v>
      </c>
      <c r="AX720" s="14" t="s">
        <v>86</v>
      </c>
      <c r="AY720" s="180" t="s">
        <v>124</v>
      </c>
    </row>
    <row r="721" spans="2:65" s="1" customFormat="1" ht="24" customHeight="1">
      <c r="B721" s="149"/>
      <c r="C721" s="150" t="s">
        <v>821</v>
      </c>
      <c r="D721" s="150" t="s">
        <v>127</v>
      </c>
      <c r="E721" s="151" t="s">
        <v>822</v>
      </c>
      <c r="F721" s="152" t="s">
        <v>823</v>
      </c>
      <c r="G721" s="153" t="s">
        <v>380</v>
      </c>
      <c r="H721" s="154">
        <v>2</v>
      </c>
      <c r="I721" s="155"/>
      <c r="J721" s="156">
        <f>ROUND(I721*H721,2)</f>
        <v>0</v>
      </c>
      <c r="K721" s="152" t="s">
        <v>198</v>
      </c>
      <c r="L721" s="31"/>
      <c r="M721" s="157" t="s">
        <v>1</v>
      </c>
      <c r="N721" s="158" t="s">
        <v>43</v>
      </c>
      <c r="O721" s="54"/>
      <c r="P721" s="159">
        <f>O721*H721</f>
        <v>0</v>
      </c>
      <c r="Q721" s="159">
        <v>0</v>
      </c>
      <c r="R721" s="159">
        <f>Q721*H721</f>
        <v>0</v>
      </c>
      <c r="S721" s="159">
        <v>8.2000000000000003E-2</v>
      </c>
      <c r="T721" s="160">
        <f>S721*H721</f>
        <v>0.16400000000000001</v>
      </c>
      <c r="AR721" s="161" t="s">
        <v>123</v>
      </c>
      <c r="AT721" s="161" t="s">
        <v>127</v>
      </c>
      <c r="AU721" s="161" t="s">
        <v>88</v>
      </c>
      <c r="AY721" s="16" t="s">
        <v>124</v>
      </c>
      <c r="BE721" s="162">
        <f>IF(N721="základní",J721,0)</f>
        <v>0</v>
      </c>
      <c r="BF721" s="162">
        <f>IF(N721="snížená",J721,0)</f>
        <v>0</v>
      </c>
      <c r="BG721" s="162">
        <f>IF(N721="zákl. přenesená",J721,0)</f>
        <v>0</v>
      </c>
      <c r="BH721" s="162">
        <f>IF(N721="sníž. přenesená",J721,0)</f>
        <v>0</v>
      </c>
      <c r="BI721" s="162">
        <f>IF(N721="nulová",J721,0)</f>
        <v>0</v>
      </c>
      <c r="BJ721" s="16" t="s">
        <v>86</v>
      </c>
      <c r="BK721" s="162">
        <f>ROUND(I721*H721,2)</f>
        <v>0</v>
      </c>
      <c r="BL721" s="16" t="s">
        <v>123</v>
      </c>
      <c r="BM721" s="161" t="s">
        <v>824</v>
      </c>
    </row>
    <row r="722" spans="2:65" s="12" customFormat="1" ht="33.75">
      <c r="B722" s="163"/>
      <c r="D722" s="164" t="s">
        <v>133</v>
      </c>
      <c r="E722" s="165" t="s">
        <v>1</v>
      </c>
      <c r="F722" s="166" t="s">
        <v>825</v>
      </c>
      <c r="H722" s="165" t="s">
        <v>1</v>
      </c>
      <c r="I722" s="167"/>
      <c r="L722" s="163"/>
      <c r="M722" s="168"/>
      <c r="N722" s="169"/>
      <c r="O722" s="169"/>
      <c r="P722" s="169"/>
      <c r="Q722" s="169"/>
      <c r="R722" s="169"/>
      <c r="S722" s="169"/>
      <c r="T722" s="170"/>
      <c r="AT722" s="165" t="s">
        <v>133</v>
      </c>
      <c r="AU722" s="165" t="s">
        <v>88</v>
      </c>
      <c r="AV722" s="12" t="s">
        <v>86</v>
      </c>
      <c r="AW722" s="12" t="s">
        <v>32</v>
      </c>
      <c r="AX722" s="12" t="s">
        <v>78</v>
      </c>
      <c r="AY722" s="165" t="s">
        <v>124</v>
      </c>
    </row>
    <row r="723" spans="2:65" s="12" customFormat="1" ht="22.5">
      <c r="B723" s="163"/>
      <c r="D723" s="164" t="s">
        <v>133</v>
      </c>
      <c r="E723" s="165" t="s">
        <v>1</v>
      </c>
      <c r="F723" s="166" t="s">
        <v>826</v>
      </c>
      <c r="H723" s="165" t="s">
        <v>1</v>
      </c>
      <c r="I723" s="167"/>
      <c r="L723" s="163"/>
      <c r="M723" s="168"/>
      <c r="N723" s="169"/>
      <c r="O723" s="169"/>
      <c r="P723" s="169"/>
      <c r="Q723" s="169"/>
      <c r="R723" s="169"/>
      <c r="S723" s="169"/>
      <c r="T723" s="170"/>
      <c r="AT723" s="165" t="s">
        <v>133</v>
      </c>
      <c r="AU723" s="165" t="s">
        <v>88</v>
      </c>
      <c r="AV723" s="12" t="s">
        <v>86</v>
      </c>
      <c r="AW723" s="12" t="s">
        <v>32</v>
      </c>
      <c r="AX723" s="12" t="s">
        <v>78</v>
      </c>
      <c r="AY723" s="165" t="s">
        <v>124</v>
      </c>
    </row>
    <row r="724" spans="2:65" s="13" customFormat="1">
      <c r="B724" s="171"/>
      <c r="D724" s="164" t="s">
        <v>133</v>
      </c>
      <c r="E724" s="172" t="s">
        <v>1</v>
      </c>
      <c r="F724" s="173" t="s">
        <v>827</v>
      </c>
      <c r="H724" s="174">
        <v>2</v>
      </c>
      <c r="I724" s="175"/>
      <c r="L724" s="171"/>
      <c r="M724" s="176"/>
      <c r="N724" s="177"/>
      <c r="O724" s="177"/>
      <c r="P724" s="177"/>
      <c r="Q724" s="177"/>
      <c r="R724" s="177"/>
      <c r="S724" s="177"/>
      <c r="T724" s="178"/>
      <c r="AT724" s="172" t="s">
        <v>133</v>
      </c>
      <c r="AU724" s="172" t="s">
        <v>88</v>
      </c>
      <c r="AV724" s="13" t="s">
        <v>88</v>
      </c>
      <c r="AW724" s="13" t="s">
        <v>32</v>
      </c>
      <c r="AX724" s="13" t="s">
        <v>78</v>
      </c>
      <c r="AY724" s="172" t="s">
        <v>124</v>
      </c>
    </row>
    <row r="725" spans="2:65" s="14" customFormat="1">
      <c r="B725" s="179"/>
      <c r="D725" s="164" t="s">
        <v>133</v>
      </c>
      <c r="E725" s="180" t="s">
        <v>1</v>
      </c>
      <c r="F725" s="181" t="s">
        <v>136</v>
      </c>
      <c r="H725" s="182">
        <v>2</v>
      </c>
      <c r="I725" s="183"/>
      <c r="L725" s="179"/>
      <c r="M725" s="184"/>
      <c r="N725" s="185"/>
      <c r="O725" s="185"/>
      <c r="P725" s="185"/>
      <c r="Q725" s="185"/>
      <c r="R725" s="185"/>
      <c r="S725" s="185"/>
      <c r="T725" s="186"/>
      <c r="AT725" s="180" t="s">
        <v>133</v>
      </c>
      <c r="AU725" s="180" t="s">
        <v>88</v>
      </c>
      <c r="AV725" s="14" t="s">
        <v>123</v>
      </c>
      <c r="AW725" s="14" t="s">
        <v>32</v>
      </c>
      <c r="AX725" s="14" t="s">
        <v>86</v>
      </c>
      <c r="AY725" s="180" t="s">
        <v>124</v>
      </c>
    </row>
    <row r="726" spans="2:65" s="1" customFormat="1" ht="24" customHeight="1">
      <c r="B726" s="149"/>
      <c r="C726" s="150" t="s">
        <v>760</v>
      </c>
      <c r="D726" s="150" t="s">
        <v>127</v>
      </c>
      <c r="E726" s="151" t="s">
        <v>828</v>
      </c>
      <c r="F726" s="152" t="s">
        <v>829</v>
      </c>
      <c r="G726" s="153" t="s">
        <v>295</v>
      </c>
      <c r="H726" s="154">
        <v>26.135999999999999</v>
      </c>
      <c r="I726" s="155"/>
      <c r="J726" s="156">
        <f>ROUND(I726*H726,2)</f>
        <v>0</v>
      </c>
      <c r="K726" s="152" t="s">
        <v>1</v>
      </c>
      <c r="L726" s="31"/>
      <c r="M726" s="157" t="s">
        <v>1</v>
      </c>
      <c r="N726" s="158" t="s">
        <v>43</v>
      </c>
      <c r="O726" s="54"/>
      <c r="P726" s="159">
        <f>O726*H726</f>
        <v>0</v>
      </c>
      <c r="Q726" s="159">
        <v>0</v>
      </c>
      <c r="R726" s="159">
        <f>Q726*H726</f>
        <v>0</v>
      </c>
      <c r="S726" s="159">
        <v>0</v>
      </c>
      <c r="T726" s="160">
        <f>S726*H726</f>
        <v>0</v>
      </c>
      <c r="AR726" s="161" t="s">
        <v>123</v>
      </c>
      <c r="AT726" s="161" t="s">
        <v>127</v>
      </c>
      <c r="AU726" s="161" t="s">
        <v>88</v>
      </c>
      <c r="AY726" s="16" t="s">
        <v>124</v>
      </c>
      <c r="BE726" s="162">
        <f>IF(N726="základní",J726,0)</f>
        <v>0</v>
      </c>
      <c r="BF726" s="162">
        <f>IF(N726="snížená",J726,0)</f>
        <v>0</v>
      </c>
      <c r="BG726" s="162">
        <f>IF(N726="zákl. přenesená",J726,0)</f>
        <v>0</v>
      </c>
      <c r="BH726" s="162">
        <f>IF(N726="sníž. přenesená",J726,0)</f>
        <v>0</v>
      </c>
      <c r="BI726" s="162">
        <f>IF(N726="nulová",J726,0)</f>
        <v>0</v>
      </c>
      <c r="BJ726" s="16" t="s">
        <v>86</v>
      </c>
      <c r="BK726" s="162">
        <f>ROUND(I726*H726,2)</f>
        <v>0</v>
      </c>
      <c r="BL726" s="16" t="s">
        <v>123</v>
      </c>
      <c r="BM726" s="161" t="s">
        <v>830</v>
      </c>
    </row>
    <row r="727" spans="2:65" s="12" customFormat="1" ht="22.5">
      <c r="B727" s="163"/>
      <c r="D727" s="164" t="s">
        <v>133</v>
      </c>
      <c r="E727" s="165" t="s">
        <v>1</v>
      </c>
      <c r="F727" s="166" t="s">
        <v>831</v>
      </c>
      <c r="H727" s="165" t="s">
        <v>1</v>
      </c>
      <c r="I727" s="167"/>
      <c r="L727" s="163"/>
      <c r="M727" s="168"/>
      <c r="N727" s="169"/>
      <c r="O727" s="169"/>
      <c r="P727" s="169"/>
      <c r="Q727" s="169"/>
      <c r="R727" s="169"/>
      <c r="S727" s="169"/>
      <c r="T727" s="170"/>
      <c r="AT727" s="165" t="s">
        <v>133</v>
      </c>
      <c r="AU727" s="165" t="s">
        <v>88</v>
      </c>
      <c r="AV727" s="12" t="s">
        <v>86</v>
      </c>
      <c r="AW727" s="12" t="s">
        <v>32</v>
      </c>
      <c r="AX727" s="12" t="s">
        <v>78</v>
      </c>
      <c r="AY727" s="165" t="s">
        <v>124</v>
      </c>
    </row>
    <row r="728" spans="2:65" s="13" customFormat="1">
      <c r="B728" s="171"/>
      <c r="D728" s="164" t="s">
        <v>133</v>
      </c>
      <c r="E728" s="172" t="s">
        <v>1</v>
      </c>
      <c r="F728" s="173" t="s">
        <v>832</v>
      </c>
      <c r="H728" s="174">
        <v>15.504</v>
      </c>
      <c r="I728" s="175"/>
      <c r="L728" s="171"/>
      <c r="M728" s="176"/>
      <c r="N728" s="177"/>
      <c r="O728" s="177"/>
      <c r="P728" s="177"/>
      <c r="Q728" s="177"/>
      <c r="R728" s="177"/>
      <c r="S728" s="177"/>
      <c r="T728" s="178"/>
      <c r="AT728" s="172" t="s">
        <v>133</v>
      </c>
      <c r="AU728" s="172" t="s">
        <v>88</v>
      </c>
      <c r="AV728" s="13" t="s">
        <v>88</v>
      </c>
      <c r="AW728" s="13" t="s">
        <v>32</v>
      </c>
      <c r="AX728" s="13" t="s">
        <v>78</v>
      </c>
      <c r="AY728" s="172" t="s">
        <v>124</v>
      </c>
    </row>
    <row r="729" spans="2:65" s="12" customFormat="1" ht="33.75">
      <c r="B729" s="163"/>
      <c r="D729" s="164" t="s">
        <v>133</v>
      </c>
      <c r="E729" s="165" t="s">
        <v>1</v>
      </c>
      <c r="F729" s="166" t="s">
        <v>833</v>
      </c>
      <c r="H729" s="165" t="s">
        <v>1</v>
      </c>
      <c r="I729" s="167"/>
      <c r="L729" s="163"/>
      <c r="M729" s="168"/>
      <c r="N729" s="169"/>
      <c r="O729" s="169"/>
      <c r="P729" s="169"/>
      <c r="Q729" s="169"/>
      <c r="R729" s="169"/>
      <c r="S729" s="169"/>
      <c r="T729" s="170"/>
      <c r="AT729" s="165" t="s">
        <v>133</v>
      </c>
      <c r="AU729" s="165" t="s">
        <v>88</v>
      </c>
      <c r="AV729" s="12" t="s">
        <v>86</v>
      </c>
      <c r="AW729" s="12" t="s">
        <v>32</v>
      </c>
      <c r="AX729" s="12" t="s">
        <v>78</v>
      </c>
      <c r="AY729" s="165" t="s">
        <v>124</v>
      </c>
    </row>
    <row r="730" spans="2:65" s="13" customFormat="1">
      <c r="B730" s="171"/>
      <c r="D730" s="164" t="s">
        <v>133</v>
      </c>
      <c r="E730" s="172" t="s">
        <v>1</v>
      </c>
      <c r="F730" s="173" t="s">
        <v>834</v>
      </c>
      <c r="H730" s="174">
        <v>8.9320000000000004</v>
      </c>
      <c r="I730" s="175"/>
      <c r="L730" s="171"/>
      <c r="M730" s="176"/>
      <c r="N730" s="177"/>
      <c r="O730" s="177"/>
      <c r="P730" s="177"/>
      <c r="Q730" s="177"/>
      <c r="R730" s="177"/>
      <c r="S730" s="177"/>
      <c r="T730" s="178"/>
      <c r="AT730" s="172" t="s">
        <v>133</v>
      </c>
      <c r="AU730" s="172" t="s">
        <v>88</v>
      </c>
      <c r="AV730" s="13" t="s">
        <v>88</v>
      </c>
      <c r="AW730" s="13" t="s">
        <v>32</v>
      </c>
      <c r="AX730" s="13" t="s">
        <v>78</v>
      </c>
      <c r="AY730" s="172" t="s">
        <v>124</v>
      </c>
    </row>
    <row r="731" spans="2:65" s="12" customFormat="1">
      <c r="B731" s="163"/>
      <c r="D731" s="164" t="s">
        <v>133</v>
      </c>
      <c r="E731" s="165" t="s">
        <v>1</v>
      </c>
      <c r="F731" s="166" t="s">
        <v>835</v>
      </c>
      <c r="H731" s="165" t="s">
        <v>1</v>
      </c>
      <c r="I731" s="167"/>
      <c r="L731" s="163"/>
      <c r="M731" s="168"/>
      <c r="N731" s="169"/>
      <c r="O731" s="169"/>
      <c r="P731" s="169"/>
      <c r="Q731" s="169"/>
      <c r="R731" s="169"/>
      <c r="S731" s="169"/>
      <c r="T731" s="170"/>
      <c r="AT731" s="165" t="s">
        <v>133</v>
      </c>
      <c r="AU731" s="165" t="s">
        <v>88</v>
      </c>
      <c r="AV731" s="12" t="s">
        <v>86</v>
      </c>
      <c r="AW731" s="12" t="s">
        <v>32</v>
      </c>
      <c r="AX731" s="12" t="s">
        <v>78</v>
      </c>
      <c r="AY731" s="165" t="s">
        <v>124</v>
      </c>
    </row>
    <row r="732" spans="2:65" s="13" customFormat="1">
      <c r="B732" s="171"/>
      <c r="D732" s="164" t="s">
        <v>133</v>
      </c>
      <c r="E732" s="172" t="s">
        <v>1</v>
      </c>
      <c r="F732" s="173" t="s">
        <v>836</v>
      </c>
      <c r="H732" s="174">
        <v>1.7</v>
      </c>
      <c r="I732" s="175"/>
      <c r="L732" s="171"/>
      <c r="M732" s="176"/>
      <c r="N732" s="177"/>
      <c r="O732" s="177"/>
      <c r="P732" s="177"/>
      <c r="Q732" s="177"/>
      <c r="R732" s="177"/>
      <c r="S732" s="177"/>
      <c r="T732" s="178"/>
      <c r="AT732" s="172" t="s">
        <v>133</v>
      </c>
      <c r="AU732" s="172" t="s">
        <v>88</v>
      </c>
      <c r="AV732" s="13" t="s">
        <v>88</v>
      </c>
      <c r="AW732" s="13" t="s">
        <v>32</v>
      </c>
      <c r="AX732" s="13" t="s">
        <v>78</v>
      </c>
      <c r="AY732" s="172" t="s">
        <v>124</v>
      </c>
    </row>
    <row r="733" spans="2:65" s="14" customFormat="1">
      <c r="B733" s="179"/>
      <c r="D733" s="164" t="s">
        <v>133</v>
      </c>
      <c r="E733" s="180" t="s">
        <v>1</v>
      </c>
      <c r="F733" s="181" t="s">
        <v>136</v>
      </c>
      <c r="H733" s="182">
        <v>26.135999999999999</v>
      </c>
      <c r="I733" s="183"/>
      <c r="L733" s="179"/>
      <c r="M733" s="184"/>
      <c r="N733" s="185"/>
      <c r="O733" s="185"/>
      <c r="P733" s="185"/>
      <c r="Q733" s="185"/>
      <c r="R733" s="185"/>
      <c r="S733" s="185"/>
      <c r="T733" s="186"/>
      <c r="AT733" s="180" t="s">
        <v>133</v>
      </c>
      <c r="AU733" s="180" t="s">
        <v>88</v>
      </c>
      <c r="AV733" s="14" t="s">
        <v>123</v>
      </c>
      <c r="AW733" s="14" t="s">
        <v>32</v>
      </c>
      <c r="AX733" s="14" t="s">
        <v>86</v>
      </c>
      <c r="AY733" s="180" t="s">
        <v>124</v>
      </c>
    </row>
    <row r="734" spans="2:65" s="1" customFormat="1" ht="24" customHeight="1">
      <c r="B734" s="149"/>
      <c r="C734" s="150" t="s">
        <v>837</v>
      </c>
      <c r="D734" s="150" t="s">
        <v>127</v>
      </c>
      <c r="E734" s="151" t="s">
        <v>838</v>
      </c>
      <c r="F734" s="152" t="s">
        <v>839</v>
      </c>
      <c r="G734" s="153" t="s">
        <v>295</v>
      </c>
      <c r="H734" s="154">
        <v>355.20499999999998</v>
      </c>
      <c r="I734" s="155"/>
      <c r="J734" s="156">
        <f>ROUND(I734*H734,2)</f>
        <v>0</v>
      </c>
      <c r="K734" s="152" t="s">
        <v>1</v>
      </c>
      <c r="L734" s="31"/>
      <c r="M734" s="157" t="s">
        <v>1</v>
      </c>
      <c r="N734" s="158" t="s">
        <v>43</v>
      </c>
      <c r="O734" s="54"/>
      <c r="P734" s="159">
        <f>O734*H734</f>
        <v>0</v>
      </c>
      <c r="Q734" s="159">
        <v>0</v>
      </c>
      <c r="R734" s="159">
        <f>Q734*H734</f>
        <v>0</v>
      </c>
      <c r="S734" s="159">
        <v>0</v>
      </c>
      <c r="T734" s="160">
        <f>S734*H734</f>
        <v>0</v>
      </c>
      <c r="AR734" s="161" t="s">
        <v>123</v>
      </c>
      <c r="AT734" s="161" t="s">
        <v>127</v>
      </c>
      <c r="AU734" s="161" t="s">
        <v>88</v>
      </c>
      <c r="AY734" s="16" t="s">
        <v>124</v>
      </c>
      <c r="BE734" s="162">
        <f>IF(N734="základní",J734,0)</f>
        <v>0</v>
      </c>
      <c r="BF734" s="162">
        <f>IF(N734="snížená",J734,0)</f>
        <v>0</v>
      </c>
      <c r="BG734" s="162">
        <f>IF(N734="zákl. přenesená",J734,0)</f>
        <v>0</v>
      </c>
      <c r="BH734" s="162">
        <f>IF(N734="sníž. přenesená",J734,0)</f>
        <v>0</v>
      </c>
      <c r="BI734" s="162">
        <f>IF(N734="nulová",J734,0)</f>
        <v>0</v>
      </c>
      <c r="BJ734" s="16" t="s">
        <v>86</v>
      </c>
      <c r="BK734" s="162">
        <f>ROUND(I734*H734,2)</f>
        <v>0</v>
      </c>
      <c r="BL734" s="16" t="s">
        <v>123</v>
      </c>
      <c r="BM734" s="161" t="s">
        <v>840</v>
      </c>
    </row>
    <row r="735" spans="2:65" s="12" customFormat="1" ht="22.5">
      <c r="B735" s="163"/>
      <c r="D735" s="164" t="s">
        <v>133</v>
      </c>
      <c r="E735" s="165" t="s">
        <v>1</v>
      </c>
      <c r="F735" s="166" t="s">
        <v>841</v>
      </c>
      <c r="H735" s="165" t="s">
        <v>1</v>
      </c>
      <c r="I735" s="167"/>
      <c r="L735" s="163"/>
      <c r="M735" s="168"/>
      <c r="N735" s="169"/>
      <c r="O735" s="169"/>
      <c r="P735" s="169"/>
      <c r="Q735" s="169"/>
      <c r="R735" s="169"/>
      <c r="S735" s="169"/>
      <c r="T735" s="170"/>
      <c r="AT735" s="165" t="s">
        <v>133</v>
      </c>
      <c r="AU735" s="165" t="s">
        <v>88</v>
      </c>
      <c r="AV735" s="12" t="s">
        <v>86</v>
      </c>
      <c r="AW735" s="12" t="s">
        <v>32</v>
      </c>
      <c r="AX735" s="12" t="s">
        <v>78</v>
      </c>
      <c r="AY735" s="165" t="s">
        <v>124</v>
      </c>
    </row>
    <row r="736" spans="2:65" s="13" customFormat="1">
      <c r="B736" s="171"/>
      <c r="D736" s="164" t="s">
        <v>133</v>
      </c>
      <c r="E736" s="172" t="s">
        <v>1</v>
      </c>
      <c r="F736" s="173" t="s">
        <v>842</v>
      </c>
      <c r="H736" s="174">
        <v>0.6</v>
      </c>
      <c r="I736" s="175"/>
      <c r="L736" s="171"/>
      <c r="M736" s="176"/>
      <c r="N736" s="177"/>
      <c r="O736" s="177"/>
      <c r="P736" s="177"/>
      <c r="Q736" s="177"/>
      <c r="R736" s="177"/>
      <c r="S736" s="177"/>
      <c r="T736" s="178"/>
      <c r="AT736" s="172" t="s">
        <v>133</v>
      </c>
      <c r="AU736" s="172" t="s">
        <v>88</v>
      </c>
      <c r="AV736" s="13" t="s">
        <v>88</v>
      </c>
      <c r="AW736" s="13" t="s">
        <v>32</v>
      </c>
      <c r="AX736" s="13" t="s">
        <v>78</v>
      </c>
      <c r="AY736" s="172" t="s">
        <v>124</v>
      </c>
    </row>
    <row r="737" spans="2:51" s="12" customFormat="1" ht="22.5">
      <c r="B737" s="163"/>
      <c r="D737" s="164" t="s">
        <v>133</v>
      </c>
      <c r="E737" s="165" t="s">
        <v>1</v>
      </c>
      <c r="F737" s="166" t="s">
        <v>843</v>
      </c>
      <c r="H737" s="165" t="s">
        <v>1</v>
      </c>
      <c r="I737" s="167"/>
      <c r="L737" s="163"/>
      <c r="M737" s="168"/>
      <c r="N737" s="169"/>
      <c r="O737" s="169"/>
      <c r="P737" s="169"/>
      <c r="Q737" s="169"/>
      <c r="R737" s="169"/>
      <c r="S737" s="169"/>
      <c r="T737" s="170"/>
      <c r="AT737" s="165" t="s">
        <v>133</v>
      </c>
      <c r="AU737" s="165" t="s">
        <v>88</v>
      </c>
      <c r="AV737" s="12" t="s">
        <v>86</v>
      </c>
      <c r="AW737" s="12" t="s">
        <v>32</v>
      </c>
      <c r="AX737" s="12" t="s">
        <v>78</v>
      </c>
      <c r="AY737" s="165" t="s">
        <v>124</v>
      </c>
    </row>
    <row r="738" spans="2:51" s="13" customFormat="1">
      <c r="B738" s="171"/>
      <c r="D738" s="164" t="s">
        <v>133</v>
      </c>
      <c r="E738" s="172" t="s">
        <v>1</v>
      </c>
      <c r="F738" s="173" t="s">
        <v>844</v>
      </c>
      <c r="H738" s="174">
        <v>185.4</v>
      </c>
      <c r="I738" s="175"/>
      <c r="L738" s="171"/>
      <c r="M738" s="176"/>
      <c r="N738" s="177"/>
      <c r="O738" s="177"/>
      <c r="P738" s="177"/>
      <c r="Q738" s="177"/>
      <c r="R738" s="177"/>
      <c r="S738" s="177"/>
      <c r="T738" s="178"/>
      <c r="AT738" s="172" t="s">
        <v>133</v>
      </c>
      <c r="AU738" s="172" t="s">
        <v>88</v>
      </c>
      <c r="AV738" s="13" t="s">
        <v>88</v>
      </c>
      <c r="AW738" s="13" t="s">
        <v>32</v>
      </c>
      <c r="AX738" s="13" t="s">
        <v>78</v>
      </c>
      <c r="AY738" s="172" t="s">
        <v>124</v>
      </c>
    </row>
    <row r="739" spans="2:51" s="12" customFormat="1" ht="22.5">
      <c r="B739" s="163"/>
      <c r="D739" s="164" t="s">
        <v>133</v>
      </c>
      <c r="E739" s="165" t="s">
        <v>1</v>
      </c>
      <c r="F739" s="166" t="s">
        <v>845</v>
      </c>
      <c r="H739" s="165" t="s">
        <v>1</v>
      </c>
      <c r="I739" s="167"/>
      <c r="L739" s="163"/>
      <c r="M739" s="168"/>
      <c r="N739" s="169"/>
      <c r="O739" s="169"/>
      <c r="P739" s="169"/>
      <c r="Q739" s="169"/>
      <c r="R739" s="169"/>
      <c r="S739" s="169"/>
      <c r="T739" s="170"/>
      <c r="AT739" s="165" t="s">
        <v>133</v>
      </c>
      <c r="AU739" s="165" t="s">
        <v>88</v>
      </c>
      <c r="AV739" s="12" t="s">
        <v>86</v>
      </c>
      <c r="AW739" s="12" t="s">
        <v>32</v>
      </c>
      <c r="AX739" s="12" t="s">
        <v>78</v>
      </c>
      <c r="AY739" s="165" t="s">
        <v>124</v>
      </c>
    </row>
    <row r="740" spans="2:51" s="13" customFormat="1">
      <c r="B740" s="171"/>
      <c r="D740" s="164" t="s">
        <v>133</v>
      </c>
      <c r="E740" s="172" t="s">
        <v>1</v>
      </c>
      <c r="F740" s="173" t="s">
        <v>846</v>
      </c>
      <c r="H740" s="174">
        <v>76.34</v>
      </c>
      <c r="I740" s="175"/>
      <c r="L740" s="171"/>
      <c r="M740" s="176"/>
      <c r="N740" s="177"/>
      <c r="O740" s="177"/>
      <c r="P740" s="177"/>
      <c r="Q740" s="177"/>
      <c r="R740" s="177"/>
      <c r="S740" s="177"/>
      <c r="T740" s="178"/>
      <c r="AT740" s="172" t="s">
        <v>133</v>
      </c>
      <c r="AU740" s="172" t="s">
        <v>88</v>
      </c>
      <c r="AV740" s="13" t="s">
        <v>88</v>
      </c>
      <c r="AW740" s="13" t="s">
        <v>32</v>
      </c>
      <c r="AX740" s="13" t="s">
        <v>78</v>
      </c>
      <c r="AY740" s="172" t="s">
        <v>124</v>
      </c>
    </row>
    <row r="741" spans="2:51" s="12" customFormat="1" ht="22.5">
      <c r="B741" s="163"/>
      <c r="D741" s="164" t="s">
        <v>133</v>
      </c>
      <c r="E741" s="165" t="s">
        <v>1</v>
      </c>
      <c r="F741" s="166" t="s">
        <v>847</v>
      </c>
      <c r="H741" s="165" t="s">
        <v>1</v>
      </c>
      <c r="I741" s="167"/>
      <c r="L741" s="163"/>
      <c r="M741" s="168"/>
      <c r="N741" s="169"/>
      <c r="O741" s="169"/>
      <c r="P741" s="169"/>
      <c r="Q741" s="169"/>
      <c r="R741" s="169"/>
      <c r="S741" s="169"/>
      <c r="T741" s="170"/>
      <c r="AT741" s="165" t="s">
        <v>133</v>
      </c>
      <c r="AU741" s="165" t="s">
        <v>88</v>
      </c>
      <c r="AV741" s="12" t="s">
        <v>86</v>
      </c>
      <c r="AW741" s="12" t="s">
        <v>32</v>
      </c>
      <c r="AX741" s="12" t="s">
        <v>78</v>
      </c>
      <c r="AY741" s="165" t="s">
        <v>124</v>
      </c>
    </row>
    <row r="742" spans="2:51" s="13" customFormat="1">
      <c r="B742" s="171"/>
      <c r="D742" s="164" t="s">
        <v>133</v>
      </c>
      <c r="E742" s="172" t="s">
        <v>1</v>
      </c>
      <c r="F742" s="173" t="s">
        <v>848</v>
      </c>
      <c r="H742" s="174">
        <v>2.0699999999999998</v>
      </c>
      <c r="I742" s="175"/>
      <c r="L742" s="171"/>
      <c r="M742" s="176"/>
      <c r="N742" s="177"/>
      <c r="O742" s="177"/>
      <c r="P742" s="177"/>
      <c r="Q742" s="177"/>
      <c r="R742" s="177"/>
      <c r="S742" s="177"/>
      <c r="T742" s="178"/>
      <c r="AT742" s="172" t="s">
        <v>133</v>
      </c>
      <c r="AU742" s="172" t="s">
        <v>88</v>
      </c>
      <c r="AV742" s="13" t="s">
        <v>88</v>
      </c>
      <c r="AW742" s="13" t="s">
        <v>32</v>
      </c>
      <c r="AX742" s="13" t="s">
        <v>78</v>
      </c>
      <c r="AY742" s="172" t="s">
        <v>124</v>
      </c>
    </row>
    <row r="743" spans="2:51" s="12" customFormat="1" ht="22.5">
      <c r="B743" s="163"/>
      <c r="D743" s="164" t="s">
        <v>133</v>
      </c>
      <c r="E743" s="165" t="s">
        <v>1</v>
      </c>
      <c r="F743" s="166" t="s">
        <v>847</v>
      </c>
      <c r="H743" s="165" t="s">
        <v>1</v>
      </c>
      <c r="I743" s="167"/>
      <c r="L743" s="163"/>
      <c r="M743" s="168"/>
      <c r="N743" s="169"/>
      <c r="O743" s="169"/>
      <c r="P743" s="169"/>
      <c r="Q743" s="169"/>
      <c r="R743" s="169"/>
      <c r="S743" s="169"/>
      <c r="T743" s="170"/>
      <c r="AT743" s="165" t="s">
        <v>133</v>
      </c>
      <c r="AU743" s="165" t="s">
        <v>88</v>
      </c>
      <c r="AV743" s="12" t="s">
        <v>86</v>
      </c>
      <c r="AW743" s="12" t="s">
        <v>32</v>
      </c>
      <c r="AX743" s="12" t="s">
        <v>78</v>
      </c>
      <c r="AY743" s="165" t="s">
        <v>124</v>
      </c>
    </row>
    <row r="744" spans="2:51" s="13" customFormat="1">
      <c r="B744" s="171"/>
      <c r="D744" s="164" t="s">
        <v>133</v>
      </c>
      <c r="E744" s="172" t="s">
        <v>1</v>
      </c>
      <c r="F744" s="173" t="s">
        <v>849</v>
      </c>
      <c r="H744" s="174">
        <v>68.540000000000006</v>
      </c>
      <c r="I744" s="175"/>
      <c r="L744" s="171"/>
      <c r="M744" s="176"/>
      <c r="N744" s="177"/>
      <c r="O744" s="177"/>
      <c r="P744" s="177"/>
      <c r="Q744" s="177"/>
      <c r="R744" s="177"/>
      <c r="S744" s="177"/>
      <c r="T744" s="178"/>
      <c r="AT744" s="172" t="s">
        <v>133</v>
      </c>
      <c r="AU744" s="172" t="s">
        <v>88</v>
      </c>
      <c r="AV744" s="13" t="s">
        <v>88</v>
      </c>
      <c r="AW744" s="13" t="s">
        <v>32</v>
      </c>
      <c r="AX744" s="13" t="s">
        <v>78</v>
      </c>
      <c r="AY744" s="172" t="s">
        <v>124</v>
      </c>
    </row>
    <row r="745" spans="2:51" s="12" customFormat="1" ht="33.75">
      <c r="B745" s="163"/>
      <c r="D745" s="164" t="s">
        <v>133</v>
      </c>
      <c r="E745" s="165" t="s">
        <v>1</v>
      </c>
      <c r="F745" s="166" t="s">
        <v>850</v>
      </c>
      <c r="H745" s="165" t="s">
        <v>1</v>
      </c>
      <c r="I745" s="167"/>
      <c r="L745" s="163"/>
      <c r="M745" s="168"/>
      <c r="N745" s="169"/>
      <c r="O745" s="169"/>
      <c r="P745" s="169"/>
      <c r="Q745" s="169"/>
      <c r="R745" s="169"/>
      <c r="S745" s="169"/>
      <c r="T745" s="170"/>
      <c r="AT745" s="165" t="s">
        <v>133</v>
      </c>
      <c r="AU745" s="165" t="s">
        <v>88</v>
      </c>
      <c r="AV745" s="12" t="s">
        <v>86</v>
      </c>
      <c r="AW745" s="12" t="s">
        <v>32</v>
      </c>
      <c r="AX745" s="12" t="s">
        <v>78</v>
      </c>
      <c r="AY745" s="165" t="s">
        <v>124</v>
      </c>
    </row>
    <row r="746" spans="2:51" s="13" customFormat="1">
      <c r="B746" s="171"/>
      <c r="D746" s="164" t="s">
        <v>133</v>
      </c>
      <c r="E746" s="172" t="s">
        <v>1</v>
      </c>
      <c r="F746" s="173" t="s">
        <v>851</v>
      </c>
      <c r="H746" s="174">
        <v>0.81</v>
      </c>
      <c r="I746" s="175"/>
      <c r="L746" s="171"/>
      <c r="M746" s="176"/>
      <c r="N746" s="177"/>
      <c r="O746" s="177"/>
      <c r="P746" s="177"/>
      <c r="Q746" s="177"/>
      <c r="R746" s="177"/>
      <c r="S746" s="177"/>
      <c r="T746" s="178"/>
      <c r="AT746" s="172" t="s">
        <v>133</v>
      </c>
      <c r="AU746" s="172" t="s">
        <v>88</v>
      </c>
      <c r="AV746" s="13" t="s">
        <v>88</v>
      </c>
      <c r="AW746" s="13" t="s">
        <v>32</v>
      </c>
      <c r="AX746" s="13" t="s">
        <v>78</v>
      </c>
      <c r="AY746" s="172" t="s">
        <v>124</v>
      </c>
    </row>
    <row r="747" spans="2:51" s="12" customFormat="1" ht="33.75">
      <c r="B747" s="163"/>
      <c r="D747" s="164" t="s">
        <v>133</v>
      </c>
      <c r="E747" s="165" t="s">
        <v>1</v>
      </c>
      <c r="F747" s="166" t="s">
        <v>852</v>
      </c>
      <c r="H747" s="165" t="s">
        <v>1</v>
      </c>
      <c r="I747" s="167"/>
      <c r="L747" s="163"/>
      <c r="M747" s="168"/>
      <c r="N747" s="169"/>
      <c r="O747" s="169"/>
      <c r="P747" s="169"/>
      <c r="Q747" s="169"/>
      <c r="R747" s="169"/>
      <c r="S747" s="169"/>
      <c r="T747" s="170"/>
      <c r="AT747" s="165" t="s">
        <v>133</v>
      </c>
      <c r="AU747" s="165" t="s">
        <v>88</v>
      </c>
      <c r="AV747" s="12" t="s">
        <v>86</v>
      </c>
      <c r="AW747" s="12" t="s">
        <v>32</v>
      </c>
      <c r="AX747" s="12" t="s">
        <v>78</v>
      </c>
      <c r="AY747" s="165" t="s">
        <v>124</v>
      </c>
    </row>
    <row r="748" spans="2:51" s="13" customFormat="1">
      <c r="B748" s="171"/>
      <c r="D748" s="164" t="s">
        <v>133</v>
      </c>
      <c r="E748" s="172" t="s">
        <v>1</v>
      </c>
      <c r="F748" s="173" t="s">
        <v>853</v>
      </c>
      <c r="H748" s="174">
        <v>4.08</v>
      </c>
      <c r="I748" s="175"/>
      <c r="L748" s="171"/>
      <c r="M748" s="176"/>
      <c r="N748" s="177"/>
      <c r="O748" s="177"/>
      <c r="P748" s="177"/>
      <c r="Q748" s="177"/>
      <c r="R748" s="177"/>
      <c r="S748" s="177"/>
      <c r="T748" s="178"/>
      <c r="AT748" s="172" t="s">
        <v>133</v>
      </c>
      <c r="AU748" s="172" t="s">
        <v>88</v>
      </c>
      <c r="AV748" s="13" t="s">
        <v>88</v>
      </c>
      <c r="AW748" s="13" t="s">
        <v>32</v>
      </c>
      <c r="AX748" s="13" t="s">
        <v>78</v>
      </c>
      <c r="AY748" s="172" t="s">
        <v>124</v>
      </c>
    </row>
    <row r="749" spans="2:51" s="12" customFormat="1" ht="22.5">
      <c r="B749" s="163"/>
      <c r="D749" s="164" t="s">
        <v>133</v>
      </c>
      <c r="E749" s="165" t="s">
        <v>1</v>
      </c>
      <c r="F749" s="166" t="s">
        <v>847</v>
      </c>
      <c r="H749" s="165" t="s">
        <v>1</v>
      </c>
      <c r="I749" s="167"/>
      <c r="L749" s="163"/>
      <c r="M749" s="168"/>
      <c r="N749" s="169"/>
      <c r="O749" s="169"/>
      <c r="P749" s="169"/>
      <c r="Q749" s="169"/>
      <c r="R749" s="169"/>
      <c r="S749" s="169"/>
      <c r="T749" s="170"/>
      <c r="AT749" s="165" t="s">
        <v>133</v>
      </c>
      <c r="AU749" s="165" t="s">
        <v>88</v>
      </c>
      <c r="AV749" s="12" t="s">
        <v>86</v>
      </c>
      <c r="AW749" s="12" t="s">
        <v>32</v>
      </c>
      <c r="AX749" s="12" t="s">
        <v>78</v>
      </c>
      <c r="AY749" s="165" t="s">
        <v>124</v>
      </c>
    </row>
    <row r="750" spans="2:51" s="13" customFormat="1">
      <c r="B750" s="171"/>
      <c r="D750" s="164" t="s">
        <v>133</v>
      </c>
      <c r="E750" s="172" t="s">
        <v>1</v>
      </c>
      <c r="F750" s="173" t="s">
        <v>854</v>
      </c>
      <c r="H750" s="174">
        <v>3.91</v>
      </c>
      <c r="I750" s="175"/>
      <c r="L750" s="171"/>
      <c r="M750" s="176"/>
      <c r="N750" s="177"/>
      <c r="O750" s="177"/>
      <c r="P750" s="177"/>
      <c r="Q750" s="177"/>
      <c r="R750" s="177"/>
      <c r="S750" s="177"/>
      <c r="T750" s="178"/>
      <c r="AT750" s="172" t="s">
        <v>133</v>
      </c>
      <c r="AU750" s="172" t="s">
        <v>88</v>
      </c>
      <c r="AV750" s="13" t="s">
        <v>88</v>
      </c>
      <c r="AW750" s="13" t="s">
        <v>32</v>
      </c>
      <c r="AX750" s="13" t="s">
        <v>78</v>
      </c>
      <c r="AY750" s="172" t="s">
        <v>124</v>
      </c>
    </row>
    <row r="751" spans="2:51" s="12" customFormat="1" ht="22.5">
      <c r="B751" s="163"/>
      <c r="D751" s="164" t="s">
        <v>133</v>
      </c>
      <c r="E751" s="165" t="s">
        <v>1</v>
      </c>
      <c r="F751" s="166" t="s">
        <v>855</v>
      </c>
      <c r="H751" s="165" t="s">
        <v>1</v>
      </c>
      <c r="I751" s="167"/>
      <c r="L751" s="163"/>
      <c r="M751" s="168"/>
      <c r="N751" s="169"/>
      <c r="O751" s="169"/>
      <c r="P751" s="169"/>
      <c r="Q751" s="169"/>
      <c r="R751" s="169"/>
      <c r="S751" s="169"/>
      <c r="T751" s="170"/>
      <c r="AT751" s="165" t="s">
        <v>133</v>
      </c>
      <c r="AU751" s="165" t="s">
        <v>88</v>
      </c>
      <c r="AV751" s="12" t="s">
        <v>86</v>
      </c>
      <c r="AW751" s="12" t="s">
        <v>32</v>
      </c>
      <c r="AX751" s="12" t="s">
        <v>78</v>
      </c>
      <c r="AY751" s="165" t="s">
        <v>124</v>
      </c>
    </row>
    <row r="752" spans="2:51" s="12" customFormat="1" ht="22.5">
      <c r="B752" s="163"/>
      <c r="D752" s="164" t="s">
        <v>133</v>
      </c>
      <c r="E752" s="165" t="s">
        <v>1</v>
      </c>
      <c r="F752" s="166" t="s">
        <v>856</v>
      </c>
      <c r="H752" s="165" t="s">
        <v>1</v>
      </c>
      <c r="I752" s="167"/>
      <c r="L752" s="163"/>
      <c r="M752" s="168"/>
      <c r="N752" s="169"/>
      <c r="O752" s="169"/>
      <c r="P752" s="169"/>
      <c r="Q752" s="169"/>
      <c r="R752" s="169"/>
      <c r="S752" s="169"/>
      <c r="T752" s="170"/>
      <c r="AT752" s="165" t="s">
        <v>133</v>
      </c>
      <c r="AU752" s="165" t="s">
        <v>88</v>
      </c>
      <c r="AV752" s="12" t="s">
        <v>86</v>
      </c>
      <c r="AW752" s="12" t="s">
        <v>32</v>
      </c>
      <c r="AX752" s="12" t="s">
        <v>78</v>
      </c>
      <c r="AY752" s="165" t="s">
        <v>124</v>
      </c>
    </row>
    <row r="753" spans="2:65" s="13" customFormat="1">
      <c r="B753" s="171"/>
      <c r="D753" s="164" t="s">
        <v>133</v>
      </c>
      <c r="E753" s="172" t="s">
        <v>1</v>
      </c>
      <c r="F753" s="173" t="s">
        <v>857</v>
      </c>
      <c r="H753" s="174">
        <v>13.455</v>
      </c>
      <c r="I753" s="175"/>
      <c r="L753" s="171"/>
      <c r="M753" s="176"/>
      <c r="N753" s="177"/>
      <c r="O753" s="177"/>
      <c r="P753" s="177"/>
      <c r="Q753" s="177"/>
      <c r="R753" s="177"/>
      <c r="S753" s="177"/>
      <c r="T753" s="178"/>
      <c r="AT753" s="172" t="s">
        <v>133</v>
      </c>
      <c r="AU753" s="172" t="s">
        <v>88</v>
      </c>
      <c r="AV753" s="13" t="s">
        <v>88</v>
      </c>
      <c r="AW753" s="13" t="s">
        <v>32</v>
      </c>
      <c r="AX753" s="13" t="s">
        <v>78</v>
      </c>
      <c r="AY753" s="172" t="s">
        <v>124</v>
      </c>
    </row>
    <row r="754" spans="2:65" s="14" customFormat="1">
      <c r="B754" s="179"/>
      <c r="D754" s="164" t="s">
        <v>133</v>
      </c>
      <c r="E754" s="180" t="s">
        <v>1</v>
      </c>
      <c r="F754" s="181" t="s">
        <v>136</v>
      </c>
      <c r="H754" s="182">
        <v>355.20500000000004</v>
      </c>
      <c r="I754" s="183"/>
      <c r="L754" s="179"/>
      <c r="M754" s="184"/>
      <c r="N754" s="185"/>
      <c r="O754" s="185"/>
      <c r="P754" s="185"/>
      <c r="Q754" s="185"/>
      <c r="R754" s="185"/>
      <c r="S754" s="185"/>
      <c r="T754" s="186"/>
      <c r="AT754" s="180" t="s">
        <v>133</v>
      </c>
      <c r="AU754" s="180" t="s">
        <v>88</v>
      </c>
      <c r="AV754" s="14" t="s">
        <v>123</v>
      </c>
      <c r="AW754" s="14" t="s">
        <v>32</v>
      </c>
      <c r="AX754" s="14" t="s">
        <v>86</v>
      </c>
      <c r="AY754" s="180" t="s">
        <v>124</v>
      </c>
    </row>
    <row r="755" spans="2:65" s="1" customFormat="1" ht="24" customHeight="1">
      <c r="B755" s="149"/>
      <c r="C755" s="150" t="s">
        <v>858</v>
      </c>
      <c r="D755" s="150" t="s">
        <v>127</v>
      </c>
      <c r="E755" s="151" t="s">
        <v>859</v>
      </c>
      <c r="F755" s="152" t="s">
        <v>860</v>
      </c>
      <c r="G755" s="153" t="s">
        <v>295</v>
      </c>
      <c r="H755" s="154">
        <v>29.745000000000001</v>
      </c>
      <c r="I755" s="155"/>
      <c r="J755" s="156">
        <f>ROUND(I755*H755,2)</f>
        <v>0</v>
      </c>
      <c r="K755" s="152" t="s">
        <v>1</v>
      </c>
      <c r="L755" s="31"/>
      <c r="M755" s="157" t="s">
        <v>1</v>
      </c>
      <c r="N755" s="158" t="s">
        <v>43</v>
      </c>
      <c r="O755" s="54"/>
      <c r="P755" s="159">
        <f>O755*H755</f>
        <v>0</v>
      </c>
      <c r="Q755" s="159">
        <v>0</v>
      </c>
      <c r="R755" s="159">
        <f>Q755*H755</f>
        <v>0</v>
      </c>
      <c r="S755" s="159">
        <v>0</v>
      </c>
      <c r="T755" s="160">
        <f>S755*H755</f>
        <v>0</v>
      </c>
      <c r="AR755" s="161" t="s">
        <v>123</v>
      </c>
      <c r="AT755" s="161" t="s">
        <v>127</v>
      </c>
      <c r="AU755" s="161" t="s">
        <v>88</v>
      </c>
      <c r="AY755" s="16" t="s">
        <v>124</v>
      </c>
      <c r="BE755" s="162">
        <f>IF(N755="základní",J755,0)</f>
        <v>0</v>
      </c>
      <c r="BF755" s="162">
        <f>IF(N755="snížená",J755,0)</f>
        <v>0</v>
      </c>
      <c r="BG755" s="162">
        <f>IF(N755="zákl. přenesená",J755,0)</f>
        <v>0</v>
      </c>
      <c r="BH755" s="162">
        <f>IF(N755="sníž. přenesená",J755,0)</f>
        <v>0</v>
      </c>
      <c r="BI755" s="162">
        <f>IF(N755="nulová",J755,0)</f>
        <v>0</v>
      </c>
      <c r="BJ755" s="16" t="s">
        <v>86</v>
      </c>
      <c r="BK755" s="162">
        <f>ROUND(I755*H755,2)</f>
        <v>0</v>
      </c>
      <c r="BL755" s="16" t="s">
        <v>123</v>
      </c>
      <c r="BM755" s="161" t="s">
        <v>861</v>
      </c>
    </row>
    <row r="756" spans="2:65" s="12" customFormat="1" ht="22.5">
      <c r="B756" s="163"/>
      <c r="D756" s="164" t="s">
        <v>133</v>
      </c>
      <c r="E756" s="165" t="s">
        <v>1</v>
      </c>
      <c r="F756" s="166" t="s">
        <v>862</v>
      </c>
      <c r="H756" s="165" t="s">
        <v>1</v>
      </c>
      <c r="I756" s="167"/>
      <c r="L756" s="163"/>
      <c r="M756" s="168"/>
      <c r="N756" s="169"/>
      <c r="O756" s="169"/>
      <c r="P756" s="169"/>
      <c r="Q756" s="169"/>
      <c r="R756" s="169"/>
      <c r="S756" s="169"/>
      <c r="T756" s="170"/>
      <c r="AT756" s="165" t="s">
        <v>133</v>
      </c>
      <c r="AU756" s="165" t="s">
        <v>88</v>
      </c>
      <c r="AV756" s="12" t="s">
        <v>86</v>
      </c>
      <c r="AW756" s="12" t="s">
        <v>32</v>
      </c>
      <c r="AX756" s="12" t="s">
        <v>78</v>
      </c>
      <c r="AY756" s="165" t="s">
        <v>124</v>
      </c>
    </row>
    <row r="757" spans="2:65" s="13" customFormat="1">
      <c r="B757" s="171"/>
      <c r="D757" s="164" t="s">
        <v>133</v>
      </c>
      <c r="E757" s="172" t="s">
        <v>1</v>
      </c>
      <c r="F757" s="173" t="s">
        <v>863</v>
      </c>
      <c r="H757" s="174">
        <v>4.4999999999999998E-2</v>
      </c>
      <c r="I757" s="175"/>
      <c r="L757" s="171"/>
      <c r="M757" s="176"/>
      <c r="N757" s="177"/>
      <c r="O757" s="177"/>
      <c r="P757" s="177"/>
      <c r="Q757" s="177"/>
      <c r="R757" s="177"/>
      <c r="S757" s="177"/>
      <c r="T757" s="178"/>
      <c r="AT757" s="172" t="s">
        <v>133</v>
      </c>
      <c r="AU757" s="172" t="s">
        <v>88</v>
      </c>
      <c r="AV757" s="13" t="s">
        <v>88</v>
      </c>
      <c r="AW757" s="13" t="s">
        <v>32</v>
      </c>
      <c r="AX757" s="13" t="s">
        <v>78</v>
      </c>
      <c r="AY757" s="172" t="s">
        <v>124</v>
      </c>
    </row>
    <row r="758" spans="2:65" s="12" customFormat="1" ht="22.5">
      <c r="B758" s="163"/>
      <c r="D758" s="164" t="s">
        <v>133</v>
      </c>
      <c r="E758" s="165" t="s">
        <v>1</v>
      </c>
      <c r="F758" s="166" t="s">
        <v>864</v>
      </c>
      <c r="H758" s="165" t="s">
        <v>1</v>
      </c>
      <c r="I758" s="167"/>
      <c r="L758" s="163"/>
      <c r="M758" s="168"/>
      <c r="N758" s="169"/>
      <c r="O758" s="169"/>
      <c r="P758" s="169"/>
      <c r="Q758" s="169"/>
      <c r="R758" s="169"/>
      <c r="S758" s="169"/>
      <c r="T758" s="170"/>
      <c r="AT758" s="165" t="s">
        <v>133</v>
      </c>
      <c r="AU758" s="165" t="s">
        <v>88</v>
      </c>
      <c r="AV758" s="12" t="s">
        <v>86</v>
      </c>
      <c r="AW758" s="12" t="s">
        <v>32</v>
      </c>
      <c r="AX758" s="12" t="s">
        <v>78</v>
      </c>
      <c r="AY758" s="165" t="s">
        <v>124</v>
      </c>
    </row>
    <row r="759" spans="2:65" s="13" customFormat="1">
      <c r="B759" s="171"/>
      <c r="D759" s="164" t="s">
        <v>133</v>
      </c>
      <c r="E759" s="172" t="s">
        <v>1</v>
      </c>
      <c r="F759" s="173" t="s">
        <v>865</v>
      </c>
      <c r="H759" s="174">
        <v>29.7</v>
      </c>
      <c r="I759" s="175"/>
      <c r="L759" s="171"/>
      <c r="M759" s="176"/>
      <c r="N759" s="177"/>
      <c r="O759" s="177"/>
      <c r="P759" s="177"/>
      <c r="Q759" s="177"/>
      <c r="R759" s="177"/>
      <c r="S759" s="177"/>
      <c r="T759" s="178"/>
      <c r="AT759" s="172" t="s">
        <v>133</v>
      </c>
      <c r="AU759" s="172" t="s">
        <v>88</v>
      </c>
      <c r="AV759" s="13" t="s">
        <v>88</v>
      </c>
      <c r="AW759" s="13" t="s">
        <v>32</v>
      </c>
      <c r="AX759" s="13" t="s">
        <v>78</v>
      </c>
      <c r="AY759" s="172" t="s">
        <v>124</v>
      </c>
    </row>
    <row r="760" spans="2:65" s="14" customFormat="1">
      <c r="B760" s="179"/>
      <c r="D760" s="164" t="s">
        <v>133</v>
      </c>
      <c r="E760" s="180" t="s">
        <v>1</v>
      </c>
      <c r="F760" s="181" t="s">
        <v>136</v>
      </c>
      <c r="H760" s="182">
        <v>29.745000000000001</v>
      </c>
      <c r="I760" s="183"/>
      <c r="L760" s="179"/>
      <c r="M760" s="184"/>
      <c r="N760" s="185"/>
      <c r="O760" s="185"/>
      <c r="P760" s="185"/>
      <c r="Q760" s="185"/>
      <c r="R760" s="185"/>
      <c r="S760" s="185"/>
      <c r="T760" s="186"/>
      <c r="AT760" s="180" t="s">
        <v>133</v>
      </c>
      <c r="AU760" s="180" t="s">
        <v>88</v>
      </c>
      <c r="AV760" s="14" t="s">
        <v>123</v>
      </c>
      <c r="AW760" s="14" t="s">
        <v>32</v>
      </c>
      <c r="AX760" s="14" t="s">
        <v>86</v>
      </c>
      <c r="AY760" s="180" t="s">
        <v>124</v>
      </c>
    </row>
    <row r="761" spans="2:65" s="1" customFormat="1" ht="36" customHeight="1">
      <c r="B761" s="149"/>
      <c r="C761" s="150" t="s">
        <v>866</v>
      </c>
      <c r="D761" s="150" t="s">
        <v>127</v>
      </c>
      <c r="E761" s="151" t="s">
        <v>867</v>
      </c>
      <c r="F761" s="152" t="s">
        <v>868</v>
      </c>
      <c r="G761" s="153" t="s">
        <v>295</v>
      </c>
      <c r="H761" s="154">
        <v>289.5</v>
      </c>
      <c r="I761" s="155"/>
      <c r="J761" s="156">
        <f>ROUND(I761*H761,2)</f>
        <v>0</v>
      </c>
      <c r="K761" s="152" t="s">
        <v>243</v>
      </c>
      <c r="L761" s="31"/>
      <c r="M761" s="157" t="s">
        <v>1</v>
      </c>
      <c r="N761" s="158" t="s">
        <v>43</v>
      </c>
      <c r="O761" s="54"/>
      <c r="P761" s="159">
        <f>O761*H761</f>
        <v>0</v>
      </c>
      <c r="Q761" s="159">
        <v>0</v>
      </c>
      <c r="R761" s="159">
        <f>Q761*H761</f>
        <v>0</v>
      </c>
      <c r="S761" s="159">
        <v>0</v>
      </c>
      <c r="T761" s="160">
        <f>S761*H761</f>
        <v>0</v>
      </c>
      <c r="AR761" s="161" t="s">
        <v>123</v>
      </c>
      <c r="AT761" s="161" t="s">
        <v>127</v>
      </c>
      <c r="AU761" s="161" t="s">
        <v>88</v>
      </c>
      <c r="AY761" s="16" t="s">
        <v>124</v>
      </c>
      <c r="BE761" s="162">
        <f>IF(N761="základní",J761,0)</f>
        <v>0</v>
      </c>
      <c r="BF761" s="162">
        <f>IF(N761="snížená",J761,0)</f>
        <v>0</v>
      </c>
      <c r="BG761" s="162">
        <f>IF(N761="zákl. přenesená",J761,0)</f>
        <v>0</v>
      </c>
      <c r="BH761" s="162">
        <f>IF(N761="sníž. přenesená",J761,0)</f>
        <v>0</v>
      </c>
      <c r="BI761" s="162">
        <f>IF(N761="nulová",J761,0)</f>
        <v>0</v>
      </c>
      <c r="BJ761" s="16" t="s">
        <v>86</v>
      </c>
      <c r="BK761" s="162">
        <f>ROUND(I761*H761,2)</f>
        <v>0</v>
      </c>
      <c r="BL761" s="16" t="s">
        <v>123</v>
      </c>
      <c r="BM761" s="161" t="s">
        <v>869</v>
      </c>
    </row>
    <row r="762" spans="2:65" s="1" customFormat="1" ht="29.25">
      <c r="B762" s="31"/>
      <c r="D762" s="164" t="s">
        <v>337</v>
      </c>
      <c r="F762" s="200" t="s">
        <v>870</v>
      </c>
      <c r="I762" s="90"/>
      <c r="L762" s="31"/>
      <c r="M762" s="201"/>
      <c r="N762" s="54"/>
      <c r="O762" s="54"/>
      <c r="P762" s="54"/>
      <c r="Q762" s="54"/>
      <c r="R762" s="54"/>
      <c r="S762" s="54"/>
      <c r="T762" s="55"/>
      <c r="AT762" s="16" t="s">
        <v>337</v>
      </c>
      <c r="AU762" s="16" t="s">
        <v>88</v>
      </c>
    </row>
    <row r="763" spans="2:65" s="12" customFormat="1" ht="33.75">
      <c r="B763" s="163"/>
      <c r="D763" s="164" t="s">
        <v>133</v>
      </c>
      <c r="E763" s="165" t="s">
        <v>1</v>
      </c>
      <c r="F763" s="166" t="s">
        <v>871</v>
      </c>
      <c r="H763" s="165" t="s">
        <v>1</v>
      </c>
      <c r="I763" s="167"/>
      <c r="L763" s="163"/>
      <c r="M763" s="168"/>
      <c r="N763" s="169"/>
      <c r="O763" s="169"/>
      <c r="P763" s="169"/>
      <c r="Q763" s="169"/>
      <c r="R763" s="169"/>
      <c r="S763" s="169"/>
      <c r="T763" s="170"/>
      <c r="AT763" s="165" t="s">
        <v>133</v>
      </c>
      <c r="AU763" s="165" t="s">
        <v>88</v>
      </c>
      <c r="AV763" s="12" t="s">
        <v>86</v>
      </c>
      <c r="AW763" s="12" t="s">
        <v>32</v>
      </c>
      <c r="AX763" s="12" t="s">
        <v>78</v>
      </c>
      <c r="AY763" s="165" t="s">
        <v>124</v>
      </c>
    </row>
    <row r="764" spans="2:65" s="13" customFormat="1">
      <c r="B764" s="171"/>
      <c r="D764" s="164" t="s">
        <v>133</v>
      </c>
      <c r="E764" s="172" t="s">
        <v>1</v>
      </c>
      <c r="F764" s="173" t="s">
        <v>872</v>
      </c>
      <c r="H764" s="174">
        <v>289.5</v>
      </c>
      <c r="I764" s="175"/>
      <c r="L764" s="171"/>
      <c r="M764" s="176"/>
      <c r="N764" s="177"/>
      <c r="O764" s="177"/>
      <c r="P764" s="177"/>
      <c r="Q764" s="177"/>
      <c r="R764" s="177"/>
      <c r="S764" s="177"/>
      <c r="T764" s="178"/>
      <c r="AT764" s="172" t="s">
        <v>133</v>
      </c>
      <c r="AU764" s="172" t="s">
        <v>88</v>
      </c>
      <c r="AV764" s="13" t="s">
        <v>88</v>
      </c>
      <c r="AW764" s="13" t="s">
        <v>32</v>
      </c>
      <c r="AX764" s="13" t="s">
        <v>78</v>
      </c>
      <c r="AY764" s="172" t="s">
        <v>124</v>
      </c>
    </row>
    <row r="765" spans="2:65" s="14" customFormat="1">
      <c r="B765" s="179"/>
      <c r="D765" s="164" t="s">
        <v>133</v>
      </c>
      <c r="E765" s="180" t="s">
        <v>1</v>
      </c>
      <c r="F765" s="181" t="s">
        <v>136</v>
      </c>
      <c r="H765" s="182">
        <v>289.5</v>
      </c>
      <c r="I765" s="183"/>
      <c r="L765" s="179"/>
      <c r="M765" s="184"/>
      <c r="N765" s="185"/>
      <c r="O765" s="185"/>
      <c r="P765" s="185"/>
      <c r="Q765" s="185"/>
      <c r="R765" s="185"/>
      <c r="S765" s="185"/>
      <c r="T765" s="186"/>
      <c r="AT765" s="180" t="s">
        <v>133</v>
      </c>
      <c r="AU765" s="180" t="s">
        <v>88</v>
      </c>
      <c r="AV765" s="14" t="s">
        <v>123</v>
      </c>
      <c r="AW765" s="14" t="s">
        <v>32</v>
      </c>
      <c r="AX765" s="14" t="s">
        <v>86</v>
      </c>
      <c r="AY765" s="180" t="s">
        <v>124</v>
      </c>
    </row>
    <row r="766" spans="2:65" s="1" customFormat="1" ht="24" customHeight="1">
      <c r="B766" s="149"/>
      <c r="C766" s="150" t="s">
        <v>873</v>
      </c>
      <c r="D766" s="150" t="s">
        <v>127</v>
      </c>
      <c r="E766" s="151" t="s">
        <v>874</v>
      </c>
      <c r="F766" s="152" t="s">
        <v>875</v>
      </c>
      <c r="G766" s="153" t="s">
        <v>295</v>
      </c>
      <c r="H766" s="154">
        <v>20.16</v>
      </c>
      <c r="I766" s="155"/>
      <c r="J766" s="156">
        <f>ROUND(I766*H766,2)</f>
        <v>0</v>
      </c>
      <c r="K766" s="152" t="s">
        <v>243</v>
      </c>
      <c r="L766" s="31"/>
      <c r="M766" s="157" t="s">
        <v>1</v>
      </c>
      <c r="N766" s="158" t="s">
        <v>43</v>
      </c>
      <c r="O766" s="54"/>
      <c r="P766" s="159">
        <f>O766*H766</f>
        <v>0</v>
      </c>
      <c r="Q766" s="159">
        <v>0</v>
      </c>
      <c r="R766" s="159">
        <f>Q766*H766</f>
        <v>0</v>
      </c>
      <c r="S766" s="159">
        <v>0</v>
      </c>
      <c r="T766" s="160">
        <f>S766*H766</f>
        <v>0</v>
      </c>
      <c r="AR766" s="161" t="s">
        <v>123</v>
      </c>
      <c r="AT766" s="161" t="s">
        <v>127</v>
      </c>
      <c r="AU766" s="161" t="s">
        <v>88</v>
      </c>
      <c r="AY766" s="16" t="s">
        <v>124</v>
      </c>
      <c r="BE766" s="162">
        <f>IF(N766="základní",J766,0)</f>
        <v>0</v>
      </c>
      <c r="BF766" s="162">
        <f>IF(N766="snížená",J766,0)</f>
        <v>0</v>
      </c>
      <c r="BG766" s="162">
        <f>IF(N766="zákl. přenesená",J766,0)</f>
        <v>0</v>
      </c>
      <c r="BH766" s="162">
        <f>IF(N766="sníž. přenesená",J766,0)</f>
        <v>0</v>
      </c>
      <c r="BI766" s="162">
        <f>IF(N766="nulová",J766,0)</f>
        <v>0</v>
      </c>
      <c r="BJ766" s="16" t="s">
        <v>86</v>
      </c>
      <c r="BK766" s="162">
        <f>ROUND(I766*H766,2)</f>
        <v>0</v>
      </c>
      <c r="BL766" s="16" t="s">
        <v>123</v>
      </c>
      <c r="BM766" s="161" t="s">
        <v>876</v>
      </c>
    </row>
    <row r="767" spans="2:65" s="12" customFormat="1" ht="33.75">
      <c r="B767" s="163"/>
      <c r="D767" s="164" t="s">
        <v>133</v>
      </c>
      <c r="E767" s="165" t="s">
        <v>1</v>
      </c>
      <c r="F767" s="166" t="s">
        <v>877</v>
      </c>
      <c r="H767" s="165" t="s">
        <v>1</v>
      </c>
      <c r="I767" s="167"/>
      <c r="L767" s="163"/>
      <c r="M767" s="168"/>
      <c r="N767" s="169"/>
      <c r="O767" s="169"/>
      <c r="P767" s="169"/>
      <c r="Q767" s="169"/>
      <c r="R767" s="169"/>
      <c r="S767" s="169"/>
      <c r="T767" s="170"/>
      <c r="AT767" s="165" t="s">
        <v>133</v>
      </c>
      <c r="AU767" s="165" t="s">
        <v>88</v>
      </c>
      <c r="AV767" s="12" t="s">
        <v>86</v>
      </c>
      <c r="AW767" s="12" t="s">
        <v>32</v>
      </c>
      <c r="AX767" s="12" t="s">
        <v>78</v>
      </c>
      <c r="AY767" s="165" t="s">
        <v>124</v>
      </c>
    </row>
    <row r="768" spans="2:65" s="13" customFormat="1">
      <c r="B768" s="171"/>
      <c r="D768" s="164" t="s">
        <v>133</v>
      </c>
      <c r="E768" s="172" t="s">
        <v>1</v>
      </c>
      <c r="F768" s="173" t="s">
        <v>878</v>
      </c>
      <c r="H768" s="174">
        <v>20.16</v>
      </c>
      <c r="I768" s="175"/>
      <c r="L768" s="171"/>
      <c r="M768" s="176"/>
      <c r="N768" s="177"/>
      <c r="O768" s="177"/>
      <c r="P768" s="177"/>
      <c r="Q768" s="177"/>
      <c r="R768" s="177"/>
      <c r="S768" s="177"/>
      <c r="T768" s="178"/>
      <c r="AT768" s="172" t="s">
        <v>133</v>
      </c>
      <c r="AU768" s="172" t="s">
        <v>88</v>
      </c>
      <c r="AV768" s="13" t="s">
        <v>88</v>
      </c>
      <c r="AW768" s="13" t="s">
        <v>32</v>
      </c>
      <c r="AX768" s="13" t="s">
        <v>78</v>
      </c>
      <c r="AY768" s="172" t="s">
        <v>124</v>
      </c>
    </row>
    <row r="769" spans="2:65" s="14" customFormat="1">
      <c r="B769" s="179"/>
      <c r="D769" s="164" t="s">
        <v>133</v>
      </c>
      <c r="E769" s="180" t="s">
        <v>1</v>
      </c>
      <c r="F769" s="181" t="s">
        <v>136</v>
      </c>
      <c r="H769" s="182">
        <v>20.16</v>
      </c>
      <c r="I769" s="183"/>
      <c r="L769" s="179"/>
      <c r="M769" s="184"/>
      <c r="N769" s="185"/>
      <c r="O769" s="185"/>
      <c r="P769" s="185"/>
      <c r="Q769" s="185"/>
      <c r="R769" s="185"/>
      <c r="S769" s="185"/>
      <c r="T769" s="186"/>
      <c r="AT769" s="180" t="s">
        <v>133</v>
      </c>
      <c r="AU769" s="180" t="s">
        <v>88</v>
      </c>
      <c r="AV769" s="14" t="s">
        <v>123</v>
      </c>
      <c r="AW769" s="14" t="s">
        <v>32</v>
      </c>
      <c r="AX769" s="14" t="s">
        <v>86</v>
      </c>
      <c r="AY769" s="180" t="s">
        <v>124</v>
      </c>
    </row>
    <row r="770" spans="2:65" s="11" customFormat="1" ht="20.85" customHeight="1">
      <c r="B770" s="136"/>
      <c r="D770" s="137" t="s">
        <v>77</v>
      </c>
      <c r="E770" s="147" t="s">
        <v>879</v>
      </c>
      <c r="F770" s="147" t="s">
        <v>880</v>
      </c>
      <c r="I770" s="139"/>
      <c r="J770" s="148">
        <f>BK770</f>
        <v>0</v>
      </c>
      <c r="L770" s="136"/>
      <c r="M770" s="141"/>
      <c r="N770" s="142"/>
      <c r="O770" s="142"/>
      <c r="P770" s="143">
        <f>SUM(P771:P838)</f>
        <v>0</v>
      </c>
      <c r="Q770" s="142"/>
      <c r="R770" s="143">
        <f>SUM(R771:R838)</f>
        <v>291.55588331999996</v>
      </c>
      <c r="S770" s="142"/>
      <c r="T770" s="144">
        <f>SUM(T771:T838)</f>
        <v>0</v>
      </c>
      <c r="AR770" s="137" t="s">
        <v>86</v>
      </c>
      <c r="AT770" s="145" t="s">
        <v>77</v>
      </c>
      <c r="AU770" s="145" t="s">
        <v>88</v>
      </c>
      <c r="AY770" s="137" t="s">
        <v>124</v>
      </c>
      <c r="BK770" s="146">
        <f>SUM(BK771:BK838)</f>
        <v>0</v>
      </c>
    </row>
    <row r="771" spans="2:65" s="1" customFormat="1" ht="16.5" customHeight="1">
      <c r="B771" s="149"/>
      <c r="C771" s="150" t="s">
        <v>879</v>
      </c>
      <c r="D771" s="150" t="s">
        <v>127</v>
      </c>
      <c r="E771" s="151" t="s">
        <v>881</v>
      </c>
      <c r="F771" s="152" t="s">
        <v>882</v>
      </c>
      <c r="G771" s="153" t="s">
        <v>295</v>
      </c>
      <c r="H771" s="154">
        <v>0.503</v>
      </c>
      <c r="I771" s="155"/>
      <c r="J771" s="156">
        <f>ROUND(I771*H771,2)</f>
        <v>0</v>
      </c>
      <c r="K771" s="152" t="s">
        <v>198</v>
      </c>
      <c r="L771" s="31"/>
      <c r="M771" s="157" t="s">
        <v>1</v>
      </c>
      <c r="N771" s="158" t="s">
        <v>43</v>
      </c>
      <c r="O771" s="54"/>
      <c r="P771" s="159">
        <f>O771*H771</f>
        <v>0</v>
      </c>
      <c r="Q771" s="159">
        <v>1.0382199999999999</v>
      </c>
      <c r="R771" s="159">
        <f>Q771*H771</f>
        <v>0.52222466000000001</v>
      </c>
      <c r="S771" s="159">
        <v>0</v>
      </c>
      <c r="T771" s="160">
        <f>S771*H771</f>
        <v>0</v>
      </c>
      <c r="AR771" s="161" t="s">
        <v>123</v>
      </c>
      <c r="AT771" s="161" t="s">
        <v>127</v>
      </c>
      <c r="AU771" s="161" t="s">
        <v>141</v>
      </c>
      <c r="AY771" s="16" t="s">
        <v>124</v>
      </c>
      <c r="BE771" s="162">
        <f>IF(N771="základní",J771,0)</f>
        <v>0</v>
      </c>
      <c r="BF771" s="162">
        <f>IF(N771="snížená",J771,0)</f>
        <v>0</v>
      </c>
      <c r="BG771" s="162">
        <f>IF(N771="zákl. přenesená",J771,0)</f>
        <v>0</v>
      </c>
      <c r="BH771" s="162">
        <f>IF(N771="sníž. přenesená",J771,0)</f>
        <v>0</v>
      </c>
      <c r="BI771" s="162">
        <f>IF(N771="nulová",J771,0)</f>
        <v>0</v>
      </c>
      <c r="BJ771" s="16" t="s">
        <v>86</v>
      </c>
      <c r="BK771" s="162">
        <f>ROUND(I771*H771,2)</f>
        <v>0</v>
      </c>
      <c r="BL771" s="16" t="s">
        <v>123</v>
      </c>
      <c r="BM771" s="161" t="s">
        <v>883</v>
      </c>
    </row>
    <row r="772" spans="2:65" s="12" customFormat="1" ht="22.5">
      <c r="B772" s="163"/>
      <c r="D772" s="164" t="s">
        <v>133</v>
      </c>
      <c r="E772" s="165" t="s">
        <v>1</v>
      </c>
      <c r="F772" s="166" t="s">
        <v>884</v>
      </c>
      <c r="H772" s="165" t="s">
        <v>1</v>
      </c>
      <c r="I772" s="167"/>
      <c r="L772" s="163"/>
      <c r="M772" s="168"/>
      <c r="N772" s="169"/>
      <c r="O772" s="169"/>
      <c r="P772" s="169"/>
      <c r="Q772" s="169"/>
      <c r="R772" s="169"/>
      <c r="S772" s="169"/>
      <c r="T772" s="170"/>
      <c r="AT772" s="165" t="s">
        <v>133</v>
      </c>
      <c r="AU772" s="165" t="s">
        <v>141</v>
      </c>
      <c r="AV772" s="12" t="s">
        <v>86</v>
      </c>
      <c r="AW772" s="12" t="s">
        <v>32</v>
      </c>
      <c r="AX772" s="12" t="s">
        <v>78</v>
      </c>
      <c r="AY772" s="165" t="s">
        <v>124</v>
      </c>
    </row>
    <row r="773" spans="2:65" s="12" customFormat="1" ht="22.5">
      <c r="B773" s="163"/>
      <c r="D773" s="164" t="s">
        <v>133</v>
      </c>
      <c r="E773" s="165" t="s">
        <v>1</v>
      </c>
      <c r="F773" s="166" t="s">
        <v>885</v>
      </c>
      <c r="H773" s="165" t="s">
        <v>1</v>
      </c>
      <c r="I773" s="167"/>
      <c r="L773" s="163"/>
      <c r="M773" s="168"/>
      <c r="N773" s="169"/>
      <c r="O773" s="169"/>
      <c r="P773" s="169"/>
      <c r="Q773" s="169"/>
      <c r="R773" s="169"/>
      <c r="S773" s="169"/>
      <c r="T773" s="170"/>
      <c r="AT773" s="165" t="s">
        <v>133</v>
      </c>
      <c r="AU773" s="165" t="s">
        <v>141</v>
      </c>
      <c r="AV773" s="12" t="s">
        <v>86</v>
      </c>
      <c r="AW773" s="12" t="s">
        <v>32</v>
      </c>
      <c r="AX773" s="12" t="s">
        <v>78</v>
      </c>
      <c r="AY773" s="165" t="s">
        <v>124</v>
      </c>
    </row>
    <row r="774" spans="2:65" s="12" customFormat="1" ht="22.5">
      <c r="B774" s="163"/>
      <c r="D774" s="164" t="s">
        <v>133</v>
      </c>
      <c r="E774" s="165" t="s">
        <v>1</v>
      </c>
      <c r="F774" s="166" t="s">
        <v>886</v>
      </c>
      <c r="H774" s="165" t="s">
        <v>1</v>
      </c>
      <c r="I774" s="167"/>
      <c r="L774" s="163"/>
      <c r="M774" s="168"/>
      <c r="N774" s="169"/>
      <c r="O774" s="169"/>
      <c r="P774" s="169"/>
      <c r="Q774" s="169"/>
      <c r="R774" s="169"/>
      <c r="S774" s="169"/>
      <c r="T774" s="170"/>
      <c r="AT774" s="165" t="s">
        <v>133</v>
      </c>
      <c r="AU774" s="165" t="s">
        <v>141</v>
      </c>
      <c r="AV774" s="12" t="s">
        <v>86</v>
      </c>
      <c r="AW774" s="12" t="s">
        <v>32</v>
      </c>
      <c r="AX774" s="12" t="s">
        <v>78</v>
      </c>
      <c r="AY774" s="165" t="s">
        <v>124</v>
      </c>
    </row>
    <row r="775" spans="2:65" s="12" customFormat="1">
      <c r="B775" s="163"/>
      <c r="D775" s="164" t="s">
        <v>133</v>
      </c>
      <c r="E775" s="165" t="s">
        <v>1</v>
      </c>
      <c r="F775" s="166" t="s">
        <v>887</v>
      </c>
      <c r="H775" s="165" t="s">
        <v>1</v>
      </c>
      <c r="I775" s="167"/>
      <c r="L775" s="163"/>
      <c r="M775" s="168"/>
      <c r="N775" s="169"/>
      <c r="O775" s="169"/>
      <c r="P775" s="169"/>
      <c r="Q775" s="169"/>
      <c r="R775" s="169"/>
      <c r="S775" s="169"/>
      <c r="T775" s="170"/>
      <c r="AT775" s="165" t="s">
        <v>133</v>
      </c>
      <c r="AU775" s="165" t="s">
        <v>141</v>
      </c>
      <c r="AV775" s="12" t="s">
        <v>86</v>
      </c>
      <c r="AW775" s="12" t="s">
        <v>32</v>
      </c>
      <c r="AX775" s="12" t="s">
        <v>78</v>
      </c>
      <c r="AY775" s="165" t="s">
        <v>124</v>
      </c>
    </row>
    <row r="776" spans="2:65" s="12" customFormat="1" ht="22.5">
      <c r="B776" s="163"/>
      <c r="D776" s="164" t="s">
        <v>133</v>
      </c>
      <c r="E776" s="165" t="s">
        <v>1</v>
      </c>
      <c r="F776" s="166" t="s">
        <v>308</v>
      </c>
      <c r="H776" s="165" t="s">
        <v>1</v>
      </c>
      <c r="I776" s="167"/>
      <c r="L776" s="163"/>
      <c r="M776" s="168"/>
      <c r="N776" s="169"/>
      <c r="O776" s="169"/>
      <c r="P776" s="169"/>
      <c r="Q776" s="169"/>
      <c r="R776" s="169"/>
      <c r="S776" s="169"/>
      <c r="T776" s="170"/>
      <c r="AT776" s="165" t="s">
        <v>133</v>
      </c>
      <c r="AU776" s="165" t="s">
        <v>141</v>
      </c>
      <c r="AV776" s="12" t="s">
        <v>86</v>
      </c>
      <c r="AW776" s="12" t="s">
        <v>32</v>
      </c>
      <c r="AX776" s="12" t="s">
        <v>78</v>
      </c>
      <c r="AY776" s="165" t="s">
        <v>124</v>
      </c>
    </row>
    <row r="777" spans="2:65" s="12" customFormat="1">
      <c r="B777" s="163"/>
      <c r="D777" s="164" t="s">
        <v>133</v>
      </c>
      <c r="E777" s="165" t="s">
        <v>1</v>
      </c>
      <c r="F777" s="166" t="s">
        <v>888</v>
      </c>
      <c r="H777" s="165" t="s">
        <v>1</v>
      </c>
      <c r="I777" s="167"/>
      <c r="L777" s="163"/>
      <c r="M777" s="168"/>
      <c r="N777" s="169"/>
      <c r="O777" s="169"/>
      <c r="P777" s="169"/>
      <c r="Q777" s="169"/>
      <c r="R777" s="169"/>
      <c r="S777" s="169"/>
      <c r="T777" s="170"/>
      <c r="AT777" s="165" t="s">
        <v>133</v>
      </c>
      <c r="AU777" s="165" t="s">
        <v>141</v>
      </c>
      <c r="AV777" s="12" t="s">
        <v>86</v>
      </c>
      <c r="AW777" s="12" t="s">
        <v>32</v>
      </c>
      <c r="AX777" s="12" t="s">
        <v>78</v>
      </c>
      <c r="AY777" s="165" t="s">
        <v>124</v>
      </c>
    </row>
    <row r="778" spans="2:65" s="13" customFormat="1">
      <c r="B778" s="171"/>
      <c r="D778" s="164" t="s">
        <v>133</v>
      </c>
      <c r="E778" s="172" t="s">
        <v>1</v>
      </c>
      <c r="F778" s="173" t="s">
        <v>889</v>
      </c>
      <c r="H778" s="174">
        <v>0.503</v>
      </c>
      <c r="I778" s="175"/>
      <c r="L778" s="171"/>
      <c r="M778" s="176"/>
      <c r="N778" s="177"/>
      <c r="O778" s="177"/>
      <c r="P778" s="177"/>
      <c r="Q778" s="177"/>
      <c r="R778" s="177"/>
      <c r="S778" s="177"/>
      <c r="T778" s="178"/>
      <c r="AT778" s="172" t="s">
        <v>133</v>
      </c>
      <c r="AU778" s="172" t="s">
        <v>141</v>
      </c>
      <c r="AV778" s="13" t="s">
        <v>88</v>
      </c>
      <c r="AW778" s="13" t="s">
        <v>32</v>
      </c>
      <c r="AX778" s="13" t="s">
        <v>78</v>
      </c>
      <c r="AY778" s="172" t="s">
        <v>124</v>
      </c>
    </row>
    <row r="779" spans="2:65" s="14" customFormat="1">
      <c r="B779" s="179"/>
      <c r="D779" s="164" t="s">
        <v>133</v>
      </c>
      <c r="E779" s="180" t="s">
        <v>1</v>
      </c>
      <c r="F779" s="181" t="s">
        <v>136</v>
      </c>
      <c r="H779" s="182">
        <v>0.503</v>
      </c>
      <c r="I779" s="183"/>
      <c r="L779" s="179"/>
      <c r="M779" s="184"/>
      <c r="N779" s="185"/>
      <c r="O779" s="185"/>
      <c r="P779" s="185"/>
      <c r="Q779" s="185"/>
      <c r="R779" s="185"/>
      <c r="S779" s="185"/>
      <c r="T779" s="186"/>
      <c r="AT779" s="180" t="s">
        <v>133</v>
      </c>
      <c r="AU779" s="180" t="s">
        <v>141</v>
      </c>
      <c r="AV779" s="14" t="s">
        <v>123</v>
      </c>
      <c r="AW779" s="14" t="s">
        <v>32</v>
      </c>
      <c r="AX779" s="14" t="s">
        <v>86</v>
      </c>
      <c r="AY779" s="180" t="s">
        <v>124</v>
      </c>
    </row>
    <row r="780" spans="2:65" s="1" customFormat="1" ht="24" customHeight="1">
      <c r="B780" s="149"/>
      <c r="C780" s="150" t="s">
        <v>890</v>
      </c>
      <c r="D780" s="150" t="s">
        <v>127</v>
      </c>
      <c r="E780" s="151" t="s">
        <v>891</v>
      </c>
      <c r="F780" s="152" t="s">
        <v>892</v>
      </c>
      <c r="G780" s="153" t="s">
        <v>242</v>
      </c>
      <c r="H780" s="154">
        <v>334.98599999999999</v>
      </c>
      <c r="I780" s="155"/>
      <c r="J780" s="156">
        <f>ROUND(I780*H780,2)</f>
        <v>0</v>
      </c>
      <c r="K780" s="152" t="s">
        <v>198</v>
      </c>
      <c r="L780" s="31"/>
      <c r="M780" s="157" t="s">
        <v>1</v>
      </c>
      <c r="N780" s="158" t="s">
        <v>43</v>
      </c>
      <c r="O780" s="54"/>
      <c r="P780" s="159">
        <f>O780*H780</f>
        <v>0</v>
      </c>
      <c r="Q780" s="159">
        <v>0</v>
      </c>
      <c r="R780" s="159">
        <f>Q780*H780</f>
        <v>0</v>
      </c>
      <c r="S780" s="159">
        <v>0</v>
      </c>
      <c r="T780" s="160">
        <f>S780*H780</f>
        <v>0</v>
      </c>
      <c r="AR780" s="161" t="s">
        <v>123</v>
      </c>
      <c r="AT780" s="161" t="s">
        <v>127</v>
      </c>
      <c r="AU780" s="161" t="s">
        <v>141</v>
      </c>
      <c r="AY780" s="16" t="s">
        <v>124</v>
      </c>
      <c r="BE780" s="162">
        <f>IF(N780="základní",J780,0)</f>
        <v>0</v>
      </c>
      <c r="BF780" s="162">
        <f>IF(N780="snížená",J780,0)</f>
        <v>0</v>
      </c>
      <c r="BG780" s="162">
        <f>IF(N780="zákl. přenesená",J780,0)</f>
        <v>0</v>
      </c>
      <c r="BH780" s="162">
        <f>IF(N780="sníž. přenesená",J780,0)</f>
        <v>0</v>
      </c>
      <c r="BI780" s="162">
        <f>IF(N780="nulová",J780,0)</f>
        <v>0</v>
      </c>
      <c r="BJ780" s="16" t="s">
        <v>86</v>
      </c>
      <c r="BK780" s="162">
        <f>ROUND(I780*H780,2)</f>
        <v>0</v>
      </c>
      <c r="BL780" s="16" t="s">
        <v>123</v>
      </c>
      <c r="BM780" s="161" t="s">
        <v>893</v>
      </c>
    </row>
    <row r="781" spans="2:65" s="12" customFormat="1" ht="33.75">
      <c r="B781" s="163"/>
      <c r="D781" s="164" t="s">
        <v>133</v>
      </c>
      <c r="E781" s="165" t="s">
        <v>1</v>
      </c>
      <c r="F781" s="166" t="s">
        <v>894</v>
      </c>
      <c r="H781" s="165" t="s">
        <v>1</v>
      </c>
      <c r="I781" s="167"/>
      <c r="L781" s="163"/>
      <c r="M781" s="168"/>
      <c r="N781" s="169"/>
      <c r="O781" s="169"/>
      <c r="P781" s="169"/>
      <c r="Q781" s="169"/>
      <c r="R781" s="169"/>
      <c r="S781" s="169"/>
      <c r="T781" s="170"/>
      <c r="AT781" s="165" t="s">
        <v>133</v>
      </c>
      <c r="AU781" s="165" t="s">
        <v>141</v>
      </c>
      <c r="AV781" s="12" t="s">
        <v>86</v>
      </c>
      <c r="AW781" s="12" t="s">
        <v>32</v>
      </c>
      <c r="AX781" s="12" t="s">
        <v>78</v>
      </c>
      <c r="AY781" s="165" t="s">
        <v>124</v>
      </c>
    </row>
    <row r="782" spans="2:65" s="12" customFormat="1" ht="22.5">
      <c r="B782" s="163"/>
      <c r="D782" s="164" t="s">
        <v>133</v>
      </c>
      <c r="E782" s="165" t="s">
        <v>1</v>
      </c>
      <c r="F782" s="166" t="s">
        <v>895</v>
      </c>
      <c r="H782" s="165" t="s">
        <v>1</v>
      </c>
      <c r="I782" s="167"/>
      <c r="L782" s="163"/>
      <c r="M782" s="168"/>
      <c r="N782" s="169"/>
      <c r="O782" s="169"/>
      <c r="P782" s="169"/>
      <c r="Q782" s="169"/>
      <c r="R782" s="169"/>
      <c r="S782" s="169"/>
      <c r="T782" s="170"/>
      <c r="AT782" s="165" t="s">
        <v>133</v>
      </c>
      <c r="AU782" s="165" t="s">
        <v>141</v>
      </c>
      <c r="AV782" s="12" t="s">
        <v>86</v>
      </c>
      <c r="AW782" s="12" t="s">
        <v>32</v>
      </c>
      <c r="AX782" s="12" t="s">
        <v>78</v>
      </c>
      <c r="AY782" s="165" t="s">
        <v>124</v>
      </c>
    </row>
    <row r="783" spans="2:65" s="12" customFormat="1" ht="33.75">
      <c r="B783" s="163"/>
      <c r="D783" s="164" t="s">
        <v>133</v>
      </c>
      <c r="E783" s="165" t="s">
        <v>1</v>
      </c>
      <c r="F783" s="166" t="s">
        <v>896</v>
      </c>
      <c r="H783" s="165" t="s">
        <v>1</v>
      </c>
      <c r="I783" s="167"/>
      <c r="L783" s="163"/>
      <c r="M783" s="168"/>
      <c r="N783" s="169"/>
      <c r="O783" s="169"/>
      <c r="P783" s="169"/>
      <c r="Q783" s="169"/>
      <c r="R783" s="169"/>
      <c r="S783" s="169"/>
      <c r="T783" s="170"/>
      <c r="AT783" s="165" t="s">
        <v>133</v>
      </c>
      <c r="AU783" s="165" t="s">
        <v>141</v>
      </c>
      <c r="AV783" s="12" t="s">
        <v>86</v>
      </c>
      <c r="AW783" s="12" t="s">
        <v>32</v>
      </c>
      <c r="AX783" s="12" t="s">
        <v>78</v>
      </c>
      <c r="AY783" s="165" t="s">
        <v>124</v>
      </c>
    </row>
    <row r="784" spans="2:65" s="12" customFormat="1" ht="22.5">
      <c r="B784" s="163"/>
      <c r="D784" s="164" t="s">
        <v>133</v>
      </c>
      <c r="E784" s="165" t="s">
        <v>1</v>
      </c>
      <c r="F784" s="166" t="s">
        <v>897</v>
      </c>
      <c r="H784" s="165" t="s">
        <v>1</v>
      </c>
      <c r="I784" s="167"/>
      <c r="L784" s="163"/>
      <c r="M784" s="168"/>
      <c r="N784" s="169"/>
      <c r="O784" s="169"/>
      <c r="P784" s="169"/>
      <c r="Q784" s="169"/>
      <c r="R784" s="169"/>
      <c r="S784" s="169"/>
      <c r="T784" s="170"/>
      <c r="AT784" s="165" t="s">
        <v>133</v>
      </c>
      <c r="AU784" s="165" t="s">
        <v>141</v>
      </c>
      <c r="AV784" s="12" t="s">
        <v>86</v>
      </c>
      <c r="AW784" s="12" t="s">
        <v>32</v>
      </c>
      <c r="AX784" s="12" t="s">
        <v>78</v>
      </c>
      <c r="AY784" s="165" t="s">
        <v>124</v>
      </c>
    </row>
    <row r="785" spans="2:65" s="13" customFormat="1">
      <c r="B785" s="171"/>
      <c r="D785" s="164" t="s">
        <v>133</v>
      </c>
      <c r="E785" s="172" t="s">
        <v>1</v>
      </c>
      <c r="F785" s="173" t="s">
        <v>898</v>
      </c>
      <c r="H785" s="174">
        <v>334.98599999999999</v>
      </c>
      <c r="I785" s="175"/>
      <c r="L785" s="171"/>
      <c r="M785" s="176"/>
      <c r="N785" s="177"/>
      <c r="O785" s="177"/>
      <c r="P785" s="177"/>
      <c r="Q785" s="177"/>
      <c r="R785" s="177"/>
      <c r="S785" s="177"/>
      <c r="T785" s="178"/>
      <c r="AT785" s="172" t="s">
        <v>133</v>
      </c>
      <c r="AU785" s="172" t="s">
        <v>141</v>
      </c>
      <c r="AV785" s="13" t="s">
        <v>88</v>
      </c>
      <c r="AW785" s="13" t="s">
        <v>32</v>
      </c>
      <c r="AX785" s="13" t="s">
        <v>78</v>
      </c>
      <c r="AY785" s="172" t="s">
        <v>124</v>
      </c>
    </row>
    <row r="786" spans="2:65" s="14" customFormat="1">
      <c r="B786" s="179"/>
      <c r="D786" s="164" t="s">
        <v>133</v>
      </c>
      <c r="E786" s="180" t="s">
        <v>1</v>
      </c>
      <c r="F786" s="181" t="s">
        <v>136</v>
      </c>
      <c r="H786" s="182">
        <v>334.98599999999999</v>
      </c>
      <c r="I786" s="183"/>
      <c r="L786" s="179"/>
      <c r="M786" s="184"/>
      <c r="N786" s="185"/>
      <c r="O786" s="185"/>
      <c r="P786" s="185"/>
      <c r="Q786" s="185"/>
      <c r="R786" s="185"/>
      <c r="S786" s="185"/>
      <c r="T786" s="186"/>
      <c r="AT786" s="180" t="s">
        <v>133</v>
      </c>
      <c r="AU786" s="180" t="s">
        <v>141</v>
      </c>
      <c r="AV786" s="14" t="s">
        <v>123</v>
      </c>
      <c r="AW786" s="14" t="s">
        <v>32</v>
      </c>
      <c r="AX786" s="14" t="s">
        <v>86</v>
      </c>
      <c r="AY786" s="180" t="s">
        <v>124</v>
      </c>
    </row>
    <row r="787" spans="2:65" s="1" customFormat="1" ht="16.5" customHeight="1">
      <c r="B787" s="149"/>
      <c r="C787" s="150" t="s">
        <v>899</v>
      </c>
      <c r="D787" s="150" t="s">
        <v>127</v>
      </c>
      <c r="E787" s="151" t="s">
        <v>900</v>
      </c>
      <c r="F787" s="152" t="s">
        <v>901</v>
      </c>
      <c r="G787" s="153" t="s">
        <v>242</v>
      </c>
      <c r="H787" s="154">
        <v>56.494</v>
      </c>
      <c r="I787" s="155"/>
      <c r="J787" s="156">
        <f>ROUND(I787*H787,2)</f>
        <v>0</v>
      </c>
      <c r="K787" s="152" t="s">
        <v>198</v>
      </c>
      <c r="L787" s="31"/>
      <c r="M787" s="157" t="s">
        <v>1</v>
      </c>
      <c r="N787" s="158" t="s">
        <v>43</v>
      </c>
      <c r="O787" s="54"/>
      <c r="P787" s="159">
        <f>O787*H787</f>
        <v>0</v>
      </c>
      <c r="Q787" s="159">
        <v>2.03485</v>
      </c>
      <c r="R787" s="159">
        <f>Q787*H787</f>
        <v>114.9568159</v>
      </c>
      <c r="S787" s="159">
        <v>0</v>
      </c>
      <c r="T787" s="160">
        <f>S787*H787</f>
        <v>0</v>
      </c>
      <c r="AR787" s="161" t="s">
        <v>123</v>
      </c>
      <c r="AT787" s="161" t="s">
        <v>127</v>
      </c>
      <c r="AU787" s="161" t="s">
        <v>141</v>
      </c>
      <c r="AY787" s="16" t="s">
        <v>124</v>
      </c>
      <c r="BE787" s="162">
        <f>IF(N787="základní",J787,0)</f>
        <v>0</v>
      </c>
      <c r="BF787" s="162">
        <f>IF(N787="snížená",J787,0)</f>
        <v>0</v>
      </c>
      <c r="BG787" s="162">
        <f>IF(N787="zákl. přenesená",J787,0)</f>
        <v>0</v>
      </c>
      <c r="BH787" s="162">
        <f>IF(N787="sníž. přenesená",J787,0)</f>
        <v>0</v>
      </c>
      <c r="BI787" s="162">
        <f>IF(N787="nulová",J787,0)</f>
        <v>0</v>
      </c>
      <c r="BJ787" s="16" t="s">
        <v>86</v>
      </c>
      <c r="BK787" s="162">
        <f>ROUND(I787*H787,2)</f>
        <v>0</v>
      </c>
      <c r="BL787" s="16" t="s">
        <v>123</v>
      </c>
      <c r="BM787" s="161" t="s">
        <v>902</v>
      </c>
    </row>
    <row r="788" spans="2:65" s="12" customFormat="1" ht="22.5">
      <c r="B788" s="163"/>
      <c r="D788" s="164" t="s">
        <v>133</v>
      </c>
      <c r="E788" s="165" t="s">
        <v>1</v>
      </c>
      <c r="F788" s="166" t="s">
        <v>903</v>
      </c>
      <c r="H788" s="165" t="s">
        <v>1</v>
      </c>
      <c r="I788" s="167"/>
      <c r="L788" s="163"/>
      <c r="M788" s="168"/>
      <c r="N788" s="169"/>
      <c r="O788" s="169"/>
      <c r="P788" s="169"/>
      <c r="Q788" s="169"/>
      <c r="R788" s="169"/>
      <c r="S788" s="169"/>
      <c r="T788" s="170"/>
      <c r="AT788" s="165" t="s">
        <v>133</v>
      </c>
      <c r="AU788" s="165" t="s">
        <v>141</v>
      </c>
      <c r="AV788" s="12" t="s">
        <v>86</v>
      </c>
      <c r="AW788" s="12" t="s">
        <v>32</v>
      </c>
      <c r="AX788" s="12" t="s">
        <v>78</v>
      </c>
      <c r="AY788" s="165" t="s">
        <v>124</v>
      </c>
    </row>
    <row r="789" spans="2:65" s="12" customFormat="1" ht="22.5">
      <c r="B789" s="163"/>
      <c r="D789" s="164" t="s">
        <v>133</v>
      </c>
      <c r="E789" s="165" t="s">
        <v>1</v>
      </c>
      <c r="F789" s="166" t="s">
        <v>904</v>
      </c>
      <c r="H789" s="165" t="s">
        <v>1</v>
      </c>
      <c r="I789" s="167"/>
      <c r="L789" s="163"/>
      <c r="M789" s="168"/>
      <c r="N789" s="169"/>
      <c r="O789" s="169"/>
      <c r="P789" s="169"/>
      <c r="Q789" s="169"/>
      <c r="R789" s="169"/>
      <c r="S789" s="169"/>
      <c r="T789" s="170"/>
      <c r="AT789" s="165" t="s">
        <v>133</v>
      </c>
      <c r="AU789" s="165" t="s">
        <v>141</v>
      </c>
      <c r="AV789" s="12" t="s">
        <v>86</v>
      </c>
      <c r="AW789" s="12" t="s">
        <v>32</v>
      </c>
      <c r="AX789" s="12" t="s">
        <v>78</v>
      </c>
      <c r="AY789" s="165" t="s">
        <v>124</v>
      </c>
    </row>
    <row r="790" spans="2:65" s="12" customFormat="1">
      <c r="B790" s="163"/>
      <c r="D790" s="164" t="s">
        <v>133</v>
      </c>
      <c r="E790" s="165" t="s">
        <v>1</v>
      </c>
      <c r="F790" s="166" t="s">
        <v>325</v>
      </c>
      <c r="H790" s="165" t="s">
        <v>1</v>
      </c>
      <c r="I790" s="167"/>
      <c r="L790" s="163"/>
      <c r="M790" s="168"/>
      <c r="N790" s="169"/>
      <c r="O790" s="169"/>
      <c r="P790" s="169"/>
      <c r="Q790" s="169"/>
      <c r="R790" s="169"/>
      <c r="S790" s="169"/>
      <c r="T790" s="170"/>
      <c r="AT790" s="165" t="s">
        <v>133</v>
      </c>
      <c r="AU790" s="165" t="s">
        <v>141</v>
      </c>
      <c r="AV790" s="12" t="s">
        <v>86</v>
      </c>
      <c r="AW790" s="12" t="s">
        <v>32</v>
      </c>
      <c r="AX790" s="12" t="s">
        <v>78</v>
      </c>
      <c r="AY790" s="165" t="s">
        <v>124</v>
      </c>
    </row>
    <row r="791" spans="2:65" s="12" customFormat="1" ht="22.5">
      <c r="B791" s="163"/>
      <c r="D791" s="164" t="s">
        <v>133</v>
      </c>
      <c r="E791" s="165" t="s">
        <v>1</v>
      </c>
      <c r="F791" s="166" t="s">
        <v>661</v>
      </c>
      <c r="H791" s="165" t="s">
        <v>1</v>
      </c>
      <c r="I791" s="167"/>
      <c r="L791" s="163"/>
      <c r="M791" s="168"/>
      <c r="N791" s="169"/>
      <c r="O791" s="169"/>
      <c r="P791" s="169"/>
      <c r="Q791" s="169"/>
      <c r="R791" s="169"/>
      <c r="S791" s="169"/>
      <c r="T791" s="170"/>
      <c r="AT791" s="165" t="s">
        <v>133</v>
      </c>
      <c r="AU791" s="165" t="s">
        <v>141</v>
      </c>
      <c r="AV791" s="12" t="s">
        <v>86</v>
      </c>
      <c r="AW791" s="12" t="s">
        <v>32</v>
      </c>
      <c r="AX791" s="12" t="s">
        <v>78</v>
      </c>
      <c r="AY791" s="165" t="s">
        <v>124</v>
      </c>
    </row>
    <row r="792" spans="2:65" s="13" customFormat="1">
      <c r="B792" s="171"/>
      <c r="D792" s="164" t="s">
        <v>133</v>
      </c>
      <c r="E792" s="172" t="s">
        <v>1</v>
      </c>
      <c r="F792" s="173" t="s">
        <v>905</v>
      </c>
      <c r="H792" s="174">
        <v>56.494</v>
      </c>
      <c r="I792" s="175"/>
      <c r="L792" s="171"/>
      <c r="M792" s="176"/>
      <c r="N792" s="177"/>
      <c r="O792" s="177"/>
      <c r="P792" s="177"/>
      <c r="Q792" s="177"/>
      <c r="R792" s="177"/>
      <c r="S792" s="177"/>
      <c r="T792" s="178"/>
      <c r="AT792" s="172" t="s">
        <v>133</v>
      </c>
      <c r="AU792" s="172" t="s">
        <v>141</v>
      </c>
      <c r="AV792" s="13" t="s">
        <v>88</v>
      </c>
      <c r="AW792" s="13" t="s">
        <v>32</v>
      </c>
      <c r="AX792" s="13" t="s">
        <v>78</v>
      </c>
      <c r="AY792" s="172" t="s">
        <v>124</v>
      </c>
    </row>
    <row r="793" spans="2:65" s="14" customFormat="1">
      <c r="B793" s="179"/>
      <c r="D793" s="164" t="s">
        <v>133</v>
      </c>
      <c r="E793" s="180" t="s">
        <v>1</v>
      </c>
      <c r="F793" s="181" t="s">
        <v>136</v>
      </c>
      <c r="H793" s="182">
        <v>56.494</v>
      </c>
      <c r="I793" s="183"/>
      <c r="L793" s="179"/>
      <c r="M793" s="184"/>
      <c r="N793" s="185"/>
      <c r="O793" s="185"/>
      <c r="P793" s="185"/>
      <c r="Q793" s="185"/>
      <c r="R793" s="185"/>
      <c r="S793" s="185"/>
      <c r="T793" s="186"/>
      <c r="AT793" s="180" t="s">
        <v>133</v>
      </c>
      <c r="AU793" s="180" t="s">
        <v>141</v>
      </c>
      <c r="AV793" s="14" t="s">
        <v>123</v>
      </c>
      <c r="AW793" s="14" t="s">
        <v>32</v>
      </c>
      <c r="AX793" s="14" t="s">
        <v>86</v>
      </c>
      <c r="AY793" s="180" t="s">
        <v>124</v>
      </c>
    </row>
    <row r="794" spans="2:65" s="1" customFormat="1" ht="24" customHeight="1">
      <c r="B794" s="149"/>
      <c r="C794" s="150" t="s">
        <v>906</v>
      </c>
      <c r="D794" s="150" t="s">
        <v>127</v>
      </c>
      <c r="E794" s="151" t="s">
        <v>907</v>
      </c>
      <c r="F794" s="152" t="s">
        <v>908</v>
      </c>
      <c r="G794" s="153" t="s">
        <v>220</v>
      </c>
      <c r="H794" s="154">
        <v>328.77300000000002</v>
      </c>
      <c r="I794" s="155"/>
      <c r="J794" s="156">
        <f>ROUND(I794*H794,2)</f>
        <v>0</v>
      </c>
      <c r="K794" s="152" t="s">
        <v>198</v>
      </c>
      <c r="L794" s="31"/>
      <c r="M794" s="157" t="s">
        <v>1</v>
      </c>
      <c r="N794" s="158" t="s">
        <v>43</v>
      </c>
      <c r="O794" s="54"/>
      <c r="P794" s="159">
        <f>O794*H794</f>
        <v>0</v>
      </c>
      <c r="Q794" s="159">
        <v>0</v>
      </c>
      <c r="R794" s="159">
        <f>Q794*H794</f>
        <v>0</v>
      </c>
      <c r="S794" s="159">
        <v>0</v>
      </c>
      <c r="T794" s="160">
        <f>S794*H794</f>
        <v>0</v>
      </c>
      <c r="AR794" s="161" t="s">
        <v>123</v>
      </c>
      <c r="AT794" s="161" t="s">
        <v>127</v>
      </c>
      <c r="AU794" s="161" t="s">
        <v>141</v>
      </c>
      <c r="AY794" s="16" t="s">
        <v>124</v>
      </c>
      <c r="BE794" s="162">
        <f>IF(N794="základní",J794,0)</f>
        <v>0</v>
      </c>
      <c r="BF794" s="162">
        <f>IF(N794="snížená",J794,0)</f>
        <v>0</v>
      </c>
      <c r="BG794" s="162">
        <f>IF(N794="zákl. přenesená",J794,0)</f>
        <v>0</v>
      </c>
      <c r="BH794" s="162">
        <f>IF(N794="sníž. přenesená",J794,0)</f>
        <v>0</v>
      </c>
      <c r="BI794" s="162">
        <f>IF(N794="nulová",J794,0)</f>
        <v>0</v>
      </c>
      <c r="BJ794" s="16" t="s">
        <v>86</v>
      </c>
      <c r="BK794" s="162">
        <f>ROUND(I794*H794,2)</f>
        <v>0</v>
      </c>
      <c r="BL794" s="16" t="s">
        <v>123</v>
      </c>
      <c r="BM794" s="161" t="s">
        <v>909</v>
      </c>
    </row>
    <row r="795" spans="2:65" s="12" customFormat="1" ht="33.75">
      <c r="B795" s="163"/>
      <c r="D795" s="164" t="s">
        <v>133</v>
      </c>
      <c r="E795" s="165" t="s">
        <v>1</v>
      </c>
      <c r="F795" s="166" t="s">
        <v>910</v>
      </c>
      <c r="H795" s="165" t="s">
        <v>1</v>
      </c>
      <c r="I795" s="167"/>
      <c r="L795" s="163"/>
      <c r="M795" s="168"/>
      <c r="N795" s="169"/>
      <c r="O795" s="169"/>
      <c r="P795" s="169"/>
      <c r="Q795" s="169"/>
      <c r="R795" s="169"/>
      <c r="S795" s="169"/>
      <c r="T795" s="170"/>
      <c r="AT795" s="165" t="s">
        <v>133</v>
      </c>
      <c r="AU795" s="165" t="s">
        <v>141</v>
      </c>
      <c r="AV795" s="12" t="s">
        <v>86</v>
      </c>
      <c r="AW795" s="12" t="s">
        <v>32</v>
      </c>
      <c r="AX795" s="12" t="s">
        <v>78</v>
      </c>
      <c r="AY795" s="165" t="s">
        <v>124</v>
      </c>
    </row>
    <row r="796" spans="2:65" s="12" customFormat="1">
      <c r="B796" s="163"/>
      <c r="D796" s="164" t="s">
        <v>133</v>
      </c>
      <c r="E796" s="165" t="s">
        <v>1</v>
      </c>
      <c r="F796" s="166" t="s">
        <v>911</v>
      </c>
      <c r="H796" s="165" t="s">
        <v>1</v>
      </c>
      <c r="I796" s="167"/>
      <c r="L796" s="163"/>
      <c r="M796" s="168"/>
      <c r="N796" s="169"/>
      <c r="O796" s="169"/>
      <c r="P796" s="169"/>
      <c r="Q796" s="169"/>
      <c r="R796" s="169"/>
      <c r="S796" s="169"/>
      <c r="T796" s="170"/>
      <c r="AT796" s="165" t="s">
        <v>133</v>
      </c>
      <c r="AU796" s="165" t="s">
        <v>141</v>
      </c>
      <c r="AV796" s="12" t="s">
        <v>86</v>
      </c>
      <c r="AW796" s="12" t="s">
        <v>32</v>
      </c>
      <c r="AX796" s="12" t="s">
        <v>78</v>
      </c>
      <c r="AY796" s="165" t="s">
        <v>124</v>
      </c>
    </row>
    <row r="797" spans="2:65" s="12" customFormat="1">
      <c r="B797" s="163"/>
      <c r="D797" s="164" t="s">
        <v>133</v>
      </c>
      <c r="E797" s="165" t="s">
        <v>1</v>
      </c>
      <c r="F797" s="166" t="s">
        <v>912</v>
      </c>
      <c r="H797" s="165" t="s">
        <v>1</v>
      </c>
      <c r="I797" s="167"/>
      <c r="L797" s="163"/>
      <c r="M797" s="168"/>
      <c r="N797" s="169"/>
      <c r="O797" s="169"/>
      <c r="P797" s="169"/>
      <c r="Q797" s="169"/>
      <c r="R797" s="169"/>
      <c r="S797" s="169"/>
      <c r="T797" s="170"/>
      <c r="AT797" s="165" t="s">
        <v>133</v>
      </c>
      <c r="AU797" s="165" t="s">
        <v>141</v>
      </c>
      <c r="AV797" s="12" t="s">
        <v>86</v>
      </c>
      <c r="AW797" s="12" t="s">
        <v>32</v>
      </c>
      <c r="AX797" s="12" t="s">
        <v>78</v>
      </c>
      <c r="AY797" s="165" t="s">
        <v>124</v>
      </c>
    </row>
    <row r="798" spans="2:65" s="12" customFormat="1" ht="22.5">
      <c r="B798" s="163"/>
      <c r="D798" s="164" t="s">
        <v>133</v>
      </c>
      <c r="E798" s="165" t="s">
        <v>1</v>
      </c>
      <c r="F798" s="166" t="s">
        <v>913</v>
      </c>
      <c r="H798" s="165" t="s">
        <v>1</v>
      </c>
      <c r="I798" s="167"/>
      <c r="L798" s="163"/>
      <c r="M798" s="168"/>
      <c r="N798" s="169"/>
      <c r="O798" s="169"/>
      <c r="P798" s="169"/>
      <c r="Q798" s="169"/>
      <c r="R798" s="169"/>
      <c r="S798" s="169"/>
      <c r="T798" s="170"/>
      <c r="AT798" s="165" t="s">
        <v>133</v>
      </c>
      <c r="AU798" s="165" t="s">
        <v>141</v>
      </c>
      <c r="AV798" s="12" t="s">
        <v>86</v>
      </c>
      <c r="AW798" s="12" t="s">
        <v>32</v>
      </c>
      <c r="AX798" s="12" t="s">
        <v>78</v>
      </c>
      <c r="AY798" s="165" t="s">
        <v>124</v>
      </c>
    </row>
    <row r="799" spans="2:65" s="12" customFormat="1">
      <c r="B799" s="163"/>
      <c r="D799" s="164" t="s">
        <v>133</v>
      </c>
      <c r="E799" s="165" t="s">
        <v>1</v>
      </c>
      <c r="F799" s="166" t="s">
        <v>490</v>
      </c>
      <c r="H799" s="165" t="s">
        <v>1</v>
      </c>
      <c r="I799" s="167"/>
      <c r="L799" s="163"/>
      <c r="M799" s="168"/>
      <c r="N799" s="169"/>
      <c r="O799" s="169"/>
      <c r="P799" s="169"/>
      <c r="Q799" s="169"/>
      <c r="R799" s="169"/>
      <c r="S799" s="169"/>
      <c r="T799" s="170"/>
      <c r="AT799" s="165" t="s">
        <v>133</v>
      </c>
      <c r="AU799" s="165" t="s">
        <v>141</v>
      </c>
      <c r="AV799" s="12" t="s">
        <v>86</v>
      </c>
      <c r="AW799" s="12" t="s">
        <v>32</v>
      </c>
      <c r="AX799" s="12" t="s">
        <v>78</v>
      </c>
      <c r="AY799" s="165" t="s">
        <v>124</v>
      </c>
    </row>
    <row r="800" spans="2:65" s="12" customFormat="1">
      <c r="B800" s="163"/>
      <c r="D800" s="164" t="s">
        <v>133</v>
      </c>
      <c r="E800" s="165" t="s">
        <v>1</v>
      </c>
      <c r="F800" s="166" t="s">
        <v>491</v>
      </c>
      <c r="H800" s="165" t="s">
        <v>1</v>
      </c>
      <c r="I800" s="167"/>
      <c r="L800" s="163"/>
      <c r="M800" s="168"/>
      <c r="N800" s="169"/>
      <c r="O800" s="169"/>
      <c r="P800" s="169"/>
      <c r="Q800" s="169"/>
      <c r="R800" s="169"/>
      <c r="S800" s="169"/>
      <c r="T800" s="170"/>
      <c r="AT800" s="165" t="s">
        <v>133</v>
      </c>
      <c r="AU800" s="165" t="s">
        <v>141</v>
      </c>
      <c r="AV800" s="12" t="s">
        <v>86</v>
      </c>
      <c r="AW800" s="12" t="s">
        <v>32</v>
      </c>
      <c r="AX800" s="12" t="s">
        <v>78</v>
      </c>
      <c r="AY800" s="165" t="s">
        <v>124</v>
      </c>
    </row>
    <row r="801" spans="2:65" s="13" customFormat="1">
      <c r="B801" s="171"/>
      <c r="D801" s="164" t="s">
        <v>133</v>
      </c>
      <c r="E801" s="172" t="s">
        <v>1</v>
      </c>
      <c r="F801" s="173" t="s">
        <v>393</v>
      </c>
      <c r="H801" s="174">
        <v>328.77300000000002</v>
      </c>
      <c r="I801" s="175"/>
      <c r="L801" s="171"/>
      <c r="M801" s="176"/>
      <c r="N801" s="177"/>
      <c r="O801" s="177"/>
      <c r="P801" s="177"/>
      <c r="Q801" s="177"/>
      <c r="R801" s="177"/>
      <c r="S801" s="177"/>
      <c r="T801" s="178"/>
      <c r="AT801" s="172" t="s">
        <v>133</v>
      </c>
      <c r="AU801" s="172" t="s">
        <v>141</v>
      </c>
      <c r="AV801" s="13" t="s">
        <v>88</v>
      </c>
      <c r="AW801" s="13" t="s">
        <v>32</v>
      </c>
      <c r="AX801" s="13" t="s">
        <v>78</v>
      </c>
      <c r="AY801" s="172" t="s">
        <v>124</v>
      </c>
    </row>
    <row r="802" spans="2:65" s="14" customFormat="1">
      <c r="B802" s="179"/>
      <c r="D802" s="164" t="s">
        <v>133</v>
      </c>
      <c r="E802" s="180" t="s">
        <v>1</v>
      </c>
      <c r="F802" s="181" t="s">
        <v>136</v>
      </c>
      <c r="H802" s="182">
        <v>328.77300000000002</v>
      </c>
      <c r="I802" s="183"/>
      <c r="L802" s="179"/>
      <c r="M802" s="184"/>
      <c r="N802" s="185"/>
      <c r="O802" s="185"/>
      <c r="P802" s="185"/>
      <c r="Q802" s="185"/>
      <c r="R802" s="185"/>
      <c r="S802" s="185"/>
      <c r="T802" s="186"/>
      <c r="AT802" s="180" t="s">
        <v>133</v>
      </c>
      <c r="AU802" s="180" t="s">
        <v>141</v>
      </c>
      <c r="AV802" s="14" t="s">
        <v>123</v>
      </c>
      <c r="AW802" s="14" t="s">
        <v>32</v>
      </c>
      <c r="AX802" s="14" t="s">
        <v>86</v>
      </c>
      <c r="AY802" s="180" t="s">
        <v>124</v>
      </c>
    </row>
    <row r="803" spans="2:65" s="1" customFormat="1" ht="24" customHeight="1">
      <c r="B803" s="149"/>
      <c r="C803" s="150" t="s">
        <v>914</v>
      </c>
      <c r="D803" s="150" t="s">
        <v>127</v>
      </c>
      <c r="E803" s="151" t="s">
        <v>915</v>
      </c>
      <c r="F803" s="152" t="s">
        <v>916</v>
      </c>
      <c r="G803" s="153" t="s">
        <v>380</v>
      </c>
      <c r="H803" s="154">
        <v>2</v>
      </c>
      <c r="I803" s="155"/>
      <c r="J803" s="156">
        <f>ROUND(I803*H803,2)</f>
        <v>0</v>
      </c>
      <c r="K803" s="152" t="s">
        <v>1</v>
      </c>
      <c r="L803" s="31"/>
      <c r="M803" s="157" t="s">
        <v>1</v>
      </c>
      <c r="N803" s="158" t="s">
        <v>43</v>
      </c>
      <c r="O803" s="54"/>
      <c r="P803" s="159">
        <f>O803*H803</f>
        <v>0</v>
      </c>
      <c r="Q803" s="159">
        <v>6.9999999999999999E-4</v>
      </c>
      <c r="R803" s="159">
        <f>Q803*H803</f>
        <v>1.4E-3</v>
      </c>
      <c r="S803" s="159">
        <v>0</v>
      </c>
      <c r="T803" s="160">
        <f>S803*H803</f>
        <v>0</v>
      </c>
      <c r="AR803" s="161" t="s">
        <v>123</v>
      </c>
      <c r="AT803" s="161" t="s">
        <v>127</v>
      </c>
      <c r="AU803" s="161" t="s">
        <v>141</v>
      </c>
      <c r="AY803" s="16" t="s">
        <v>124</v>
      </c>
      <c r="BE803" s="162">
        <f>IF(N803="základní",J803,0)</f>
        <v>0</v>
      </c>
      <c r="BF803" s="162">
        <f>IF(N803="snížená",J803,0)</f>
        <v>0</v>
      </c>
      <c r="BG803" s="162">
        <f>IF(N803="zákl. přenesená",J803,0)</f>
        <v>0</v>
      </c>
      <c r="BH803" s="162">
        <f>IF(N803="sníž. přenesená",J803,0)</f>
        <v>0</v>
      </c>
      <c r="BI803" s="162">
        <f>IF(N803="nulová",J803,0)</f>
        <v>0</v>
      </c>
      <c r="BJ803" s="16" t="s">
        <v>86</v>
      </c>
      <c r="BK803" s="162">
        <f>ROUND(I803*H803,2)</f>
        <v>0</v>
      </c>
      <c r="BL803" s="16" t="s">
        <v>123</v>
      </c>
      <c r="BM803" s="161" t="s">
        <v>917</v>
      </c>
    </row>
    <row r="804" spans="2:65" s="12" customFormat="1" ht="22.5">
      <c r="B804" s="163"/>
      <c r="D804" s="164" t="s">
        <v>133</v>
      </c>
      <c r="E804" s="165" t="s">
        <v>1</v>
      </c>
      <c r="F804" s="166" t="s">
        <v>918</v>
      </c>
      <c r="H804" s="165" t="s">
        <v>1</v>
      </c>
      <c r="I804" s="167"/>
      <c r="L804" s="163"/>
      <c r="M804" s="168"/>
      <c r="N804" s="169"/>
      <c r="O804" s="169"/>
      <c r="P804" s="169"/>
      <c r="Q804" s="169"/>
      <c r="R804" s="169"/>
      <c r="S804" s="169"/>
      <c r="T804" s="170"/>
      <c r="AT804" s="165" t="s">
        <v>133</v>
      </c>
      <c r="AU804" s="165" t="s">
        <v>141</v>
      </c>
      <c r="AV804" s="12" t="s">
        <v>86</v>
      </c>
      <c r="AW804" s="12" t="s">
        <v>32</v>
      </c>
      <c r="AX804" s="12" t="s">
        <v>78</v>
      </c>
      <c r="AY804" s="165" t="s">
        <v>124</v>
      </c>
    </row>
    <row r="805" spans="2:65" s="12" customFormat="1" ht="22.5">
      <c r="B805" s="163"/>
      <c r="D805" s="164" t="s">
        <v>133</v>
      </c>
      <c r="E805" s="165" t="s">
        <v>1</v>
      </c>
      <c r="F805" s="166" t="s">
        <v>919</v>
      </c>
      <c r="H805" s="165" t="s">
        <v>1</v>
      </c>
      <c r="I805" s="167"/>
      <c r="L805" s="163"/>
      <c r="M805" s="168"/>
      <c r="N805" s="169"/>
      <c r="O805" s="169"/>
      <c r="P805" s="169"/>
      <c r="Q805" s="169"/>
      <c r="R805" s="169"/>
      <c r="S805" s="169"/>
      <c r="T805" s="170"/>
      <c r="AT805" s="165" t="s">
        <v>133</v>
      </c>
      <c r="AU805" s="165" t="s">
        <v>141</v>
      </c>
      <c r="AV805" s="12" t="s">
        <v>86</v>
      </c>
      <c r="AW805" s="12" t="s">
        <v>32</v>
      </c>
      <c r="AX805" s="12" t="s">
        <v>78</v>
      </c>
      <c r="AY805" s="165" t="s">
        <v>124</v>
      </c>
    </row>
    <row r="806" spans="2:65" s="13" customFormat="1">
      <c r="B806" s="171"/>
      <c r="D806" s="164" t="s">
        <v>133</v>
      </c>
      <c r="E806" s="172" t="s">
        <v>1</v>
      </c>
      <c r="F806" s="173" t="s">
        <v>827</v>
      </c>
      <c r="H806" s="174">
        <v>2</v>
      </c>
      <c r="I806" s="175"/>
      <c r="L806" s="171"/>
      <c r="M806" s="176"/>
      <c r="N806" s="177"/>
      <c r="O806" s="177"/>
      <c r="P806" s="177"/>
      <c r="Q806" s="177"/>
      <c r="R806" s="177"/>
      <c r="S806" s="177"/>
      <c r="T806" s="178"/>
      <c r="AT806" s="172" t="s">
        <v>133</v>
      </c>
      <c r="AU806" s="172" t="s">
        <v>141</v>
      </c>
      <c r="AV806" s="13" t="s">
        <v>88</v>
      </c>
      <c r="AW806" s="13" t="s">
        <v>32</v>
      </c>
      <c r="AX806" s="13" t="s">
        <v>78</v>
      </c>
      <c r="AY806" s="172" t="s">
        <v>124</v>
      </c>
    </row>
    <row r="807" spans="2:65" s="14" customFormat="1">
      <c r="B807" s="179"/>
      <c r="D807" s="164" t="s">
        <v>133</v>
      </c>
      <c r="E807" s="180" t="s">
        <v>1</v>
      </c>
      <c r="F807" s="181" t="s">
        <v>136</v>
      </c>
      <c r="H807" s="182">
        <v>2</v>
      </c>
      <c r="I807" s="183"/>
      <c r="L807" s="179"/>
      <c r="M807" s="184"/>
      <c r="N807" s="185"/>
      <c r="O807" s="185"/>
      <c r="P807" s="185"/>
      <c r="Q807" s="185"/>
      <c r="R807" s="185"/>
      <c r="S807" s="185"/>
      <c r="T807" s="186"/>
      <c r="AT807" s="180" t="s">
        <v>133</v>
      </c>
      <c r="AU807" s="180" t="s">
        <v>141</v>
      </c>
      <c r="AV807" s="14" t="s">
        <v>123</v>
      </c>
      <c r="AW807" s="14" t="s">
        <v>32</v>
      </c>
      <c r="AX807" s="14" t="s">
        <v>86</v>
      </c>
      <c r="AY807" s="180" t="s">
        <v>124</v>
      </c>
    </row>
    <row r="808" spans="2:65" s="1" customFormat="1" ht="24" customHeight="1">
      <c r="B808" s="149"/>
      <c r="C808" s="150" t="s">
        <v>920</v>
      </c>
      <c r="D808" s="150" t="s">
        <v>127</v>
      </c>
      <c r="E808" s="151" t="s">
        <v>921</v>
      </c>
      <c r="F808" s="152" t="s">
        <v>922</v>
      </c>
      <c r="G808" s="153" t="s">
        <v>380</v>
      </c>
      <c r="H808" s="154">
        <v>2</v>
      </c>
      <c r="I808" s="155"/>
      <c r="J808" s="156">
        <f>ROUND(I808*H808,2)</f>
        <v>0</v>
      </c>
      <c r="K808" s="152" t="s">
        <v>1</v>
      </c>
      <c r="L808" s="31"/>
      <c r="M808" s="157" t="s">
        <v>1</v>
      </c>
      <c r="N808" s="158" t="s">
        <v>43</v>
      </c>
      <c r="O808" s="54"/>
      <c r="P808" s="159">
        <f>O808*H808</f>
        <v>0</v>
      </c>
      <c r="Q808" s="159">
        <v>0.112405</v>
      </c>
      <c r="R808" s="159">
        <f>Q808*H808</f>
        <v>0.22481000000000001</v>
      </c>
      <c r="S808" s="159">
        <v>0</v>
      </c>
      <c r="T808" s="160">
        <f>S808*H808</f>
        <v>0</v>
      </c>
      <c r="AR808" s="161" t="s">
        <v>123</v>
      </c>
      <c r="AT808" s="161" t="s">
        <v>127</v>
      </c>
      <c r="AU808" s="161" t="s">
        <v>141</v>
      </c>
      <c r="AY808" s="16" t="s">
        <v>124</v>
      </c>
      <c r="BE808" s="162">
        <f>IF(N808="základní",J808,0)</f>
        <v>0</v>
      </c>
      <c r="BF808" s="162">
        <f>IF(N808="snížená",J808,0)</f>
        <v>0</v>
      </c>
      <c r="BG808" s="162">
        <f>IF(N808="zákl. přenesená",J808,0)</f>
        <v>0</v>
      </c>
      <c r="BH808" s="162">
        <f>IF(N808="sníž. přenesená",J808,0)</f>
        <v>0</v>
      </c>
      <c r="BI808" s="162">
        <f>IF(N808="nulová",J808,0)</f>
        <v>0</v>
      </c>
      <c r="BJ808" s="16" t="s">
        <v>86</v>
      </c>
      <c r="BK808" s="162">
        <f>ROUND(I808*H808,2)</f>
        <v>0</v>
      </c>
      <c r="BL808" s="16" t="s">
        <v>123</v>
      </c>
      <c r="BM808" s="161" t="s">
        <v>923</v>
      </c>
    </row>
    <row r="809" spans="2:65" s="12" customFormat="1" ht="33.75">
      <c r="B809" s="163"/>
      <c r="D809" s="164" t="s">
        <v>133</v>
      </c>
      <c r="E809" s="165" t="s">
        <v>1</v>
      </c>
      <c r="F809" s="166" t="s">
        <v>924</v>
      </c>
      <c r="H809" s="165" t="s">
        <v>1</v>
      </c>
      <c r="I809" s="167"/>
      <c r="L809" s="163"/>
      <c r="M809" s="168"/>
      <c r="N809" s="169"/>
      <c r="O809" s="169"/>
      <c r="P809" s="169"/>
      <c r="Q809" s="169"/>
      <c r="R809" s="169"/>
      <c r="S809" s="169"/>
      <c r="T809" s="170"/>
      <c r="AT809" s="165" t="s">
        <v>133</v>
      </c>
      <c r="AU809" s="165" t="s">
        <v>141</v>
      </c>
      <c r="AV809" s="12" t="s">
        <v>86</v>
      </c>
      <c r="AW809" s="12" t="s">
        <v>32</v>
      </c>
      <c r="AX809" s="12" t="s">
        <v>78</v>
      </c>
      <c r="AY809" s="165" t="s">
        <v>124</v>
      </c>
    </row>
    <row r="810" spans="2:65" s="12" customFormat="1">
      <c r="B810" s="163"/>
      <c r="D810" s="164" t="s">
        <v>133</v>
      </c>
      <c r="E810" s="165" t="s">
        <v>1</v>
      </c>
      <c r="F810" s="166" t="s">
        <v>925</v>
      </c>
      <c r="H810" s="165" t="s">
        <v>1</v>
      </c>
      <c r="I810" s="167"/>
      <c r="L810" s="163"/>
      <c r="M810" s="168"/>
      <c r="N810" s="169"/>
      <c r="O810" s="169"/>
      <c r="P810" s="169"/>
      <c r="Q810" s="169"/>
      <c r="R810" s="169"/>
      <c r="S810" s="169"/>
      <c r="T810" s="170"/>
      <c r="AT810" s="165" t="s">
        <v>133</v>
      </c>
      <c r="AU810" s="165" t="s">
        <v>141</v>
      </c>
      <c r="AV810" s="12" t="s">
        <v>86</v>
      </c>
      <c r="AW810" s="12" t="s">
        <v>32</v>
      </c>
      <c r="AX810" s="12" t="s">
        <v>78</v>
      </c>
      <c r="AY810" s="165" t="s">
        <v>124</v>
      </c>
    </row>
    <row r="811" spans="2:65" s="12" customFormat="1" ht="22.5">
      <c r="B811" s="163"/>
      <c r="D811" s="164" t="s">
        <v>133</v>
      </c>
      <c r="E811" s="165" t="s">
        <v>1</v>
      </c>
      <c r="F811" s="166" t="s">
        <v>926</v>
      </c>
      <c r="H811" s="165" t="s">
        <v>1</v>
      </c>
      <c r="I811" s="167"/>
      <c r="L811" s="163"/>
      <c r="M811" s="168"/>
      <c r="N811" s="169"/>
      <c r="O811" s="169"/>
      <c r="P811" s="169"/>
      <c r="Q811" s="169"/>
      <c r="R811" s="169"/>
      <c r="S811" s="169"/>
      <c r="T811" s="170"/>
      <c r="AT811" s="165" t="s">
        <v>133</v>
      </c>
      <c r="AU811" s="165" t="s">
        <v>141</v>
      </c>
      <c r="AV811" s="12" t="s">
        <v>86</v>
      </c>
      <c r="AW811" s="12" t="s">
        <v>32</v>
      </c>
      <c r="AX811" s="12" t="s">
        <v>78</v>
      </c>
      <c r="AY811" s="165" t="s">
        <v>124</v>
      </c>
    </row>
    <row r="812" spans="2:65" s="13" customFormat="1">
      <c r="B812" s="171"/>
      <c r="D812" s="164" t="s">
        <v>133</v>
      </c>
      <c r="E812" s="172" t="s">
        <v>1</v>
      </c>
      <c r="F812" s="173" t="s">
        <v>827</v>
      </c>
      <c r="H812" s="174">
        <v>2</v>
      </c>
      <c r="I812" s="175"/>
      <c r="L812" s="171"/>
      <c r="M812" s="176"/>
      <c r="N812" s="177"/>
      <c r="O812" s="177"/>
      <c r="P812" s="177"/>
      <c r="Q812" s="177"/>
      <c r="R812" s="177"/>
      <c r="S812" s="177"/>
      <c r="T812" s="178"/>
      <c r="AT812" s="172" t="s">
        <v>133</v>
      </c>
      <c r="AU812" s="172" t="s">
        <v>141</v>
      </c>
      <c r="AV812" s="13" t="s">
        <v>88</v>
      </c>
      <c r="AW812" s="13" t="s">
        <v>32</v>
      </c>
      <c r="AX812" s="13" t="s">
        <v>78</v>
      </c>
      <c r="AY812" s="172" t="s">
        <v>124</v>
      </c>
    </row>
    <row r="813" spans="2:65" s="14" customFormat="1">
      <c r="B813" s="179"/>
      <c r="D813" s="164" t="s">
        <v>133</v>
      </c>
      <c r="E813" s="180" t="s">
        <v>1</v>
      </c>
      <c r="F813" s="181" t="s">
        <v>136</v>
      </c>
      <c r="H813" s="182">
        <v>2</v>
      </c>
      <c r="I813" s="183"/>
      <c r="L813" s="179"/>
      <c r="M813" s="184"/>
      <c r="N813" s="185"/>
      <c r="O813" s="185"/>
      <c r="P813" s="185"/>
      <c r="Q813" s="185"/>
      <c r="R813" s="185"/>
      <c r="S813" s="185"/>
      <c r="T813" s="186"/>
      <c r="AT813" s="180" t="s">
        <v>133</v>
      </c>
      <c r="AU813" s="180" t="s">
        <v>141</v>
      </c>
      <c r="AV813" s="14" t="s">
        <v>123</v>
      </c>
      <c r="AW813" s="14" t="s">
        <v>32</v>
      </c>
      <c r="AX813" s="14" t="s">
        <v>86</v>
      </c>
      <c r="AY813" s="180" t="s">
        <v>124</v>
      </c>
    </row>
    <row r="814" spans="2:65" s="1" customFormat="1" ht="24" customHeight="1">
      <c r="B814" s="149"/>
      <c r="C814" s="150" t="s">
        <v>927</v>
      </c>
      <c r="D814" s="150" t="s">
        <v>127</v>
      </c>
      <c r="E814" s="151" t="s">
        <v>928</v>
      </c>
      <c r="F814" s="152" t="s">
        <v>929</v>
      </c>
      <c r="G814" s="153" t="s">
        <v>220</v>
      </c>
      <c r="H814" s="154">
        <v>100.83</v>
      </c>
      <c r="I814" s="155"/>
      <c r="J814" s="156">
        <f>ROUND(I814*H814,2)</f>
        <v>0</v>
      </c>
      <c r="K814" s="152" t="s">
        <v>1</v>
      </c>
      <c r="L814" s="31"/>
      <c r="M814" s="157" t="s">
        <v>1</v>
      </c>
      <c r="N814" s="158" t="s">
        <v>43</v>
      </c>
      <c r="O814" s="54"/>
      <c r="P814" s="159">
        <f>O814*H814</f>
        <v>0</v>
      </c>
      <c r="Q814" s="159">
        <v>2.1000000000000001E-4</v>
      </c>
      <c r="R814" s="159">
        <f>Q814*H814</f>
        <v>2.11743E-2</v>
      </c>
      <c r="S814" s="159">
        <v>0</v>
      </c>
      <c r="T814" s="160">
        <f>S814*H814</f>
        <v>0</v>
      </c>
      <c r="AR814" s="161" t="s">
        <v>123</v>
      </c>
      <c r="AT814" s="161" t="s">
        <v>127</v>
      </c>
      <c r="AU814" s="161" t="s">
        <v>141</v>
      </c>
      <c r="AY814" s="16" t="s">
        <v>124</v>
      </c>
      <c r="BE814" s="162">
        <f>IF(N814="základní",J814,0)</f>
        <v>0</v>
      </c>
      <c r="BF814" s="162">
        <f>IF(N814="snížená",J814,0)</f>
        <v>0</v>
      </c>
      <c r="BG814" s="162">
        <f>IF(N814="zákl. přenesená",J814,0)</f>
        <v>0</v>
      </c>
      <c r="BH814" s="162">
        <f>IF(N814="sníž. přenesená",J814,0)</f>
        <v>0</v>
      </c>
      <c r="BI814" s="162">
        <f>IF(N814="nulová",J814,0)</f>
        <v>0</v>
      </c>
      <c r="BJ814" s="16" t="s">
        <v>86</v>
      </c>
      <c r="BK814" s="162">
        <f>ROUND(I814*H814,2)</f>
        <v>0</v>
      </c>
      <c r="BL814" s="16" t="s">
        <v>123</v>
      </c>
      <c r="BM814" s="161" t="s">
        <v>930</v>
      </c>
    </row>
    <row r="815" spans="2:65" s="12" customFormat="1" ht="33.75">
      <c r="B815" s="163"/>
      <c r="D815" s="164" t="s">
        <v>133</v>
      </c>
      <c r="E815" s="165" t="s">
        <v>1</v>
      </c>
      <c r="F815" s="166" t="s">
        <v>931</v>
      </c>
      <c r="H815" s="165" t="s">
        <v>1</v>
      </c>
      <c r="I815" s="167"/>
      <c r="L815" s="163"/>
      <c r="M815" s="168"/>
      <c r="N815" s="169"/>
      <c r="O815" s="169"/>
      <c r="P815" s="169"/>
      <c r="Q815" s="169"/>
      <c r="R815" s="169"/>
      <c r="S815" s="169"/>
      <c r="T815" s="170"/>
      <c r="AT815" s="165" t="s">
        <v>133</v>
      </c>
      <c r="AU815" s="165" t="s">
        <v>141</v>
      </c>
      <c r="AV815" s="12" t="s">
        <v>86</v>
      </c>
      <c r="AW815" s="12" t="s">
        <v>32</v>
      </c>
      <c r="AX815" s="12" t="s">
        <v>78</v>
      </c>
      <c r="AY815" s="165" t="s">
        <v>124</v>
      </c>
    </row>
    <row r="816" spans="2:65" s="12" customFormat="1">
      <c r="B816" s="163"/>
      <c r="D816" s="164" t="s">
        <v>133</v>
      </c>
      <c r="E816" s="165" t="s">
        <v>1</v>
      </c>
      <c r="F816" s="166" t="s">
        <v>932</v>
      </c>
      <c r="H816" s="165" t="s">
        <v>1</v>
      </c>
      <c r="I816" s="167"/>
      <c r="L816" s="163"/>
      <c r="M816" s="168"/>
      <c r="N816" s="169"/>
      <c r="O816" s="169"/>
      <c r="P816" s="169"/>
      <c r="Q816" s="169"/>
      <c r="R816" s="169"/>
      <c r="S816" s="169"/>
      <c r="T816" s="170"/>
      <c r="AT816" s="165" t="s">
        <v>133</v>
      </c>
      <c r="AU816" s="165" t="s">
        <v>141</v>
      </c>
      <c r="AV816" s="12" t="s">
        <v>86</v>
      </c>
      <c r="AW816" s="12" t="s">
        <v>32</v>
      </c>
      <c r="AX816" s="12" t="s">
        <v>78</v>
      </c>
      <c r="AY816" s="165" t="s">
        <v>124</v>
      </c>
    </row>
    <row r="817" spans="2:65" s="12" customFormat="1" ht="22.5">
      <c r="B817" s="163"/>
      <c r="D817" s="164" t="s">
        <v>133</v>
      </c>
      <c r="E817" s="165" t="s">
        <v>1</v>
      </c>
      <c r="F817" s="166" t="s">
        <v>482</v>
      </c>
      <c r="H817" s="165" t="s">
        <v>1</v>
      </c>
      <c r="I817" s="167"/>
      <c r="L817" s="163"/>
      <c r="M817" s="168"/>
      <c r="N817" s="169"/>
      <c r="O817" s="169"/>
      <c r="P817" s="169"/>
      <c r="Q817" s="169"/>
      <c r="R817" s="169"/>
      <c r="S817" s="169"/>
      <c r="T817" s="170"/>
      <c r="AT817" s="165" t="s">
        <v>133</v>
      </c>
      <c r="AU817" s="165" t="s">
        <v>141</v>
      </c>
      <c r="AV817" s="12" t="s">
        <v>86</v>
      </c>
      <c r="AW817" s="12" t="s">
        <v>32</v>
      </c>
      <c r="AX817" s="12" t="s">
        <v>78</v>
      </c>
      <c r="AY817" s="165" t="s">
        <v>124</v>
      </c>
    </row>
    <row r="818" spans="2:65" s="13" customFormat="1">
      <c r="B818" s="171"/>
      <c r="D818" s="164" t="s">
        <v>133</v>
      </c>
      <c r="E818" s="172" t="s">
        <v>1</v>
      </c>
      <c r="F818" s="173" t="s">
        <v>786</v>
      </c>
      <c r="H818" s="174">
        <v>100.83</v>
      </c>
      <c r="I818" s="175"/>
      <c r="L818" s="171"/>
      <c r="M818" s="176"/>
      <c r="N818" s="177"/>
      <c r="O818" s="177"/>
      <c r="P818" s="177"/>
      <c r="Q818" s="177"/>
      <c r="R818" s="177"/>
      <c r="S818" s="177"/>
      <c r="T818" s="178"/>
      <c r="AT818" s="172" t="s">
        <v>133</v>
      </c>
      <c r="AU818" s="172" t="s">
        <v>141</v>
      </c>
      <c r="AV818" s="13" t="s">
        <v>88</v>
      </c>
      <c r="AW818" s="13" t="s">
        <v>32</v>
      </c>
      <c r="AX818" s="13" t="s">
        <v>78</v>
      </c>
      <c r="AY818" s="172" t="s">
        <v>124</v>
      </c>
    </row>
    <row r="819" spans="2:65" s="14" customFormat="1">
      <c r="B819" s="179"/>
      <c r="D819" s="164" t="s">
        <v>133</v>
      </c>
      <c r="E819" s="180" t="s">
        <v>1</v>
      </c>
      <c r="F819" s="181" t="s">
        <v>136</v>
      </c>
      <c r="H819" s="182">
        <v>100.83</v>
      </c>
      <c r="I819" s="183"/>
      <c r="L819" s="179"/>
      <c r="M819" s="184"/>
      <c r="N819" s="185"/>
      <c r="O819" s="185"/>
      <c r="P819" s="185"/>
      <c r="Q819" s="185"/>
      <c r="R819" s="185"/>
      <c r="S819" s="185"/>
      <c r="T819" s="186"/>
      <c r="AT819" s="180" t="s">
        <v>133</v>
      </c>
      <c r="AU819" s="180" t="s">
        <v>141</v>
      </c>
      <c r="AV819" s="14" t="s">
        <v>123</v>
      </c>
      <c r="AW819" s="14" t="s">
        <v>32</v>
      </c>
      <c r="AX819" s="14" t="s">
        <v>86</v>
      </c>
      <c r="AY819" s="180" t="s">
        <v>124</v>
      </c>
    </row>
    <row r="820" spans="2:65" s="1" customFormat="1" ht="24" customHeight="1">
      <c r="B820" s="149"/>
      <c r="C820" s="150" t="s">
        <v>933</v>
      </c>
      <c r="D820" s="150" t="s">
        <v>127</v>
      </c>
      <c r="E820" s="151" t="s">
        <v>934</v>
      </c>
      <c r="F820" s="152" t="s">
        <v>935</v>
      </c>
      <c r="G820" s="153" t="s">
        <v>220</v>
      </c>
      <c r="H820" s="154">
        <v>36.31</v>
      </c>
      <c r="I820" s="155"/>
      <c r="J820" s="156">
        <f>ROUND(I820*H820,2)</f>
        <v>0</v>
      </c>
      <c r="K820" s="152" t="s">
        <v>1</v>
      </c>
      <c r="L820" s="31"/>
      <c r="M820" s="157" t="s">
        <v>1</v>
      </c>
      <c r="N820" s="158" t="s">
        <v>43</v>
      </c>
      <c r="O820" s="54"/>
      <c r="P820" s="159">
        <f>O820*H820</f>
        <v>0</v>
      </c>
      <c r="Q820" s="159">
        <v>6.0999999999999997E-4</v>
      </c>
      <c r="R820" s="159">
        <f>Q820*H820</f>
        <v>2.2149100000000001E-2</v>
      </c>
      <c r="S820" s="159">
        <v>0</v>
      </c>
      <c r="T820" s="160">
        <f>S820*H820</f>
        <v>0</v>
      </c>
      <c r="AR820" s="161" t="s">
        <v>123</v>
      </c>
      <c r="AT820" s="161" t="s">
        <v>127</v>
      </c>
      <c r="AU820" s="161" t="s">
        <v>141</v>
      </c>
      <c r="AY820" s="16" t="s">
        <v>124</v>
      </c>
      <c r="BE820" s="162">
        <f>IF(N820="základní",J820,0)</f>
        <v>0</v>
      </c>
      <c r="BF820" s="162">
        <f>IF(N820="snížená",J820,0)</f>
        <v>0</v>
      </c>
      <c r="BG820" s="162">
        <f>IF(N820="zákl. přenesená",J820,0)</f>
        <v>0</v>
      </c>
      <c r="BH820" s="162">
        <f>IF(N820="sníž. přenesená",J820,0)</f>
        <v>0</v>
      </c>
      <c r="BI820" s="162">
        <f>IF(N820="nulová",J820,0)</f>
        <v>0</v>
      </c>
      <c r="BJ820" s="16" t="s">
        <v>86</v>
      </c>
      <c r="BK820" s="162">
        <f>ROUND(I820*H820,2)</f>
        <v>0</v>
      </c>
      <c r="BL820" s="16" t="s">
        <v>123</v>
      </c>
      <c r="BM820" s="161" t="s">
        <v>936</v>
      </c>
    </row>
    <row r="821" spans="2:65" s="12" customFormat="1" ht="33.75">
      <c r="B821" s="163"/>
      <c r="D821" s="164" t="s">
        <v>133</v>
      </c>
      <c r="E821" s="165" t="s">
        <v>1</v>
      </c>
      <c r="F821" s="166" t="s">
        <v>937</v>
      </c>
      <c r="H821" s="165" t="s">
        <v>1</v>
      </c>
      <c r="I821" s="167"/>
      <c r="L821" s="163"/>
      <c r="M821" s="168"/>
      <c r="N821" s="169"/>
      <c r="O821" s="169"/>
      <c r="P821" s="169"/>
      <c r="Q821" s="169"/>
      <c r="R821" s="169"/>
      <c r="S821" s="169"/>
      <c r="T821" s="170"/>
      <c r="AT821" s="165" t="s">
        <v>133</v>
      </c>
      <c r="AU821" s="165" t="s">
        <v>141</v>
      </c>
      <c r="AV821" s="12" t="s">
        <v>86</v>
      </c>
      <c r="AW821" s="12" t="s">
        <v>32</v>
      </c>
      <c r="AX821" s="12" t="s">
        <v>78</v>
      </c>
      <c r="AY821" s="165" t="s">
        <v>124</v>
      </c>
    </row>
    <row r="822" spans="2:65" s="12" customFormat="1" ht="22.5">
      <c r="B822" s="163"/>
      <c r="D822" s="164" t="s">
        <v>133</v>
      </c>
      <c r="E822" s="165" t="s">
        <v>1</v>
      </c>
      <c r="F822" s="166" t="s">
        <v>938</v>
      </c>
      <c r="H822" s="165" t="s">
        <v>1</v>
      </c>
      <c r="I822" s="167"/>
      <c r="L822" s="163"/>
      <c r="M822" s="168"/>
      <c r="N822" s="169"/>
      <c r="O822" s="169"/>
      <c r="P822" s="169"/>
      <c r="Q822" s="169"/>
      <c r="R822" s="169"/>
      <c r="S822" s="169"/>
      <c r="T822" s="170"/>
      <c r="AT822" s="165" t="s">
        <v>133</v>
      </c>
      <c r="AU822" s="165" t="s">
        <v>141</v>
      </c>
      <c r="AV822" s="12" t="s">
        <v>86</v>
      </c>
      <c r="AW822" s="12" t="s">
        <v>32</v>
      </c>
      <c r="AX822" s="12" t="s">
        <v>78</v>
      </c>
      <c r="AY822" s="165" t="s">
        <v>124</v>
      </c>
    </row>
    <row r="823" spans="2:65" s="12" customFormat="1" ht="22.5">
      <c r="B823" s="163"/>
      <c r="D823" s="164" t="s">
        <v>133</v>
      </c>
      <c r="E823" s="165" t="s">
        <v>1</v>
      </c>
      <c r="F823" s="166" t="s">
        <v>482</v>
      </c>
      <c r="H823" s="165" t="s">
        <v>1</v>
      </c>
      <c r="I823" s="167"/>
      <c r="L823" s="163"/>
      <c r="M823" s="168"/>
      <c r="N823" s="169"/>
      <c r="O823" s="169"/>
      <c r="P823" s="169"/>
      <c r="Q823" s="169"/>
      <c r="R823" s="169"/>
      <c r="S823" s="169"/>
      <c r="T823" s="170"/>
      <c r="AT823" s="165" t="s">
        <v>133</v>
      </c>
      <c r="AU823" s="165" t="s">
        <v>141</v>
      </c>
      <c r="AV823" s="12" t="s">
        <v>86</v>
      </c>
      <c r="AW823" s="12" t="s">
        <v>32</v>
      </c>
      <c r="AX823" s="12" t="s">
        <v>78</v>
      </c>
      <c r="AY823" s="165" t="s">
        <v>124</v>
      </c>
    </row>
    <row r="824" spans="2:65" s="13" customFormat="1">
      <c r="B824" s="171"/>
      <c r="D824" s="164" t="s">
        <v>133</v>
      </c>
      <c r="E824" s="172" t="s">
        <v>1</v>
      </c>
      <c r="F824" s="173" t="s">
        <v>939</v>
      </c>
      <c r="H824" s="174">
        <v>36.31</v>
      </c>
      <c r="I824" s="175"/>
      <c r="L824" s="171"/>
      <c r="M824" s="176"/>
      <c r="N824" s="177"/>
      <c r="O824" s="177"/>
      <c r="P824" s="177"/>
      <c r="Q824" s="177"/>
      <c r="R824" s="177"/>
      <c r="S824" s="177"/>
      <c r="T824" s="178"/>
      <c r="AT824" s="172" t="s">
        <v>133</v>
      </c>
      <c r="AU824" s="172" t="s">
        <v>141</v>
      </c>
      <c r="AV824" s="13" t="s">
        <v>88</v>
      </c>
      <c r="AW824" s="13" t="s">
        <v>32</v>
      </c>
      <c r="AX824" s="13" t="s">
        <v>78</v>
      </c>
      <c r="AY824" s="172" t="s">
        <v>124</v>
      </c>
    </row>
    <row r="825" spans="2:65" s="14" customFormat="1">
      <c r="B825" s="179"/>
      <c r="D825" s="164" t="s">
        <v>133</v>
      </c>
      <c r="E825" s="180" t="s">
        <v>1</v>
      </c>
      <c r="F825" s="181" t="s">
        <v>136</v>
      </c>
      <c r="H825" s="182">
        <v>36.31</v>
      </c>
      <c r="I825" s="183"/>
      <c r="L825" s="179"/>
      <c r="M825" s="184"/>
      <c r="N825" s="185"/>
      <c r="O825" s="185"/>
      <c r="P825" s="185"/>
      <c r="Q825" s="185"/>
      <c r="R825" s="185"/>
      <c r="S825" s="185"/>
      <c r="T825" s="186"/>
      <c r="AT825" s="180" t="s">
        <v>133</v>
      </c>
      <c r="AU825" s="180" t="s">
        <v>141</v>
      </c>
      <c r="AV825" s="14" t="s">
        <v>123</v>
      </c>
      <c r="AW825" s="14" t="s">
        <v>32</v>
      </c>
      <c r="AX825" s="14" t="s">
        <v>86</v>
      </c>
      <c r="AY825" s="180" t="s">
        <v>124</v>
      </c>
    </row>
    <row r="826" spans="2:65" s="1" customFormat="1" ht="16.5" customHeight="1">
      <c r="B826" s="149"/>
      <c r="C826" s="190" t="s">
        <v>940</v>
      </c>
      <c r="D826" s="190" t="s">
        <v>313</v>
      </c>
      <c r="E826" s="191" t="s">
        <v>941</v>
      </c>
      <c r="F826" s="192" t="s">
        <v>942</v>
      </c>
      <c r="G826" s="193" t="s">
        <v>175</v>
      </c>
      <c r="H826" s="194">
        <v>376.93299999999999</v>
      </c>
      <c r="I826" s="195"/>
      <c r="J826" s="196">
        <f>ROUND(I826*H826,2)</f>
        <v>0</v>
      </c>
      <c r="K826" s="192" t="s">
        <v>198</v>
      </c>
      <c r="L826" s="197"/>
      <c r="M826" s="198" t="s">
        <v>1</v>
      </c>
      <c r="N826" s="199" t="s">
        <v>43</v>
      </c>
      <c r="O826" s="54"/>
      <c r="P826" s="159">
        <f>O826*H826</f>
        <v>0</v>
      </c>
      <c r="Q826" s="159">
        <v>7.92E-3</v>
      </c>
      <c r="R826" s="159">
        <f>Q826*H826</f>
        <v>2.98530936</v>
      </c>
      <c r="S826" s="159">
        <v>0</v>
      </c>
      <c r="T826" s="160">
        <f>S826*H826</f>
        <v>0</v>
      </c>
      <c r="AR826" s="161" t="s">
        <v>228</v>
      </c>
      <c r="AT826" s="161" t="s">
        <v>313</v>
      </c>
      <c r="AU826" s="161" t="s">
        <v>141</v>
      </c>
      <c r="AY826" s="16" t="s">
        <v>124</v>
      </c>
      <c r="BE826" s="162">
        <f>IF(N826="základní",J826,0)</f>
        <v>0</v>
      </c>
      <c r="BF826" s="162">
        <f>IF(N826="snížená",J826,0)</f>
        <v>0</v>
      </c>
      <c r="BG826" s="162">
        <f>IF(N826="zákl. přenesená",J826,0)</f>
        <v>0</v>
      </c>
      <c r="BH826" s="162">
        <f>IF(N826="sníž. přenesená",J826,0)</f>
        <v>0</v>
      </c>
      <c r="BI826" s="162">
        <f>IF(N826="nulová",J826,0)</f>
        <v>0</v>
      </c>
      <c r="BJ826" s="16" t="s">
        <v>86</v>
      </c>
      <c r="BK826" s="162">
        <f>ROUND(I826*H826,2)</f>
        <v>0</v>
      </c>
      <c r="BL826" s="16" t="s">
        <v>123</v>
      </c>
      <c r="BM826" s="161" t="s">
        <v>943</v>
      </c>
    </row>
    <row r="827" spans="2:65" s="12" customFormat="1" ht="22.5">
      <c r="B827" s="163"/>
      <c r="D827" s="164" t="s">
        <v>133</v>
      </c>
      <c r="E827" s="165" t="s">
        <v>1</v>
      </c>
      <c r="F827" s="166" t="s">
        <v>944</v>
      </c>
      <c r="H827" s="165" t="s">
        <v>1</v>
      </c>
      <c r="I827" s="167"/>
      <c r="L827" s="163"/>
      <c r="M827" s="168"/>
      <c r="N827" s="169"/>
      <c r="O827" s="169"/>
      <c r="P827" s="169"/>
      <c r="Q827" s="169"/>
      <c r="R827" s="169"/>
      <c r="S827" s="169"/>
      <c r="T827" s="170"/>
      <c r="AT827" s="165" t="s">
        <v>133</v>
      </c>
      <c r="AU827" s="165" t="s">
        <v>141</v>
      </c>
      <c r="AV827" s="12" t="s">
        <v>86</v>
      </c>
      <c r="AW827" s="12" t="s">
        <v>32</v>
      </c>
      <c r="AX827" s="12" t="s">
        <v>78</v>
      </c>
      <c r="AY827" s="165" t="s">
        <v>124</v>
      </c>
    </row>
    <row r="828" spans="2:65" s="12" customFormat="1" ht="22.5">
      <c r="B828" s="163"/>
      <c r="D828" s="164" t="s">
        <v>133</v>
      </c>
      <c r="E828" s="165" t="s">
        <v>1</v>
      </c>
      <c r="F828" s="166" t="s">
        <v>945</v>
      </c>
      <c r="H828" s="165" t="s">
        <v>1</v>
      </c>
      <c r="I828" s="167"/>
      <c r="L828" s="163"/>
      <c r="M828" s="168"/>
      <c r="N828" s="169"/>
      <c r="O828" s="169"/>
      <c r="P828" s="169"/>
      <c r="Q828" s="169"/>
      <c r="R828" s="169"/>
      <c r="S828" s="169"/>
      <c r="T828" s="170"/>
      <c r="AT828" s="165" t="s">
        <v>133</v>
      </c>
      <c r="AU828" s="165" t="s">
        <v>141</v>
      </c>
      <c r="AV828" s="12" t="s">
        <v>86</v>
      </c>
      <c r="AW828" s="12" t="s">
        <v>32</v>
      </c>
      <c r="AX828" s="12" t="s">
        <v>78</v>
      </c>
      <c r="AY828" s="165" t="s">
        <v>124</v>
      </c>
    </row>
    <row r="829" spans="2:65" s="12" customFormat="1" ht="22.5">
      <c r="B829" s="163"/>
      <c r="D829" s="164" t="s">
        <v>133</v>
      </c>
      <c r="E829" s="165" t="s">
        <v>1</v>
      </c>
      <c r="F829" s="166" t="s">
        <v>946</v>
      </c>
      <c r="H829" s="165" t="s">
        <v>1</v>
      </c>
      <c r="I829" s="167"/>
      <c r="L829" s="163"/>
      <c r="M829" s="168"/>
      <c r="N829" s="169"/>
      <c r="O829" s="169"/>
      <c r="P829" s="169"/>
      <c r="Q829" s="169"/>
      <c r="R829" s="169"/>
      <c r="S829" s="169"/>
      <c r="T829" s="170"/>
      <c r="AT829" s="165" t="s">
        <v>133</v>
      </c>
      <c r="AU829" s="165" t="s">
        <v>141</v>
      </c>
      <c r="AV829" s="12" t="s">
        <v>86</v>
      </c>
      <c r="AW829" s="12" t="s">
        <v>32</v>
      </c>
      <c r="AX829" s="12" t="s">
        <v>78</v>
      </c>
      <c r="AY829" s="165" t="s">
        <v>124</v>
      </c>
    </row>
    <row r="830" spans="2:65" s="12" customFormat="1" ht="22.5">
      <c r="B830" s="163"/>
      <c r="D830" s="164" t="s">
        <v>133</v>
      </c>
      <c r="E830" s="165" t="s">
        <v>1</v>
      </c>
      <c r="F830" s="166" t="s">
        <v>195</v>
      </c>
      <c r="H830" s="165" t="s">
        <v>1</v>
      </c>
      <c r="I830" s="167"/>
      <c r="L830" s="163"/>
      <c r="M830" s="168"/>
      <c r="N830" s="169"/>
      <c r="O830" s="169"/>
      <c r="P830" s="169"/>
      <c r="Q830" s="169"/>
      <c r="R830" s="169"/>
      <c r="S830" s="169"/>
      <c r="T830" s="170"/>
      <c r="AT830" s="165" t="s">
        <v>133</v>
      </c>
      <c r="AU830" s="165" t="s">
        <v>141</v>
      </c>
      <c r="AV830" s="12" t="s">
        <v>86</v>
      </c>
      <c r="AW830" s="12" t="s">
        <v>32</v>
      </c>
      <c r="AX830" s="12" t="s">
        <v>78</v>
      </c>
      <c r="AY830" s="165" t="s">
        <v>124</v>
      </c>
    </row>
    <row r="831" spans="2:65" s="12" customFormat="1">
      <c r="B831" s="163"/>
      <c r="D831" s="164" t="s">
        <v>133</v>
      </c>
      <c r="E831" s="165" t="s">
        <v>1</v>
      </c>
      <c r="F831" s="166" t="s">
        <v>947</v>
      </c>
      <c r="H831" s="165" t="s">
        <v>1</v>
      </c>
      <c r="I831" s="167"/>
      <c r="L831" s="163"/>
      <c r="M831" s="168"/>
      <c r="N831" s="169"/>
      <c r="O831" s="169"/>
      <c r="P831" s="169"/>
      <c r="Q831" s="169"/>
      <c r="R831" s="169"/>
      <c r="S831" s="169"/>
      <c r="T831" s="170"/>
      <c r="AT831" s="165" t="s">
        <v>133</v>
      </c>
      <c r="AU831" s="165" t="s">
        <v>141</v>
      </c>
      <c r="AV831" s="12" t="s">
        <v>86</v>
      </c>
      <c r="AW831" s="12" t="s">
        <v>32</v>
      </c>
      <c r="AX831" s="12" t="s">
        <v>78</v>
      </c>
      <c r="AY831" s="165" t="s">
        <v>124</v>
      </c>
    </row>
    <row r="832" spans="2:65" s="13" customFormat="1">
      <c r="B832" s="171"/>
      <c r="D832" s="164" t="s">
        <v>133</v>
      </c>
      <c r="E832" s="172" t="s">
        <v>1</v>
      </c>
      <c r="F832" s="173" t="s">
        <v>948</v>
      </c>
      <c r="H832" s="174">
        <v>376.93299999999999</v>
      </c>
      <c r="I832" s="175"/>
      <c r="L832" s="171"/>
      <c r="M832" s="176"/>
      <c r="N832" s="177"/>
      <c r="O832" s="177"/>
      <c r="P832" s="177"/>
      <c r="Q832" s="177"/>
      <c r="R832" s="177"/>
      <c r="S832" s="177"/>
      <c r="T832" s="178"/>
      <c r="AT832" s="172" t="s">
        <v>133</v>
      </c>
      <c r="AU832" s="172" t="s">
        <v>141</v>
      </c>
      <c r="AV832" s="13" t="s">
        <v>88</v>
      </c>
      <c r="AW832" s="13" t="s">
        <v>32</v>
      </c>
      <c r="AX832" s="13" t="s">
        <v>86</v>
      </c>
      <c r="AY832" s="172" t="s">
        <v>124</v>
      </c>
    </row>
    <row r="833" spans="2:65" s="1" customFormat="1" ht="16.5" customHeight="1">
      <c r="B833" s="149"/>
      <c r="C833" s="150" t="s">
        <v>949</v>
      </c>
      <c r="D833" s="150" t="s">
        <v>127</v>
      </c>
      <c r="E833" s="151" t="s">
        <v>950</v>
      </c>
      <c r="F833" s="152" t="s">
        <v>951</v>
      </c>
      <c r="G833" s="153" t="s">
        <v>220</v>
      </c>
      <c r="H833" s="154">
        <v>299</v>
      </c>
      <c r="I833" s="155"/>
      <c r="J833" s="156">
        <f>ROUND(I833*H833,2)</f>
        <v>0</v>
      </c>
      <c r="K833" s="152" t="s">
        <v>198</v>
      </c>
      <c r="L833" s="31"/>
      <c r="M833" s="157" t="s">
        <v>1</v>
      </c>
      <c r="N833" s="158" t="s">
        <v>43</v>
      </c>
      <c r="O833" s="54"/>
      <c r="P833" s="159">
        <f>O833*H833</f>
        <v>0</v>
      </c>
      <c r="Q833" s="159">
        <v>0.57799999999999996</v>
      </c>
      <c r="R833" s="159">
        <f>Q833*H833</f>
        <v>172.82199999999997</v>
      </c>
      <c r="S833" s="159">
        <v>0</v>
      </c>
      <c r="T833" s="160">
        <f>S833*H833</f>
        <v>0</v>
      </c>
      <c r="AR833" s="161" t="s">
        <v>123</v>
      </c>
      <c r="AT833" s="161" t="s">
        <v>127</v>
      </c>
      <c r="AU833" s="161" t="s">
        <v>141</v>
      </c>
      <c r="AY833" s="16" t="s">
        <v>124</v>
      </c>
      <c r="BE833" s="162">
        <f>IF(N833="základní",J833,0)</f>
        <v>0</v>
      </c>
      <c r="BF833" s="162">
        <f>IF(N833="snížená",J833,0)</f>
        <v>0</v>
      </c>
      <c r="BG833" s="162">
        <f>IF(N833="zákl. přenesená",J833,0)</f>
        <v>0</v>
      </c>
      <c r="BH833" s="162">
        <f>IF(N833="sníž. přenesená",J833,0)</f>
        <v>0</v>
      </c>
      <c r="BI833" s="162">
        <f>IF(N833="nulová",J833,0)</f>
        <v>0</v>
      </c>
      <c r="BJ833" s="16" t="s">
        <v>86</v>
      </c>
      <c r="BK833" s="162">
        <f>ROUND(I833*H833,2)</f>
        <v>0</v>
      </c>
      <c r="BL833" s="16" t="s">
        <v>123</v>
      </c>
      <c r="BM833" s="161" t="s">
        <v>952</v>
      </c>
    </row>
    <row r="834" spans="2:65" s="12" customFormat="1" ht="33.75">
      <c r="B834" s="163"/>
      <c r="D834" s="164" t="s">
        <v>133</v>
      </c>
      <c r="E834" s="165" t="s">
        <v>1</v>
      </c>
      <c r="F834" s="166" t="s">
        <v>953</v>
      </c>
      <c r="H834" s="165" t="s">
        <v>1</v>
      </c>
      <c r="I834" s="167"/>
      <c r="L834" s="163"/>
      <c r="M834" s="168"/>
      <c r="N834" s="169"/>
      <c r="O834" s="169"/>
      <c r="P834" s="169"/>
      <c r="Q834" s="169"/>
      <c r="R834" s="169"/>
      <c r="S834" s="169"/>
      <c r="T834" s="170"/>
      <c r="AT834" s="165" t="s">
        <v>133</v>
      </c>
      <c r="AU834" s="165" t="s">
        <v>141</v>
      </c>
      <c r="AV834" s="12" t="s">
        <v>86</v>
      </c>
      <c r="AW834" s="12" t="s">
        <v>32</v>
      </c>
      <c r="AX834" s="12" t="s">
        <v>78</v>
      </c>
      <c r="AY834" s="165" t="s">
        <v>124</v>
      </c>
    </row>
    <row r="835" spans="2:65" s="12" customFormat="1" ht="22.5">
      <c r="B835" s="163"/>
      <c r="D835" s="164" t="s">
        <v>133</v>
      </c>
      <c r="E835" s="165" t="s">
        <v>1</v>
      </c>
      <c r="F835" s="166" t="s">
        <v>954</v>
      </c>
      <c r="H835" s="165" t="s">
        <v>1</v>
      </c>
      <c r="I835" s="167"/>
      <c r="L835" s="163"/>
      <c r="M835" s="168"/>
      <c r="N835" s="169"/>
      <c r="O835" s="169"/>
      <c r="P835" s="169"/>
      <c r="Q835" s="169"/>
      <c r="R835" s="169"/>
      <c r="S835" s="169"/>
      <c r="T835" s="170"/>
      <c r="AT835" s="165" t="s">
        <v>133</v>
      </c>
      <c r="AU835" s="165" t="s">
        <v>141</v>
      </c>
      <c r="AV835" s="12" t="s">
        <v>86</v>
      </c>
      <c r="AW835" s="12" t="s">
        <v>32</v>
      </c>
      <c r="AX835" s="12" t="s">
        <v>78</v>
      </c>
      <c r="AY835" s="165" t="s">
        <v>124</v>
      </c>
    </row>
    <row r="836" spans="2:65" s="12" customFormat="1" ht="22.5">
      <c r="B836" s="163"/>
      <c r="D836" s="164" t="s">
        <v>133</v>
      </c>
      <c r="E836" s="165" t="s">
        <v>1</v>
      </c>
      <c r="F836" s="166" t="s">
        <v>482</v>
      </c>
      <c r="H836" s="165" t="s">
        <v>1</v>
      </c>
      <c r="I836" s="167"/>
      <c r="L836" s="163"/>
      <c r="M836" s="168"/>
      <c r="N836" s="169"/>
      <c r="O836" s="169"/>
      <c r="P836" s="169"/>
      <c r="Q836" s="169"/>
      <c r="R836" s="169"/>
      <c r="S836" s="169"/>
      <c r="T836" s="170"/>
      <c r="AT836" s="165" t="s">
        <v>133</v>
      </c>
      <c r="AU836" s="165" t="s">
        <v>141</v>
      </c>
      <c r="AV836" s="12" t="s">
        <v>86</v>
      </c>
      <c r="AW836" s="12" t="s">
        <v>32</v>
      </c>
      <c r="AX836" s="12" t="s">
        <v>78</v>
      </c>
      <c r="AY836" s="165" t="s">
        <v>124</v>
      </c>
    </row>
    <row r="837" spans="2:65" s="13" customFormat="1">
      <c r="B837" s="171"/>
      <c r="D837" s="164" t="s">
        <v>133</v>
      </c>
      <c r="E837" s="172" t="s">
        <v>1</v>
      </c>
      <c r="F837" s="173" t="s">
        <v>955</v>
      </c>
      <c r="H837" s="174">
        <v>299</v>
      </c>
      <c r="I837" s="175"/>
      <c r="L837" s="171"/>
      <c r="M837" s="176"/>
      <c r="N837" s="177"/>
      <c r="O837" s="177"/>
      <c r="P837" s="177"/>
      <c r="Q837" s="177"/>
      <c r="R837" s="177"/>
      <c r="S837" s="177"/>
      <c r="T837" s="178"/>
      <c r="AT837" s="172" t="s">
        <v>133</v>
      </c>
      <c r="AU837" s="172" t="s">
        <v>141</v>
      </c>
      <c r="AV837" s="13" t="s">
        <v>88</v>
      </c>
      <c r="AW837" s="13" t="s">
        <v>32</v>
      </c>
      <c r="AX837" s="13" t="s">
        <v>78</v>
      </c>
      <c r="AY837" s="172" t="s">
        <v>124</v>
      </c>
    </row>
    <row r="838" spans="2:65" s="14" customFormat="1">
      <c r="B838" s="179"/>
      <c r="D838" s="164" t="s">
        <v>133</v>
      </c>
      <c r="E838" s="180" t="s">
        <v>1</v>
      </c>
      <c r="F838" s="181" t="s">
        <v>136</v>
      </c>
      <c r="H838" s="182">
        <v>299</v>
      </c>
      <c r="I838" s="183"/>
      <c r="L838" s="179"/>
      <c r="M838" s="184"/>
      <c r="N838" s="185"/>
      <c r="O838" s="185"/>
      <c r="P838" s="185"/>
      <c r="Q838" s="185"/>
      <c r="R838" s="185"/>
      <c r="S838" s="185"/>
      <c r="T838" s="186"/>
      <c r="AT838" s="180" t="s">
        <v>133</v>
      </c>
      <c r="AU838" s="180" t="s">
        <v>141</v>
      </c>
      <c r="AV838" s="14" t="s">
        <v>123</v>
      </c>
      <c r="AW838" s="14" t="s">
        <v>32</v>
      </c>
      <c r="AX838" s="14" t="s">
        <v>86</v>
      </c>
      <c r="AY838" s="180" t="s">
        <v>124</v>
      </c>
    </row>
    <row r="839" spans="2:65" s="11" customFormat="1" ht="22.9" customHeight="1">
      <c r="B839" s="136"/>
      <c r="D839" s="137" t="s">
        <v>77</v>
      </c>
      <c r="E839" s="147" t="s">
        <v>956</v>
      </c>
      <c r="F839" s="147" t="s">
        <v>957</v>
      </c>
      <c r="I839" s="139"/>
      <c r="J839" s="148">
        <f>BK839</f>
        <v>0</v>
      </c>
      <c r="L839" s="136"/>
      <c r="M839" s="141"/>
      <c r="N839" s="142"/>
      <c r="O839" s="142"/>
      <c r="P839" s="143">
        <v>0</v>
      </c>
      <c r="Q839" s="142"/>
      <c r="R839" s="143">
        <v>0</v>
      </c>
      <c r="S839" s="142"/>
      <c r="T839" s="144">
        <v>0</v>
      </c>
      <c r="AR839" s="137" t="s">
        <v>86</v>
      </c>
      <c r="AT839" s="145" t="s">
        <v>77</v>
      </c>
      <c r="AU839" s="145" t="s">
        <v>86</v>
      </c>
      <c r="AY839" s="137" t="s">
        <v>124</v>
      </c>
      <c r="BK839" s="146">
        <v>0</v>
      </c>
    </row>
    <row r="840" spans="2:65" s="11" customFormat="1" ht="25.9" customHeight="1">
      <c r="B840" s="136"/>
      <c r="D840" s="137" t="s">
        <v>77</v>
      </c>
      <c r="E840" s="138" t="s">
        <v>121</v>
      </c>
      <c r="F840" s="138" t="s">
        <v>122</v>
      </c>
      <c r="I840" s="139"/>
      <c r="J840" s="140">
        <f>BK840</f>
        <v>0</v>
      </c>
      <c r="L840" s="136"/>
      <c r="M840" s="141"/>
      <c r="N840" s="142"/>
      <c r="O840" s="142"/>
      <c r="P840" s="143">
        <f>P841</f>
        <v>0</v>
      </c>
      <c r="Q840" s="142"/>
      <c r="R840" s="143">
        <f>R841</f>
        <v>0</v>
      </c>
      <c r="S840" s="142"/>
      <c r="T840" s="144">
        <f>T841</f>
        <v>0</v>
      </c>
      <c r="AR840" s="137" t="s">
        <v>123</v>
      </c>
      <c r="AT840" s="145" t="s">
        <v>77</v>
      </c>
      <c r="AU840" s="145" t="s">
        <v>78</v>
      </c>
      <c r="AY840" s="137" t="s">
        <v>124</v>
      </c>
      <c r="BK840" s="146">
        <f>BK841</f>
        <v>0</v>
      </c>
    </row>
    <row r="841" spans="2:65" s="11" customFormat="1" ht="22.9" customHeight="1">
      <c r="B841" s="136"/>
      <c r="D841" s="137" t="s">
        <v>77</v>
      </c>
      <c r="E841" s="147" t="s">
        <v>125</v>
      </c>
      <c r="F841" s="147" t="s">
        <v>126</v>
      </c>
      <c r="I841" s="139"/>
      <c r="J841" s="148">
        <f>BK841</f>
        <v>0</v>
      </c>
      <c r="L841" s="136"/>
      <c r="M841" s="141"/>
      <c r="N841" s="142"/>
      <c r="O841" s="142"/>
      <c r="P841" s="143">
        <f>SUM(P842:P883)</f>
        <v>0</v>
      </c>
      <c r="Q841" s="142"/>
      <c r="R841" s="143">
        <f>SUM(R842:R883)</f>
        <v>0</v>
      </c>
      <c r="S841" s="142"/>
      <c r="T841" s="144">
        <f>SUM(T842:T883)</f>
        <v>0</v>
      </c>
      <c r="AR841" s="137" t="s">
        <v>123</v>
      </c>
      <c r="AT841" s="145" t="s">
        <v>77</v>
      </c>
      <c r="AU841" s="145" t="s">
        <v>86</v>
      </c>
      <c r="AY841" s="137" t="s">
        <v>124</v>
      </c>
      <c r="BK841" s="146">
        <f>SUM(BK842:BK883)</f>
        <v>0</v>
      </c>
    </row>
    <row r="842" spans="2:65" s="1" customFormat="1" ht="16.5" customHeight="1">
      <c r="B842" s="149"/>
      <c r="C842" s="150" t="s">
        <v>958</v>
      </c>
      <c r="D842" s="150" t="s">
        <v>127</v>
      </c>
      <c r="E842" s="151" t="s">
        <v>959</v>
      </c>
      <c r="F842" s="152" t="s">
        <v>960</v>
      </c>
      <c r="G842" s="153" t="s">
        <v>242</v>
      </c>
      <c r="H842" s="154">
        <v>44.85</v>
      </c>
      <c r="I842" s="155"/>
      <c r="J842" s="156">
        <f>ROUND(I842*H842,2)</f>
        <v>0</v>
      </c>
      <c r="K842" s="152" t="s">
        <v>1</v>
      </c>
      <c r="L842" s="31"/>
      <c r="M842" s="157" t="s">
        <v>1</v>
      </c>
      <c r="N842" s="158" t="s">
        <v>43</v>
      </c>
      <c r="O842" s="54"/>
      <c r="P842" s="159">
        <f>O842*H842</f>
        <v>0</v>
      </c>
      <c r="Q842" s="159">
        <v>0</v>
      </c>
      <c r="R842" s="159">
        <f>Q842*H842</f>
        <v>0</v>
      </c>
      <c r="S842" s="159">
        <v>0</v>
      </c>
      <c r="T842" s="160">
        <f>S842*H842</f>
        <v>0</v>
      </c>
      <c r="AR842" s="161" t="s">
        <v>131</v>
      </c>
      <c r="AT842" s="161" t="s">
        <v>127</v>
      </c>
      <c r="AU842" s="161" t="s">
        <v>88</v>
      </c>
      <c r="AY842" s="16" t="s">
        <v>124</v>
      </c>
      <c r="BE842" s="162">
        <f>IF(N842="základní",J842,0)</f>
        <v>0</v>
      </c>
      <c r="BF842" s="162">
        <f>IF(N842="snížená",J842,0)</f>
        <v>0</v>
      </c>
      <c r="BG842" s="162">
        <f>IF(N842="zákl. přenesená",J842,0)</f>
        <v>0</v>
      </c>
      <c r="BH842" s="162">
        <f>IF(N842="sníž. přenesená",J842,0)</f>
        <v>0</v>
      </c>
      <c r="BI842" s="162">
        <f>IF(N842="nulová",J842,0)</f>
        <v>0</v>
      </c>
      <c r="BJ842" s="16" t="s">
        <v>86</v>
      </c>
      <c r="BK842" s="162">
        <f>ROUND(I842*H842,2)</f>
        <v>0</v>
      </c>
      <c r="BL842" s="16" t="s">
        <v>131</v>
      </c>
      <c r="BM842" s="161" t="s">
        <v>961</v>
      </c>
    </row>
    <row r="843" spans="2:65" s="12" customFormat="1" ht="22.5">
      <c r="B843" s="163"/>
      <c r="D843" s="164" t="s">
        <v>133</v>
      </c>
      <c r="E843" s="165" t="s">
        <v>1</v>
      </c>
      <c r="F843" s="166" t="s">
        <v>962</v>
      </c>
      <c r="H843" s="165" t="s">
        <v>1</v>
      </c>
      <c r="I843" s="167"/>
      <c r="L843" s="163"/>
      <c r="M843" s="168"/>
      <c r="N843" s="169"/>
      <c r="O843" s="169"/>
      <c r="P843" s="169"/>
      <c r="Q843" s="169"/>
      <c r="R843" s="169"/>
      <c r="S843" s="169"/>
      <c r="T843" s="170"/>
      <c r="AT843" s="165" t="s">
        <v>133</v>
      </c>
      <c r="AU843" s="165" t="s">
        <v>88</v>
      </c>
      <c r="AV843" s="12" t="s">
        <v>86</v>
      </c>
      <c r="AW843" s="12" t="s">
        <v>32</v>
      </c>
      <c r="AX843" s="12" t="s">
        <v>78</v>
      </c>
      <c r="AY843" s="165" t="s">
        <v>124</v>
      </c>
    </row>
    <row r="844" spans="2:65" s="12" customFormat="1">
      <c r="B844" s="163"/>
      <c r="D844" s="164" t="s">
        <v>133</v>
      </c>
      <c r="E844" s="165" t="s">
        <v>1</v>
      </c>
      <c r="F844" s="166" t="s">
        <v>325</v>
      </c>
      <c r="H844" s="165" t="s">
        <v>1</v>
      </c>
      <c r="I844" s="167"/>
      <c r="L844" s="163"/>
      <c r="M844" s="168"/>
      <c r="N844" s="169"/>
      <c r="O844" s="169"/>
      <c r="P844" s="169"/>
      <c r="Q844" s="169"/>
      <c r="R844" s="169"/>
      <c r="S844" s="169"/>
      <c r="T844" s="170"/>
      <c r="AT844" s="165" t="s">
        <v>133</v>
      </c>
      <c r="AU844" s="165" t="s">
        <v>88</v>
      </c>
      <c r="AV844" s="12" t="s">
        <v>86</v>
      </c>
      <c r="AW844" s="12" t="s">
        <v>32</v>
      </c>
      <c r="AX844" s="12" t="s">
        <v>78</v>
      </c>
      <c r="AY844" s="165" t="s">
        <v>124</v>
      </c>
    </row>
    <row r="845" spans="2:65" s="12" customFormat="1" ht="22.5">
      <c r="B845" s="163"/>
      <c r="D845" s="164" t="s">
        <v>133</v>
      </c>
      <c r="E845" s="165" t="s">
        <v>1</v>
      </c>
      <c r="F845" s="166" t="s">
        <v>482</v>
      </c>
      <c r="H845" s="165" t="s">
        <v>1</v>
      </c>
      <c r="I845" s="167"/>
      <c r="L845" s="163"/>
      <c r="M845" s="168"/>
      <c r="N845" s="169"/>
      <c r="O845" s="169"/>
      <c r="P845" s="169"/>
      <c r="Q845" s="169"/>
      <c r="R845" s="169"/>
      <c r="S845" s="169"/>
      <c r="T845" s="170"/>
      <c r="AT845" s="165" t="s">
        <v>133</v>
      </c>
      <c r="AU845" s="165" t="s">
        <v>88</v>
      </c>
      <c r="AV845" s="12" t="s">
        <v>86</v>
      </c>
      <c r="AW845" s="12" t="s">
        <v>32</v>
      </c>
      <c r="AX845" s="12" t="s">
        <v>78</v>
      </c>
      <c r="AY845" s="165" t="s">
        <v>124</v>
      </c>
    </row>
    <row r="846" spans="2:65" s="13" customFormat="1">
      <c r="B846" s="171"/>
      <c r="D846" s="164" t="s">
        <v>133</v>
      </c>
      <c r="E846" s="172" t="s">
        <v>1</v>
      </c>
      <c r="F846" s="173" t="s">
        <v>963</v>
      </c>
      <c r="H846" s="174">
        <v>44.85</v>
      </c>
      <c r="I846" s="175"/>
      <c r="L846" s="171"/>
      <c r="M846" s="176"/>
      <c r="N846" s="177"/>
      <c r="O846" s="177"/>
      <c r="P846" s="177"/>
      <c r="Q846" s="177"/>
      <c r="R846" s="177"/>
      <c r="S846" s="177"/>
      <c r="T846" s="178"/>
      <c r="AT846" s="172" t="s">
        <v>133</v>
      </c>
      <c r="AU846" s="172" t="s">
        <v>88</v>
      </c>
      <c r="AV846" s="13" t="s">
        <v>88</v>
      </c>
      <c r="AW846" s="13" t="s">
        <v>32</v>
      </c>
      <c r="AX846" s="13" t="s">
        <v>78</v>
      </c>
      <c r="AY846" s="172" t="s">
        <v>124</v>
      </c>
    </row>
    <row r="847" spans="2:65" s="14" customFormat="1">
      <c r="B847" s="179"/>
      <c r="D847" s="164" t="s">
        <v>133</v>
      </c>
      <c r="E847" s="180" t="s">
        <v>1</v>
      </c>
      <c r="F847" s="181" t="s">
        <v>136</v>
      </c>
      <c r="H847" s="182">
        <v>44.85</v>
      </c>
      <c r="I847" s="183"/>
      <c r="L847" s="179"/>
      <c r="M847" s="184"/>
      <c r="N847" s="185"/>
      <c r="O847" s="185"/>
      <c r="P847" s="185"/>
      <c r="Q847" s="185"/>
      <c r="R847" s="185"/>
      <c r="S847" s="185"/>
      <c r="T847" s="186"/>
      <c r="AT847" s="180" t="s">
        <v>133</v>
      </c>
      <c r="AU847" s="180" t="s">
        <v>88</v>
      </c>
      <c r="AV847" s="14" t="s">
        <v>123</v>
      </c>
      <c r="AW847" s="14" t="s">
        <v>32</v>
      </c>
      <c r="AX847" s="14" t="s">
        <v>86</v>
      </c>
      <c r="AY847" s="180" t="s">
        <v>124</v>
      </c>
    </row>
    <row r="848" spans="2:65" s="1" customFormat="1" ht="16.5" customHeight="1">
      <c r="B848" s="149"/>
      <c r="C848" s="150" t="s">
        <v>964</v>
      </c>
      <c r="D848" s="150" t="s">
        <v>127</v>
      </c>
      <c r="E848" s="151" t="s">
        <v>965</v>
      </c>
      <c r="F848" s="152" t="s">
        <v>966</v>
      </c>
      <c r="G848" s="153" t="s">
        <v>130</v>
      </c>
      <c r="H848" s="154">
        <v>1980</v>
      </c>
      <c r="I848" s="155"/>
      <c r="J848" s="156">
        <f>ROUND(I848*H848,2)</f>
        <v>0</v>
      </c>
      <c r="K848" s="152" t="s">
        <v>1</v>
      </c>
      <c r="L848" s="31"/>
      <c r="M848" s="157" t="s">
        <v>1</v>
      </c>
      <c r="N848" s="158" t="s">
        <v>43</v>
      </c>
      <c r="O848" s="54"/>
      <c r="P848" s="159">
        <f>O848*H848</f>
        <v>0</v>
      </c>
      <c r="Q848" s="159">
        <v>0</v>
      </c>
      <c r="R848" s="159">
        <f>Q848*H848</f>
        <v>0</v>
      </c>
      <c r="S848" s="159">
        <v>0</v>
      </c>
      <c r="T848" s="160">
        <f>S848*H848</f>
        <v>0</v>
      </c>
      <c r="AR848" s="161" t="s">
        <v>131</v>
      </c>
      <c r="AT848" s="161" t="s">
        <v>127</v>
      </c>
      <c r="AU848" s="161" t="s">
        <v>88</v>
      </c>
      <c r="AY848" s="16" t="s">
        <v>124</v>
      </c>
      <c r="BE848" s="162">
        <f>IF(N848="základní",J848,0)</f>
        <v>0</v>
      </c>
      <c r="BF848" s="162">
        <f>IF(N848="snížená",J848,0)</f>
        <v>0</v>
      </c>
      <c r="BG848" s="162">
        <f>IF(N848="zákl. přenesená",J848,0)</f>
        <v>0</v>
      </c>
      <c r="BH848" s="162">
        <f>IF(N848="sníž. přenesená",J848,0)</f>
        <v>0</v>
      </c>
      <c r="BI848" s="162">
        <f>IF(N848="nulová",J848,0)</f>
        <v>0</v>
      </c>
      <c r="BJ848" s="16" t="s">
        <v>86</v>
      </c>
      <c r="BK848" s="162">
        <f>ROUND(I848*H848,2)</f>
        <v>0</v>
      </c>
      <c r="BL848" s="16" t="s">
        <v>131</v>
      </c>
      <c r="BM848" s="161" t="s">
        <v>967</v>
      </c>
    </row>
    <row r="849" spans="2:65" s="12" customFormat="1" ht="22.5">
      <c r="B849" s="163"/>
      <c r="D849" s="164" t="s">
        <v>133</v>
      </c>
      <c r="E849" s="165" t="s">
        <v>1</v>
      </c>
      <c r="F849" s="166" t="s">
        <v>968</v>
      </c>
      <c r="H849" s="165" t="s">
        <v>1</v>
      </c>
      <c r="I849" s="167"/>
      <c r="L849" s="163"/>
      <c r="M849" s="168"/>
      <c r="N849" s="169"/>
      <c r="O849" s="169"/>
      <c r="P849" s="169"/>
      <c r="Q849" s="169"/>
      <c r="R849" s="169"/>
      <c r="S849" s="169"/>
      <c r="T849" s="170"/>
      <c r="AT849" s="165" t="s">
        <v>133</v>
      </c>
      <c r="AU849" s="165" t="s">
        <v>88</v>
      </c>
      <c r="AV849" s="12" t="s">
        <v>86</v>
      </c>
      <c r="AW849" s="12" t="s">
        <v>32</v>
      </c>
      <c r="AX849" s="12" t="s">
        <v>78</v>
      </c>
      <c r="AY849" s="165" t="s">
        <v>124</v>
      </c>
    </row>
    <row r="850" spans="2:65" s="12" customFormat="1" ht="22.5">
      <c r="B850" s="163"/>
      <c r="D850" s="164" t="s">
        <v>133</v>
      </c>
      <c r="E850" s="165" t="s">
        <v>1</v>
      </c>
      <c r="F850" s="166" t="s">
        <v>401</v>
      </c>
      <c r="H850" s="165" t="s">
        <v>1</v>
      </c>
      <c r="I850" s="167"/>
      <c r="L850" s="163"/>
      <c r="M850" s="168"/>
      <c r="N850" s="169"/>
      <c r="O850" s="169"/>
      <c r="P850" s="169"/>
      <c r="Q850" s="169"/>
      <c r="R850" s="169"/>
      <c r="S850" s="169"/>
      <c r="T850" s="170"/>
      <c r="AT850" s="165" t="s">
        <v>133</v>
      </c>
      <c r="AU850" s="165" t="s">
        <v>88</v>
      </c>
      <c r="AV850" s="12" t="s">
        <v>86</v>
      </c>
      <c r="AW850" s="12" t="s">
        <v>32</v>
      </c>
      <c r="AX850" s="12" t="s">
        <v>78</v>
      </c>
      <c r="AY850" s="165" t="s">
        <v>124</v>
      </c>
    </row>
    <row r="851" spans="2:65" s="13" customFormat="1">
      <c r="B851" s="171"/>
      <c r="D851" s="164" t="s">
        <v>133</v>
      </c>
      <c r="E851" s="172" t="s">
        <v>1</v>
      </c>
      <c r="F851" s="173">
        <v>1980</v>
      </c>
      <c r="H851" s="174">
        <v>1980</v>
      </c>
      <c r="I851" s="175"/>
      <c r="L851" s="171"/>
      <c r="M851" s="176"/>
      <c r="N851" s="177"/>
      <c r="O851" s="177"/>
      <c r="P851" s="177"/>
      <c r="Q851" s="177"/>
      <c r="R851" s="177"/>
      <c r="S851" s="177"/>
      <c r="T851" s="178"/>
      <c r="AT851" s="172" t="s">
        <v>133</v>
      </c>
      <c r="AU851" s="172" t="s">
        <v>88</v>
      </c>
      <c r="AV851" s="13" t="s">
        <v>88</v>
      </c>
      <c r="AW851" s="13" t="s">
        <v>32</v>
      </c>
      <c r="AX851" s="13" t="s">
        <v>78</v>
      </c>
      <c r="AY851" s="172" t="s">
        <v>124</v>
      </c>
    </row>
    <row r="852" spans="2:65" s="14" customFormat="1">
      <c r="B852" s="179"/>
      <c r="D852" s="164" t="s">
        <v>133</v>
      </c>
      <c r="E852" s="180" t="s">
        <v>1</v>
      </c>
      <c r="F852" s="181" t="s">
        <v>136</v>
      </c>
      <c r="H852" s="182">
        <v>1980</v>
      </c>
      <c r="I852" s="183"/>
      <c r="L852" s="179"/>
      <c r="M852" s="184"/>
      <c r="N852" s="185"/>
      <c r="O852" s="185"/>
      <c r="P852" s="185"/>
      <c r="Q852" s="185"/>
      <c r="R852" s="185"/>
      <c r="S852" s="185"/>
      <c r="T852" s="186"/>
      <c r="AT852" s="180" t="s">
        <v>133</v>
      </c>
      <c r="AU852" s="180" t="s">
        <v>88</v>
      </c>
      <c r="AV852" s="14" t="s">
        <v>123</v>
      </c>
      <c r="AW852" s="14" t="s">
        <v>32</v>
      </c>
      <c r="AX852" s="14" t="s">
        <v>86</v>
      </c>
      <c r="AY852" s="180" t="s">
        <v>124</v>
      </c>
    </row>
    <row r="853" spans="2:65" s="1" customFormat="1" ht="16.5" customHeight="1">
      <c r="B853" s="149"/>
      <c r="C853" s="150" t="s">
        <v>969</v>
      </c>
      <c r="D853" s="150" t="s">
        <v>127</v>
      </c>
      <c r="E853" s="151" t="s">
        <v>970</v>
      </c>
      <c r="F853" s="152" t="s">
        <v>971</v>
      </c>
      <c r="G853" s="153" t="s">
        <v>220</v>
      </c>
      <c r="H853" s="154">
        <v>657.54499999999996</v>
      </c>
      <c r="I853" s="155"/>
      <c r="J853" s="156">
        <f>ROUND(I853*H853,2)</f>
        <v>0</v>
      </c>
      <c r="K853" s="152" t="s">
        <v>1</v>
      </c>
      <c r="L853" s="31"/>
      <c r="M853" s="157" t="s">
        <v>1</v>
      </c>
      <c r="N853" s="158" t="s">
        <v>43</v>
      </c>
      <c r="O853" s="54"/>
      <c r="P853" s="159">
        <f>O853*H853</f>
        <v>0</v>
      </c>
      <c r="Q853" s="159">
        <v>0</v>
      </c>
      <c r="R853" s="159">
        <f>Q853*H853</f>
        <v>0</v>
      </c>
      <c r="S853" s="159">
        <v>0</v>
      </c>
      <c r="T853" s="160">
        <f>S853*H853</f>
        <v>0</v>
      </c>
      <c r="AR853" s="161" t="s">
        <v>131</v>
      </c>
      <c r="AT853" s="161" t="s">
        <v>127</v>
      </c>
      <c r="AU853" s="161" t="s">
        <v>88</v>
      </c>
      <c r="AY853" s="16" t="s">
        <v>124</v>
      </c>
      <c r="BE853" s="162">
        <f>IF(N853="základní",J853,0)</f>
        <v>0</v>
      </c>
      <c r="BF853" s="162">
        <f>IF(N853="snížená",J853,0)</f>
        <v>0</v>
      </c>
      <c r="BG853" s="162">
        <f>IF(N853="zákl. přenesená",J853,0)</f>
        <v>0</v>
      </c>
      <c r="BH853" s="162">
        <f>IF(N853="sníž. přenesená",J853,0)</f>
        <v>0</v>
      </c>
      <c r="BI853" s="162">
        <f>IF(N853="nulová",J853,0)</f>
        <v>0</v>
      </c>
      <c r="BJ853" s="16" t="s">
        <v>86</v>
      </c>
      <c r="BK853" s="162">
        <f>ROUND(I853*H853,2)</f>
        <v>0</v>
      </c>
      <c r="BL853" s="16" t="s">
        <v>131</v>
      </c>
      <c r="BM853" s="161" t="s">
        <v>972</v>
      </c>
    </row>
    <row r="854" spans="2:65" s="12" customFormat="1" ht="33.75">
      <c r="B854" s="163"/>
      <c r="D854" s="164" t="s">
        <v>133</v>
      </c>
      <c r="E854" s="165" t="s">
        <v>1</v>
      </c>
      <c r="F854" s="166" t="s">
        <v>973</v>
      </c>
      <c r="H854" s="165" t="s">
        <v>1</v>
      </c>
      <c r="I854" s="167"/>
      <c r="L854" s="163"/>
      <c r="M854" s="168"/>
      <c r="N854" s="169"/>
      <c r="O854" s="169"/>
      <c r="P854" s="169"/>
      <c r="Q854" s="169"/>
      <c r="R854" s="169"/>
      <c r="S854" s="169"/>
      <c r="T854" s="170"/>
      <c r="AT854" s="165" t="s">
        <v>133</v>
      </c>
      <c r="AU854" s="165" t="s">
        <v>88</v>
      </c>
      <c r="AV854" s="12" t="s">
        <v>86</v>
      </c>
      <c r="AW854" s="12" t="s">
        <v>32</v>
      </c>
      <c r="AX854" s="12" t="s">
        <v>78</v>
      </c>
      <c r="AY854" s="165" t="s">
        <v>124</v>
      </c>
    </row>
    <row r="855" spans="2:65" s="12" customFormat="1" ht="22.5">
      <c r="B855" s="163"/>
      <c r="D855" s="164" t="s">
        <v>133</v>
      </c>
      <c r="E855" s="165" t="s">
        <v>1</v>
      </c>
      <c r="F855" s="166" t="s">
        <v>518</v>
      </c>
      <c r="H855" s="165" t="s">
        <v>1</v>
      </c>
      <c r="I855" s="167"/>
      <c r="L855" s="163"/>
      <c r="M855" s="168"/>
      <c r="N855" s="169"/>
      <c r="O855" s="169"/>
      <c r="P855" s="169"/>
      <c r="Q855" s="169"/>
      <c r="R855" s="169"/>
      <c r="S855" s="169"/>
      <c r="T855" s="170"/>
      <c r="AT855" s="165" t="s">
        <v>133</v>
      </c>
      <c r="AU855" s="165" t="s">
        <v>88</v>
      </c>
      <c r="AV855" s="12" t="s">
        <v>86</v>
      </c>
      <c r="AW855" s="12" t="s">
        <v>32</v>
      </c>
      <c r="AX855" s="12" t="s">
        <v>78</v>
      </c>
      <c r="AY855" s="165" t="s">
        <v>124</v>
      </c>
    </row>
    <row r="856" spans="2:65" s="13" customFormat="1">
      <c r="B856" s="171"/>
      <c r="D856" s="164" t="s">
        <v>133</v>
      </c>
      <c r="E856" s="172" t="s">
        <v>1</v>
      </c>
      <c r="F856" s="173" t="s">
        <v>628</v>
      </c>
      <c r="H856" s="174">
        <v>657.54499999999996</v>
      </c>
      <c r="I856" s="175"/>
      <c r="L856" s="171"/>
      <c r="M856" s="176"/>
      <c r="N856" s="177"/>
      <c r="O856" s="177"/>
      <c r="P856" s="177"/>
      <c r="Q856" s="177"/>
      <c r="R856" s="177"/>
      <c r="S856" s="177"/>
      <c r="T856" s="178"/>
      <c r="AT856" s="172" t="s">
        <v>133</v>
      </c>
      <c r="AU856" s="172" t="s">
        <v>88</v>
      </c>
      <c r="AV856" s="13" t="s">
        <v>88</v>
      </c>
      <c r="AW856" s="13" t="s">
        <v>32</v>
      </c>
      <c r="AX856" s="13" t="s">
        <v>78</v>
      </c>
      <c r="AY856" s="172" t="s">
        <v>124</v>
      </c>
    </row>
    <row r="857" spans="2:65" s="14" customFormat="1">
      <c r="B857" s="179"/>
      <c r="D857" s="164" t="s">
        <v>133</v>
      </c>
      <c r="E857" s="180" t="s">
        <v>1</v>
      </c>
      <c r="F857" s="181" t="s">
        <v>136</v>
      </c>
      <c r="H857" s="182">
        <v>657.54499999999996</v>
      </c>
      <c r="I857" s="183"/>
      <c r="L857" s="179"/>
      <c r="M857" s="184"/>
      <c r="N857" s="185"/>
      <c r="O857" s="185"/>
      <c r="P857" s="185"/>
      <c r="Q857" s="185"/>
      <c r="R857" s="185"/>
      <c r="S857" s="185"/>
      <c r="T857" s="186"/>
      <c r="AT857" s="180" t="s">
        <v>133</v>
      </c>
      <c r="AU857" s="180" t="s">
        <v>88</v>
      </c>
      <c r="AV857" s="14" t="s">
        <v>123</v>
      </c>
      <c r="AW857" s="14" t="s">
        <v>32</v>
      </c>
      <c r="AX857" s="14" t="s">
        <v>86</v>
      </c>
      <c r="AY857" s="180" t="s">
        <v>124</v>
      </c>
    </row>
    <row r="858" spans="2:65" s="1" customFormat="1" ht="16.5" customHeight="1">
      <c r="B858" s="149"/>
      <c r="C858" s="150" t="s">
        <v>974</v>
      </c>
      <c r="D858" s="150" t="s">
        <v>127</v>
      </c>
      <c r="E858" s="151" t="s">
        <v>975</v>
      </c>
      <c r="F858" s="152" t="s">
        <v>976</v>
      </c>
      <c r="G858" s="153" t="s">
        <v>220</v>
      </c>
      <c r="H858" s="154">
        <v>657.54499999999996</v>
      </c>
      <c r="I858" s="155"/>
      <c r="J858" s="156">
        <f>ROUND(I858*H858,2)</f>
        <v>0</v>
      </c>
      <c r="K858" s="152" t="s">
        <v>1</v>
      </c>
      <c r="L858" s="31"/>
      <c r="M858" s="157" t="s">
        <v>1</v>
      </c>
      <c r="N858" s="158" t="s">
        <v>43</v>
      </c>
      <c r="O858" s="54"/>
      <c r="P858" s="159">
        <f>O858*H858</f>
        <v>0</v>
      </c>
      <c r="Q858" s="159">
        <v>0</v>
      </c>
      <c r="R858" s="159">
        <f>Q858*H858</f>
        <v>0</v>
      </c>
      <c r="S858" s="159">
        <v>0</v>
      </c>
      <c r="T858" s="160">
        <f>S858*H858</f>
        <v>0</v>
      </c>
      <c r="AR858" s="161" t="s">
        <v>131</v>
      </c>
      <c r="AT858" s="161" t="s">
        <v>127</v>
      </c>
      <c r="AU858" s="161" t="s">
        <v>88</v>
      </c>
      <c r="AY858" s="16" t="s">
        <v>124</v>
      </c>
      <c r="BE858" s="162">
        <f>IF(N858="základní",J858,0)</f>
        <v>0</v>
      </c>
      <c r="BF858" s="162">
        <f>IF(N858="snížená",J858,0)</f>
        <v>0</v>
      </c>
      <c r="BG858" s="162">
        <f>IF(N858="zákl. přenesená",J858,0)</f>
        <v>0</v>
      </c>
      <c r="BH858" s="162">
        <f>IF(N858="sníž. přenesená",J858,0)</f>
        <v>0</v>
      </c>
      <c r="BI858" s="162">
        <f>IF(N858="nulová",J858,0)</f>
        <v>0</v>
      </c>
      <c r="BJ858" s="16" t="s">
        <v>86</v>
      </c>
      <c r="BK858" s="162">
        <f>ROUND(I858*H858,2)</f>
        <v>0</v>
      </c>
      <c r="BL858" s="16" t="s">
        <v>131</v>
      </c>
      <c r="BM858" s="161" t="s">
        <v>977</v>
      </c>
    </row>
    <row r="859" spans="2:65" s="12" customFormat="1" ht="33.75">
      <c r="B859" s="163"/>
      <c r="D859" s="164" t="s">
        <v>133</v>
      </c>
      <c r="E859" s="165" t="s">
        <v>1</v>
      </c>
      <c r="F859" s="166" t="s">
        <v>978</v>
      </c>
      <c r="H859" s="165" t="s">
        <v>1</v>
      </c>
      <c r="I859" s="167"/>
      <c r="L859" s="163"/>
      <c r="M859" s="168"/>
      <c r="N859" s="169"/>
      <c r="O859" s="169"/>
      <c r="P859" s="169"/>
      <c r="Q859" s="169"/>
      <c r="R859" s="169"/>
      <c r="S859" s="169"/>
      <c r="T859" s="170"/>
      <c r="AT859" s="165" t="s">
        <v>133</v>
      </c>
      <c r="AU859" s="165" t="s">
        <v>88</v>
      </c>
      <c r="AV859" s="12" t="s">
        <v>86</v>
      </c>
      <c r="AW859" s="12" t="s">
        <v>32</v>
      </c>
      <c r="AX859" s="12" t="s">
        <v>78</v>
      </c>
      <c r="AY859" s="165" t="s">
        <v>124</v>
      </c>
    </row>
    <row r="860" spans="2:65" s="12" customFormat="1" ht="22.5">
      <c r="B860" s="163"/>
      <c r="D860" s="164" t="s">
        <v>133</v>
      </c>
      <c r="E860" s="165" t="s">
        <v>1</v>
      </c>
      <c r="F860" s="166" t="s">
        <v>518</v>
      </c>
      <c r="H860" s="165" t="s">
        <v>1</v>
      </c>
      <c r="I860" s="167"/>
      <c r="L860" s="163"/>
      <c r="M860" s="168"/>
      <c r="N860" s="169"/>
      <c r="O860" s="169"/>
      <c r="P860" s="169"/>
      <c r="Q860" s="169"/>
      <c r="R860" s="169"/>
      <c r="S860" s="169"/>
      <c r="T860" s="170"/>
      <c r="AT860" s="165" t="s">
        <v>133</v>
      </c>
      <c r="AU860" s="165" t="s">
        <v>88</v>
      </c>
      <c r="AV860" s="12" t="s">
        <v>86</v>
      </c>
      <c r="AW860" s="12" t="s">
        <v>32</v>
      </c>
      <c r="AX860" s="12" t="s">
        <v>78</v>
      </c>
      <c r="AY860" s="165" t="s">
        <v>124</v>
      </c>
    </row>
    <row r="861" spans="2:65" s="13" customFormat="1">
      <c r="B861" s="171"/>
      <c r="D861" s="164" t="s">
        <v>133</v>
      </c>
      <c r="E861" s="172" t="s">
        <v>1</v>
      </c>
      <c r="F861" s="173" t="s">
        <v>628</v>
      </c>
      <c r="H861" s="174">
        <v>657.54499999999996</v>
      </c>
      <c r="I861" s="175"/>
      <c r="L861" s="171"/>
      <c r="M861" s="176"/>
      <c r="N861" s="177"/>
      <c r="O861" s="177"/>
      <c r="P861" s="177"/>
      <c r="Q861" s="177"/>
      <c r="R861" s="177"/>
      <c r="S861" s="177"/>
      <c r="T861" s="178"/>
      <c r="AT861" s="172" t="s">
        <v>133</v>
      </c>
      <c r="AU861" s="172" t="s">
        <v>88</v>
      </c>
      <c r="AV861" s="13" t="s">
        <v>88</v>
      </c>
      <c r="AW861" s="13" t="s">
        <v>32</v>
      </c>
      <c r="AX861" s="13" t="s">
        <v>78</v>
      </c>
      <c r="AY861" s="172" t="s">
        <v>124</v>
      </c>
    </row>
    <row r="862" spans="2:65" s="14" customFormat="1">
      <c r="B862" s="179"/>
      <c r="D862" s="164" t="s">
        <v>133</v>
      </c>
      <c r="E862" s="180" t="s">
        <v>1</v>
      </c>
      <c r="F862" s="181" t="s">
        <v>136</v>
      </c>
      <c r="H862" s="182">
        <v>657.54499999999996</v>
      </c>
      <c r="I862" s="183"/>
      <c r="L862" s="179"/>
      <c r="M862" s="184"/>
      <c r="N862" s="185"/>
      <c r="O862" s="185"/>
      <c r="P862" s="185"/>
      <c r="Q862" s="185"/>
      <c r="R862" s="185"/>
      <c r="S862" s="185"/>
      <c r="T862" s="186"/>
      <c r="AT862" s="180" t="s">
        <v>133</v>
      </c>
      <c r="AU862" s="180" t="s">
        <v>88</v>
      </c>
      <c r="AV862" s="14" t="s">
        <v>123</v>
      </c>
      <c r="AW862" s="14" t="s">
        <v>32</v>
      </c>
      <c r="AX862" s="14" t="s">
        <v>86</v>
      </c>
      <c r="AY862" s="180" t="s">
        <v>124</v>
      </c>
    </row>
    <row r="863" spans="2:65" s="1" customFormat="1" ht="24" customHeight="1">
      <c r="B863" s="149"/>
      <c r="C863" s="150" t="s">
        <v>979</v>
      </c>
      <c r="D863" s="150" t="s">
        <v>127</v>
      </c>
      <c r="E863" s="151" t="s">
        <v>980</v>
      </c>
      <c r="F863" s="152" t="s">
        <v>981</v>
      </c>
      <c r="G863" s="153" t="s">
        <v>130</v>
      </c>
      <c r="H863" s="154">
        <v>990</v>
      </c>
      <c r="I863" s="155"/>
      <c r="J863" s="156">
        <f>ROUND(I863*H863,2)</f>
        <v>0</v>
      </c>
      <c r="K863" s="152" t="s">
        <v>1</v>
      </c>
      <c r="L863" s="31"/>
      <c r="M863" s="157" t="s">
        <v>1</v>
      </c>
      <c r="N863" s="158" t="s">
        <v>43</v>
      </c>
      <c r="O863" s="54"/>
      <c r="P863" s="159">
        <f>O863*H863</f>
        <v>0</v>
      </c>
      <c r="Q863" s="159">
        <v>0</v>
      </c>
      <c r="R863" s="159">
        <f>Q863*H863</f>
        <v>0</v>
      </c>
      <c r="S863" s="159">
        <v>0</v>
      </c>
      <c r="T863" s="160">
        <f>S863*H863</f>
        <v>0</v>
      </c>
      <c r="AR863" s="161" t="s">
        <v>131</v>
      </c>
      <c r="AT863" s="161" t="s">
        <v>127</v>
      </c>
      <c r="AU863" s="161" t="s">
        <v>88</v>
      </c>
      <c r="AY863" s="16" t="s">
        <v>124</v>
      </c>
      <c r="BE863" s="162">
        <f>IF(N863="základní",J863,0)</f>
        <v>0</v>
      </c>
      <c r="BF863" s="162">
        <f>IF(N863="snížená",J863,0)</f>
        <v>0</v>
      </c>
      <c r="BG863" s="162">
        <f>IF(N863="zákl. přenesená",J863,0)</f>
        <v>0</v>
      </c>
      <c r="BH863" s="162">
        <f>IF(N863="sníž. přenesená",J863,0)</f>
        <v>0</v>
      </c>
      <c r="BI863" s="162">
        <f>IF(N863="nulová",J863,0)</f>
        <v>0</v>
      </c>
      <c r="BJ863" s="16" t="s">
        <v>86</v>
      </c>
      <c r="BK863" s="162">
        <f>ROUND(I863*H863,2)</f>
        <v>0</v>
      </c>
      <c r="BL863" s="16" t="s">
        <v>131</v>
      </c>
      <c r="BM863" s="161" t="s">
        <v>982</v>
      </c>
    </row>
    <row r="864" spans="2:65" s="12" customFormat="1" ht="22.5">
      <c r="B864" s="163"/>
      <c r="D864" s="164" t="s">
        <v>133</v>
      </c>
      <c r="E864" s="165" t="s">
        <v>1</v>
      </c>
      <c r="F864" s="166" t="s">
        <v>983</v>
      </c>
      <c r="H864" s="165" t="s">
        <v>1</v>
      </c>
      <c r="I864" s="167"/>
      <c r="L864" s="163"/>
      <c r="M864" s="168"/>
      <c r="N864" s="169"/>
      <c r="O864" s="169"/>
      <c r="P864" s="169"/>
      <c r="Q864" s="169"/>
      <c r="R864" s="169"/>
      <c r="S864" s="169"/>
      <c r="T864" s="170"/>
      <c r="AT864" s="165" t="s">
        <v>133</v>
      </c>
      <c r="AU864" s="165" t="s">
        <v>88</v>
      </c>
      <c r="AV864" s="12" t="s">
        <v>86</v>
      </c>
      <c r="AW864" s="12" t="s">
        <v>32</v>
      </c>
      <c r="AX864" s="12" t="s">
        <v>78</v>
      </c>
      <c r="AY864" s="165" t="s">
        <v>124</v>
      </c>
    </row>
    <row r="865" spans="2:65" s="12" customFormat="1" ht="22.5">
      <c r="B865" s="163"/>
      <c r="D865" s="164" t="s">
        <v>133</v>
      </c>
      <c r="E865" s="165" t="s">
        <v>1</v>
      </c>
      <c r="F865" s="166" t="s">
        <v>984</v>
      </c>
      <c r="H865" s="165" t="s">
        <v>1</v>
      </c>
      <c r="I865" s="167"/>
      <c r="L865" s="163"/>
      <c r="M865" s="168"/>
      <c r="N865" s="169"/>
      <c r="O865" s="169"/>
      <c r="P865" s="169"/>
      <c r="Q865" s="169"/>
      <c r="R865" s="169"/>
      <c r="S865" s="169"/>
      <c r="T865" s="170"/>
      <c r="AT865" s="165" t="s">
        <v>133</v>
      </c>
      <c r="AU865" s="165" t="s">
        <v>88</v>
      </c>
      <c r="AV865" s="12" t="s">
        <v>86</v>
      </c>
      <c r="AW865" s="12" t="s">
        <v>32</v>
      </c>
      <c r="AX865" s="12" t="s">
        <v>78</v>
      </c>
      <c r="AY865" s="165" t="s">
        <v>124</v>
      </c>
    </row>
    <row r="866" spans="2:65" s="12" customFormat="1" ht="33.75">
      <c r="B866" s="163"/>
      <c r="D866" s="164" t="s">
        <v>133</v>
      </c>
      <c r="E866" s="165" t="s">
        <v>1</v>
      </c>
      <c r="F866" s="166" t="s">
        <v>985</v>
      </c>
      <c r="H866" s="165" t="s">
        <v>1</v>
      </c>
      <c r="I866" s="167"/>
      <c r="L866" s="163"/>
      <c r="M866" s="168"/>
      <c r="N866" s="169"/>
      <c r="O866" s="169"/>
      <c r="P866" s="169"/>
      <c r="Q866" s="169"/>
      <c r="R866" s="169"/>
      <c r="S866" s="169"/>
      <c r="T866" s="170"/>
      <c r="AT866" s="165" t="s">
        <v>133</v>
      </c>
      <c r="AU866" s="165" t="s">
        <v>88</v>
      </c>
      <c r="AV866" s="12" t="s">
        <v>86</v>
      </c>
      <c r="AW866" s="12" t="s">
        <v>32</v>
      </c>
      <c r="AX866" s="12" t="s">
        <v>78</v>
      </c>
      <c r="AY866" s="165" t="s">
        <v>124</v>
      </c>
    </row>
    <row r="867" spans="2:65" s="12" customFormat="1">
      <c r="B867" s="163"/>
      <c r="D867" s="164" t="s">
        <v>133</v>
      </c>
      <c r="E867" s="165" t="s">
        <v>1</v>
      </c>
      <c r="F867" s="166" t="s">
        <v>986</v>
      </c>
      <c r="H867" s="165" t="s">
        <v>1</v>
      </c>
      <c r="I867" s="167"/>
      <c r="L867" s="163"/>
      <c r="M867" s="168"/>
      <c r="N867" s="169"/>
      <c r="O867" s="169"/>
      <c r="P867" s="169"/>
      <c r="Q867" s="169"/>
      <c r="R867" s="169"/>
      <c r="S867" s="169"/>
      <c r="T867" s="170"/>
      <c r="AT867" s="165" t="s">
        <v>133</v>
      </c>
      <c r="AU867" s="165" t="s">
        <v>88</v>
      </c>
      <c r="AV867" s="12" t="s">
        <v>86</v>
      </c>
      <c r="AW867" s="12" t="s">
        <v>32</v>
      </c>
      <c r="AX867" s="12" t="s">
        <v>78</v>
      </c>
      <c r="AY867" s="165" t="s">
        <v>124</v>
      </c>
    </row>
    <row r="868" spans="2:65" s="12" customFormat="1" ht="22.5">
      <c r="B868" s="163"/>
      <c r="D868" s="164" t="s">
        <v>133</v>
      </c>
      <c r="E868" s="165" t="s">
        <v>1</v>
      </c>
      <c r="F868" s="166" t="s">
        <v>518</v>
      </c>
      <c r="H868" s="165" t="s">
        <v>1</v>
      </c>
      <c r="I868" s="167"/>
      <c r="L868" s="163"/>
      <c r="M868" s="168"/>
      <c r="N868" s="169"/>
      <c r="O868" s="169"/>
      <c r="P868" s="169"/>
      <c r="Q868" s="169"/>
      <c r="R868" s="169"/>
      <c r="S868" s="169"/>
      <c r="T868" s="170"/>
      <c r="AT868" s="165" t="s">
        <v>133</v>
      </c>
      <c r="AU868" s="165" t="s">
        <v>88</v>
      </c>
      <c r="AV868" s="12" t="s">
        <v>86</v>
      </c>
      <c r="AW868" s="12" t="s">
        <v>32</v>
      </c>
      <c r="AX868" s="12" t="s">
        <v>78</v>
      </c>
      <c r="AY868" s="165" t="s">
        <v>124</v>
      </c>
    </row>
    <row r="869" spans="2:65" s="13" customFormat="1">
      <c r="B869" s="171"/>
      <c r="D869" s="164" t="s">
        <v>133</v>
      </c>
      <c r="E869" s="172" t="s">
        <v>1</v>
      </c>
      <c r="F869" s="173">
        <v>990</v>
      </c>
      <c r="H869" s="174">
        <v>990</v>
      </c>
      <c r="I869" s="175"/>
      <c r="L869" s="171"/>
      <c r="M869" s="176"/>
      <c r="N869" s="177"/>
      <c r="O869" s="177"/>
      <c r="P869" s="177"/>
      <c r="Q869" s="177"/>
      <c r="R869" s="177"/>
      <c r="S869" s="177"/>
      <c r="T869" s="178"/>
      <c r="AT869" s="172" t="s">
        <v>133</v>
      </c>
      <c r="AU869" s="172" t="s">
        <v>88</v>
      </c>
      <c r="AV869" s="13" t="s">
        <v>88</v>
      </c>
      <c r="AW869" s="13" t="s">
        <v>32</v>
      </c>
      <c r="AX869" s="13" t="s">
        <v>78</v>
      </c>
      <c r="AY869" s="172" t="s">
        <v>124</v>
      </c>
    </row>
    <row r="870" spans="2:65" s="14" customFormat="1">
      <c r="B870" s="179"/>
      <c r="D870" s="164" t="s">
        <v>133</v>
      </c>
      <c r="E870" s="180" t="s">
        <v>1</v>
      </c>
      <c r="F870" s="181" t="s">
        <v>136</v>
      </c>
      <c r="H870" s="182">
        <v>990</v>
      </c>
      <c r="I870" s="183"/>
      <c r="L870" s="179"/>
      <c r="M870" s="184"/>
      <c r="N870" s="185"/>
      <c r="O870" s="185"/>
      <c r="P870" s="185"/>
      <c r="Q870" s="185"/>
      <c r="R870" s="185"/>
      <c r="S870" s="185"/>
      <c r="T870" s="186"/>
      <c r="AT870" s="180" t="s">
        <v>133</v>
      </c>
      <c r="AU870" s="180" t="s">
        <v>88</v>
      </c>
      <c r="AV870" s="14" t="s">
        <v>123</v>
      </c>
      <c r="AW870" s="14" t="s">
        <v>32</v>
      </c>
      <c r="AX870" s="14" t="s">
        <v>86</v>
      </c>
      <c r="AY870" s="180" t="s">
        <v>124</v>
      </c>
    </row>
    <row r="871" spans="2:65" s="1" customFormat="1" ht="16.5" customHeight="1">
      <c r="B871" s="149"/>
      <c r="C871" s="150" t="s">
        <v>987</v>
      </c>
      <c r="D871" s="150" t="s">
        <v>127</v>
      </c>
      <c r="E871" s="151" t="s">
        <v>988</v>
      </c>
      <c r="F871" s="152" t="s">
        <v>989</v>
      </c>
      <c r="G871" s="153" t="s">
        <v>130</v>
      </c>
      <c r="H871" s="154">
        <v>4</v>
      </c>
      <c r="I871" s="155"/>
      <c r="J871" s="156">
        <f>ROUND(I871*H871,2)</f>
        <v>0</v>
      </c>
      <c r="K871" s="152" t="s">
        <v>1</v>
      </c>
      <c r="L871" s="31"/>
      <c r="M871" s="157" t="s">
        <v>1</v>
      </c>
      <c r="N871" s="158" t="s">
        <v>43</v>
      </c>
      <c r="O871" s="54"/>
      <c r="P871" s="159">
        <f>O871*H871</f>
        <v>0</v>
      </c>
      <c r="Q871" s="159">
        <v>0</v>
      </c>
      <c r="R871" s="159">
        <f>Q871*H871</f>
        <v>0</v>
      </c>
      <c r="S871" s="159">
        <v>0</v>
      </c>
      <c r="T871" s="160">
        <f>S871*H871</f>
        <v>0</v>
      </c>
      <c r="AR871" s="161" t="s">
        <v>131</v>
      </c>
      <c r="AT871" s="161" t="s">
        <v>127</v>
      </c>
      <c r="AU871" s="161" t="s">
        <v>88</v>
      </c>
      <c r="AY871" s="16" t="s">
        <v>124</v>
      </c>
      <c r="BE871" s="162">
        <f>IF(N871="základní",J871,0)</f>
        <v>0</v>
      </c>
      <c r="BF871" s="162">
        <f>IF(N871="snížená",J871,0)</f>
        <v>0</v>
      </c>
      <c r="BG871" s="162">
        <f>IF(N871="zákl. přenesená",J871,0)</f>
        <v>0</v>
      </c>
      <c r="BH871" s="162">
        <f>IF(N871="sníž. přenesená",J871,0)</f>
        <v>0</v>
      </c>
      <c r="BI871" s="162">
        <f>IF(N871="nulová",J871,0)</f>
        <v>0</v>
      </c>
      <c r="BJ871" s="16" t="s">
        <v>86</v>
      </c>
      <c r="BK871" s="162">
        <f>ROUND(I871*H871,2)</f>
        <v>0</v>
      </c>
      <c r="BL871" s="16" t="s">
        <v>131</v>
      </c>
      <c r="BM871" s="161" t="s">
        <v>990</v>
      </c>
    </row>
    <row r="872" spans="2:65" s="12" customFormat="1" ht="22.5">
      <c r="B872" s="163"/>
      <c r="D872" s="164" t="s">
        <v>133</v>
      </c>
      <c r="E872" s="165" t="s">
        <v>1</v>
      </c>
      <c r="F872" s="166" t="s">
        <v>991</v>
      </c>
      <c r="H872" s="165" t="s">
        <v>1</v>
      </c>
      <c r="I872" s="167"/>
      <c r="L872" s="163"/>
      <c r="M872" s="168"/>
      <c r="N872" s="169"/>
      <c r="O872" s="169"/>
      <c r="P872" s="169"/>
      <c r="Q872" s="169"/>
      <c r="R872" s="169"/>
      <c r="S872" s="169"/>
      <c r="T872" s="170"/>
      <c r="AT872" s="165" t="s">
        <v>133</v>
      </c>
      <c r="AU872" s="165" t="s">
        <v>88</v>
      </c>
      <c r="AV872" s="12" t="s">
        <v>86</v>
      </c>
      <c r="AW872" s="12" t="s">
        <v>32</v>
      </c>
      <c r="AX872" s="12" t="s">
        <v>78</v>
      </c>
      <c r="AY872" s="165" t="s">
        <v>124</v>
      </c>
    </row>
    <row r="873" spans="2:65" s="12" customFormat="1">
      <c r="B873" s="163"/>
      <c r="D873" s="164" t="s">
        <v>133</v>
      </c>
      <c r="E873" s="165" t="s">
        <v>1</v>
      </c>
      <c r="F873" s="166" t="s">
        <v>992</v>
      </c>
      <c r="H873" s="165" t="s">
        <v>1</v>
      </c>
      <c r="I873" s="167"/>
      <c r="L873" s="163"/>
      <c r="M873" s="168"/>
      <c r="N873" s="169"/>
      <c r="O873" s="169"/>
      <c r="P873" s="169"/>
      <c r="Q873" s="169"/>
      <c r="R873" s="169"/>
      <c r="S873" s="169"/>
      <c r="T873" s="170"/>
      <c r="AT873" s="165" t="s">
        <v>133</v>
      </c>
      <c r="AU873" s="165" t="s">
        <v>88</v>
      </c>
      <c r="AV873" s="12" t="s">
        <v>86</v>
      </c>
      <c r="AW873" s="12" t="s">
        <v>32</v>
      </c>
      <c r="AX873" s="12" t="s">
        <v>78</v>
      </c>
      <c r="AY873" s="165" t="s">
        <v>124</v>
      </c>
    </row>
    <row r="874" spans="2:65" s="12" customFormat="1" ht="22.5">
      <c r="B874" s="163"/>
      <c r="D874" s="164" t="s">
        <v>133</v>
      </c>
      <c r="E874" s="165" t="s">
        <v>1</v>
      </c>
      <c r="F874" s="166" t="s">
        <v>401</v>
      </c>
      <c r="H874" s="165" t="s">
        <v>1</v>
      </c>
      <c r="I874" s="167"/>
      <c r="L874" s="163"/>
      <c r="M874" s="168"/>
      <c r="N874" s="169"/>
      <c r="O874" s="169"/>
      <c r="P874" s="169"/>
      <c r="Q874" s="169"/>
      <c r="R874" s="169"/>
      <c r="S874" s="169"/>
      <c r="T874" s="170"/>
      <c r="AT874" s="165" t="s">
        <v>133</v>
      </c>
      <c r="AU874" s="165" t="s">
        <v>88</v>
      </c>
      <c r="AV874" s="12" t="s">
        <v>86</v>
      </c>
      <c r="AW874" s="12" t="s">
        <v>32</v>
      </c>
      <c r="AX874" s="12" t="s">
        <v>78</v>
      </c>
      <c r="AY874" s="165" t="s">
        <v>124</v>
      </c>
    </row>
    <row r="875" spans="2:65" s="13" customFormat="1">
      <c r="B875" s="171"/>
      <c r="D875" s="164" t="s">
        <v>133</v>
      </c>
      <c r="E875" s="172" t="s">
        <v>1</v>
      </c>
      <c r="F875" s="173" t="s">
        <v>123</v>
      </c>
      <c r="H875" s="174">
        <v>4</v>
      </c>
      <c r="I875" s="175"/>
      <c r="L875" s="171"/>
      <c r="M875" s="176"/>
      <c r="N875" s="177"/>
      <c r="O875" s="177"/>
      <c r="P875" s="177"/>
      <c r="Q875" s="177"/>
      <c r="R875" s="177"/>
      <c r="S875" s="177"/>
      <c r="T875" s="178"/>
      <c r="AT875" s="172" t="s">
        <v>133</v>
      </c>
      <c r="AU875" s="172" t="s">
        <v>88</v>
      </c>
      <c r="AV875" s="13" t="s">
        <v>88</v>
      </c>
      <c r="AW875" s="13" t="s">
        <v>32</v>
      </c>
      <c r="AX875" s="13" t="s">
        <v>78</v>
      </c>
      <c r="AY875" s="172" t="s">
        <v>124</v>
      </c>
    </row>
    <row r="876" spans="2:65" s="14" customFormat="1">
      <c r="B876" s="179"/>
      <c r="D876" s="164" t="s">
        <v>133</v>
      </c>
      <c r="E876" s="180" t="s">
        <v>1</v>
      </c>
      <c r="F876" s="181" t="s">
        <v>136</v>
      </c>
      <c r="H876" s="182">
        <v>4</v>
      </c>
      <c r="I876" s="183"/>
      <c r="L876" s="179"/>
      <c r="M876" s="184"/>
      <c r="N876" s="185"/>
      <c r="O876" s="185"/>
      <c r="P876" s="185"/>
      <c r="Q876" s="185"/>
      <c r="R876" s="185"/>
      <c r="S876" s="185"/>
      <c r="T876" s="186"/>
      <c r="AT876" s="180" t="s">
        <v>133</v>
      </c>
      <c r="AU876" s="180" t="s">
        <v>88</v>
      </c>
      <c r="AV876" s="14" t="s">
        <v>123</v>
      </c>
      <c r="AW876" s="14" t="s">
        <v>32</v>
      </c>
      <c r="AX876" s="14" t="s">
        <v>86</v>
      </c>
      <c r="AY876" s="180" t="s">
        <v>124</v>
      </c>
    </row>
    <row r="877" spans="2:65" s="1" customFormat="1" ht="16.5" customHeight="1">
      <c r="B877" s="149"/>
      <c r="C877" s="150" t="s">
        <v>993</v>
      </c>
      <c r="D877" s="150" t="s">
        <v>127</v>
      </c>
      <c r="E877" s="151" t="s">
        <v>994</v>
      </c>
      <c r="F877" s="152" t="s">
        <v>995</v>
      </c>
      <c r="G877" s="153" t="s">
        <v>220</v>
      </c>
      <c r="H877" s="154">
        <v>26.2</v>
      </c>
      <c r="I877" s="155"/>
      <c r="J877" s="156">
        <f>ROUND(I877*H877,2)</f>
        <v>0</v>
      </c>
      <c r="K877" s="152" t="s">
        <v>1</v>
      </c>
      <c r="L877" s="31"/>
      <c r="M877" s="157" t="s">
        <v>1</v>
      </c>
      <c r="N877" s="158" t="s">
        <v>43</v>
      </c>
      <c r="O877" s="54"/>
      <c r="P877" s="159">
        <f>O877*H877</f>
        <v>0</v>
      </c>
      <c r="Q877" s="159">
        <v>0</v>
      </c>
      <c r="R877" s="159">
        <f>Q877*H877</f>
        <v>0</v>
      </c>
      <c r="S877" s="159">
        <v>0</v>
      </c>
      <c r="T877" s="160">
        <f>S877*H877</f>
        <v>0</v>
      </c>
      <c r="AR877" s="161" t="s">
        <v>131</v>
      </c>
      <c r="AT877" s="161" t="s">
        <v>127</v>
      </c>
      <c r="AU877" s="161" t="s">
        <v>88</v>
      </c>
      <c r="AY877" s="16" t="s">
        <v>124</v>
      </c>
      <c r="BE877" s="162">
        <f>IF(N877="základní",J877,0)</f>
        <v>0</v>
      </c>
      <c r="BF877" s="162">
        <f>IF(N877="snížená",J877,0)</f>
        <v>0</v>
      </c>
      <c r="BG877" s="162">
        <f>IF(N877="zákl. přenesená",J877,0)</f>
        <v>0</v>
      </c>
      <c r="BH877" s="162">
        <f>IF(N877="sníž. přenesená",J877,0)</f>
        <v>0</v>
      </c>
      <c r="BI877" s="162">
        <f>IF(N877="nulová",J877,0)</f>
        <v>0</v>
      </c>
      <c r="BJ877" s="16" t="s">
        <v>86</v>
      </c>
      <c r="BK877" s="162">
        <f>ROUND(I877*H877,2)</f>
        <v>0</v>
      </c>
      <c r="BL877" s="16" t="s">
        <v>131</v>
      </c>
      <c r="BM877" s="161" t="s">
        <v>996</v>
      </c>
    </row>
    <row r="878" spans="2:65" s="12" customFormat="1" ht="33.75">
      <c r="B878" s="163"/>
      <c r="D878" s="164" t="s">
        <v>133</v>
      </c>
      <c r="E878" s="165" t="s">
        <v>1</v>
      </c>
      <c r="F878" s="166" t="s">
        <v>997</v>
      </c>
      <c r="H878" s="165" t="s">
        <v>1</v>
      </c>
      <c r="I878" s="167"/>
      <c r="L878" s="163"/>
      <c r="M878" s="168"/>
      <c r="N878" s="169"/>
      <c r="O878" s="169"/>
      <c r="P878" s="169"/>
      <c r="Q878" s="169"/>
      <c r="R878" s="169"/>
      <c r="S878" s="169"/>
      <c r="T878" s="170"/>
      <c r="AT878" s="165" t="s">
        <v>133</v>
      </c>
      <c r="AU878" s="165" t="s">
        <v>88</v>
      </c>
      <c r="AV878" s="12" t="s">
        <v>86</v>
      </c>
      <c r="AW878" s="12" t="s">
        <v>32</v>
      </c>
      <c r="AX878" s="12" t="s">
        <v>78</v>
      </c>
      <c r="AY878" s="165" t="s">
        <v>124</v>
      </c>
    </row>
    <row r="879" spans="2:65" s="12" customFormat="1">
      <c r="B879" s="163"/>
      <c r="D879" s="164" t="s">
        <v>133</v>
      </c>
      <c r="E879" s="165" t="s">
        <v>1</v>
      </c>
      <c r="F879" s="166" t="s">
        <v>998</v>
      </c>
      <c r="H879" s="165" t="s">
        <v>1</v>
      </c>
      <c r="I879" s="167"/>
      <c r="L879" s="163"/>
      <c r="M879" s="168"/>
      <c r="N879" s="169"/>
      <c r="O879" s="169"/>
      <c r="P879" s="169"/>
      <c r="Q879" s="169"/>
      <c r="R879" s="169"/>
      <c r="S879" s="169"/>
      <c r="T879" s="170"/>
      <c r="AT879" s="165" t="s">
        <v>133</v>
      </c>
      <c r="AU879" s="165" t="s">
        <v>88</v>
      </c>
      <c r="AV879" s="12" t="s">
        <v>86</v>
      </c>
      <c r="AW879" s="12" t="s">
        <v>32</v>
      </c>
      <c r="AX879" s="12" t="s">
        <v>78</v>
      </c>
      <c r="AY879" s="165" t="s">
        <v>124</v>
      </c>
    </row>
    <row r="880" spans="2:65" s="12" customFormat="1" ht="22.5">
      <c r="B880" s="163"/>
      <c r="D880" s="164" t="s">
        <v>133</v>
      </c>
      <c r="E880" s="165" t="s">
        <v>1</v>
      </c>
      <c r="F880" s="166" t="s">
        <v>999</v>
      </c>
      <c r="H880" s="165" t="s">
        <v>1</v>
      </c>
      <c r="I880" s="167"/>
      <c r="L880" s="163"/>
      <c r="M880" s="168"/>
      <c r="N880" s="169"/>
      <c r="O880" s="169"/>
      <c r="P880" s="169"/>
      <c r="Q880" s="169"/>
      <c r="R880" s="169"/>
      <c r="S880" s="169"/>
      <c r="T880" s="170"/>
      <c r="AT880" s="165" t="s">
        <v>133</v>
      </c>
      <c r="AU880" s="165" t="s">
        <v>88</v>
      </c>
      <c r="AV880" s="12" t="s">
        <v>86</v>
      </c>
      <c r="AW880" s="12" t="s">
        <v>32</v>
      </c>
      <c r="AX880" s="12" t="s">
        <v>78</v>
      </c>
      <c r="AY880" s="165" t="s">
        <v>124</v>
      </c>
    </row>
    <row r="881" spans="2:65" s="12" customFormat="1" ht="22.5">
      <c r="B881" s="163"/>
      <c r="D881" s="164" t="s">
        <v>133</v>
      </c>
      <c r="E881" s="165" t="s">
        <v>1</v>
      </c>
      <c r="F881" s="166" t="s">
        <v>1000</v>
      </c>
      <c r="H881" s="165" t="s">
        <v>1</v>
      </c>
      <c r="I881" s="167"/>
      <c r="L881" s="163"/>
      <c r="M881" s="168"/>
      <c r="N881" s="169"/>
      <c r="O881" s="169"/>
      <c r="P881" s="169"/>
      <c r="Q881" s="169"/>
      <c r="R881" s="169"/>
      <c r="S881" s="169"/>
      <c r="T881" s="170"/>
      <c r="AT881" s="165" t="s">
        <v>133</v>
      </c>
      <c r="AU881" s="165" t="s">
        <v>88</v>
      </c>
      <c r="AV881" s="12" t="s">
        <v>86</v>
      </c>
      <c r="AW881" s="12" t="s">
        <v>32</v>
      </c>
      <c r="AX881" s="12" t="s">
        <v>78</v>
      </c>
      <c r="AY881" s="165" t="s">
        <v>124</v>
      </c>
    </row>
    <row r="882" spans="2:65" s="13" customFormat="1">
      <c r="B882" s="171"/>
      <c r="D882" s="164" t="s">
        <v>133</v>
      </c>
      <c r="E882" s="172" t="s">
        <v>1</v>
      </c>
      <c r="F882" s="173" t="s">
        <v>452</v>
      </c>
      <c r="H882" s="174">
        <v>26.2</v>
      </c>
      <c r="I882" s="175"/>
      <c r="L882" s="171"/>
      <c r="M882" s="176"/>
      <c r="N882" s="177"/>
      <c r="O882" s="177"/>
      <c r="P882" s="177"/>
      <c r="Q882" s="177"/>
      <c r="R882" s="177"/>
      <c r="S882" s="177"/>
      <c r="T882" s="178"/>
      <c r="AT882" s="172" t="s">
        <v>133</v>
      </c>
      <c r="AU882" s="172" t="s">
        <v>88</v>
      </c>
      <c r="AV882" s="13" t="s">
        <v>88</v>
      </c>
      <c r="AW882" s="13" t="s">
        <v>32</v>
      </c>
      <c r="AX882" s="13" t="s">
        <v>78</v>
      </c>
      <c r="AY882" s="172" t="s">
        <v>124</v>
      </c>
    </row>
    <row r="883" spans="2:65" s="14" customFormat="1">
      <c r="B883" s="179"/>
      <c r="D883" s="164" t="s">
        <v>133</v>
      </c>
      <c r="E883" s="180" t="s">
        <v>1</v>
      </c>
      <c r="F883" s="181" t="s">
        <v>136</v>
      </c>
      <c r="H883" s="182">
        <v>26.2</v>
      </c>
      <c r="I883" s="183"/>
      <c r="L883" s="179"/>
      <c r="M883" s="184"/>
      <c r="N883" s="185"/>
      <c r="O883" s="185"/>
      <c r="P883" s="185"/>
      <c r="Q883" s="185"/>
      <c r="R883" s="185"/>
      <c r="S883" s="185"/>
      <c r="T883" s="186"/>
      <c r="AT883" s="180" t="s">
        <v>133</v>
      </c>
      <c r="AU883" s="180" t="s">
        <v>88</v>
      </c>
      <c r="AV883" s="14" t="s">
        <v>123</v>
      </c>
      <c r="AW883" s="14" t="s">
        <v>32</v>
      </c>
      <c r="AX883" s="14" t="s">
        <v>86</v>
      </c>
      <c r="AY883" s="180" t="s">
        <v>124</v>
      </c>
    </row>
    <row r="884" spans="2:65" s="11" customFormat="1" ht="25.9" customHeight="1">
      <c r="B884" s="136"/>
      <c r="D884" s="137" t="s">
        <v>77</v>
      </c>
      <c r="E884" s="138" t="s">
        <v>95</v>
      </c>
      <c r="F884" s="138" t="s">
        <v>96</v>
      </c>
      <c r="I884" s="139"/>
      <c r="J884" s="140">
        <f>BK884</f>
        <v>0</v>
      </c>
      <c r="L884" s="136"/>
      <c r="M884" s="141"/>
      <c r="N884" s="142"/>
      <c r="O884" s="142"/>
      <c r="P884" s="143">
        <f>SUM(P885:P936)</f>
        <v>0</v>
      </c>
      <c r="Q884" s="142"/>
      <c r="R884" s="143">
        <f>SUM(R885:R936)</f>
        <v>0.11506000000000001</v>
      </c>
      <c r="S884" s="142"/>
      <c r="T884" s="144">
        <f>SUM(T885:T936)</f>
        <v>0</v>
      </c>
      <c r="AR884" s="137" t="s">
        <v>152</v>
      </c>
      <c r="AT884" s="145" t="s">
        <v>77</v>
      </c>
      <c r="AU884" s="145" t="s">
        <v>78</v>
      </c>
      <c r="AY884" s="137" t="s">
        <v>124</v>
      </c>
      <c r="BK884" s="146">
        <f>SUM(BK885:BK936)</f>
        <v>0</v>
      </c>
    </row>
    <row r="885" spans="2:65" s="1" customFormat="1" ht="16.5" customHeight="1">
      <c r="B885" s="149"/>
      <c r="C885" s="150" t="s">
        <v>1001</v>
      </c>
      <c r="D885" s="150" t="s">
        <v>127</v>
      </c>
      <c r="E885" s="151" t="s">
        <v>1002</v>
      </c>
      <c r="F885" s="152" t="s">
        <v>1003</v>
      </c>
      <c r="G885" s="153" t="s">
        <v>736</v>
      </c>
      <c r="H885" s="154">
        <v>2</v>
      </c>
      <c r="I885" s="155"/>
      <c r="J885" s="156">
        <f>ROUND(I885*H885,2)</f>
        <v>0</v>
      </c>
      <c r="K885" s="152" t="s">
        <v>1</v>
      </c>
      <c r="L885" s="31"/>
      <c r="M885" s="157" t="s">
        <v>1</v>
      </c>
      <c r="N885" s="158" t="s">
        <v>43</v>
      </c>
      <c r="O885" s="54"/>
      <c r="P885" s="159">
        <f>O885*H885</f>
        <v>0</v>
      </c>
      <c r="Q885" s="159">
        <v>0</v>
      </c>
      <c r="R885" s="159">
        <f>Q885*H885</f>
        <v>0</v>
      </c>
      <c r="S885" s="159">
        <v>0</v>
      </c>
      <c r="T885" s="160">
        <f>S885*H885</f>
        <v>0</v>
      </c>
      <c r="AR885" s="161" t="s">
        <v>123</v>
      </c>
      <c r="AT885" s="161" t="s">
        <v>127</v>
      </c>
      <c r="AU885" s="161" t="s">
        <v>86</v>
      </c>
      <c r="AY885" s="16" t="s">
        <v>124</v>
      </c>
      <c r="BE885" s="162">
        <f>IF(N885="základní",J885,0)</f>
        <v>0</v>
      </c>
      <c r="BF885" s="162">
        <f>IF(N885="snížená",J885,0)</f>
        <v>0</v>
      </c>
      <c r="BG885" s="162">
        <f>IF(N885="zákl. přenesená",J885,0)</f>
        <v>0</v>
      </c>
      <c r="BH885" s="162">
        <f>IF(N885="sníž. přenesená",J885,0)</f>
        <v>0</v>
      </c>
      <c r="BI885" s="162">
        <f>IF(N885="nulová",J885,0)</f>
        <v>0</v>
      </c>
      <c r="BJ885" s="16" t="s">
        <v>86</v>
      </c>
      <c r="BK885" s="162">
        <f>ROUND(I885*H885,2)</f>
        <v>0</v>
      </c>
      <c r="BL885" s="16" t="s">
        <v>123</v>
      </c>
      <c r="BM885" s="161" t="s">
        <v>1004</v>
      </c>
    </row>
    <row r="886" spans="2:65" s="1" customFormat="1" ht="19.5">
      <c r="B886" s="31"/>
      <c r="D886" s="164" t="s">
        <v>337</v>
      </c>
      <c r="F886" s="200" t="s">
        <v>1005</v>
      </c>
      <c r="I886" s="90"/>
      <c r="L886" s="31"/>
      <c r="M886" s="201"/>
      <c r="N886" s="54"/>
      <c r="O886" s="54"/>
      <c r="P886" s="54"/>
      <c r="Q886" s="54"/>
      <c r="R886" s="54"/>
      <c r="S886" s="54"/>
      <c r="T886" s="55"/>
      <c r="AT886" s="16" t="s">
        <v>337</v>
      </c>
      <c r="AU886" s="16" t="s">
        <v>86</v>
      </c>
    </row>
    <row r="887" spans="2:65" s="12" customFormat="1">
      <c r="B887" s="163"/>
      <c r="D887" s="164" t="s">
        <v>133</v>
      </c>
      <c r="E887" s="165" t="s">
        <v>1</v>
      </c>
      <c r="F887" s="166" t="s">
        <v>1006</v>
      </c>
      <c r="H887" s="165" t="s">
        <v>1</v>
      </c>
      <c r="I887" s="167"/>
      <c r="L887" s="163"/>
      <c r="M887" s="168"/>
      <c r="N887" s="169"/>
      <c r="O887" s="169"/>
      <c r="P887" s="169"/>
      <c r="Q887" s="169"/>
      <c r="R887" s="169"/>
      <c r="S887" s="169"/>
      <c r="T887" s="170"/>
      <c r="AT887" s="165" t="s">
        <v>133</v>
      </c>
      <c r="AU887" s="165" t="s">
        <v>86</v>
      </c>
      <c r="AV887" s="12" t="s">
        <v>86</v>
      </c>
      <c r="AW887" s="12" t="s">
        <v>32</v>
      </c>
      <c r="AX887" s="12" t="s">
        <v>78</v>
      </c>
      <c r="AY887" s="165" t="s">
        <v>124</v>
      </c>
    </row>
    <row r="888" spans="2:65" s="13" customFormat="1">
      <c r="B888" s="171"/>
      <c r="D888" s="164" t="s">
        <v>133</v>
      </c>
      <c r="E888" s="172" t="s">
        <v>1</v>
      </c>
      <c r="F888" s="173" t="s">
        <v>827</v>
      </c>
      <c r="H888" s="174">
        <v>2</v>
      </c>
      <c r="I888" s="175"/>
      <c r="L888" s="171"/>
      <c r="M888" s="176"/>
      <c r="N888" s="177"/>
      <c r="O888" s="177"/>
      <c r="P888" s="177"/>
      <c r="Q888" s="177"/>
      <c r="R888" s="177"/>
      <c r="S888" s="177"/>
      <c r="T888" s="178"/>
      <c r="AT888" s="172" t="s">
        <v>133</v>
      </c>
      <c r="AU888" s="172" t="s">
        <v>86</v>
      </c>
      <c r="AV888" s="13" t="s">
        <v>88</v>
      </c>
      <c r="AW888" s="13" t="s">
        <v>32</v>
      </c>
      <c r="AX888" s="13" t="s">
        <v>78</v>
      </c>
      <c r="AY888" s="172" t="s">
        <v>124</v>
      </c>
    </row>
    <row r="889" spans="2:65" s="14" customFormat="1">
      <c r="B889" s="179"/>
      <c r="D889" s="164" t="s">
        <v>133</v>
      </c>
      <c r="E889" s="180" t="s">
        <v>1</v>
      </c>
      <c r="F889" s="181" t="s">
        <v>136</v>
      </c>
      <c r="H889" s="182">
        <v>2</v>
      </c>
      <c r="I889" s="183"/>
      <c r="L889" s="179"/>
      <c r="M889" s="184"/>
      <c r="N889" s="185"/>
      <c r="O889" s="185"/>
      <c r="P889" s="185"/>
      <c r="Q889" s="185"/>
      <c r="R889" s="185"/>
      <c r="S889" s="185"/>
      <c r="T889" s="186"/>
      <c r="AT889" s="180" t="s">
        <v>133</v>
      </c>
      <c r="AU889" s="180" t="s">
        <v>86</v>
      </c>
      <c r="AV889" s="14" t="s">
        <v>123</v>
      </c>
      <c r="AW889" s="14" t="s">
        <v>32</v>
      </c>
      <c r="AX889" s="14" t="s">
        <v>86</v>
      </c>
      <c r="AY889" s="180" t="s">
        <v>124</v>
      </c>
    </row>
    <row r="890" spans="2:65" s="1" customFormat="1" ht="24" customHeight="1">
      <c r="B890" s="149"/>
      <c r="C890" s="150" t="s">
        <v>1007</v>
      </c>
      <c r="D890" s="150" t="s">
        <v>127</v>
      </c>
      <c r="E890" s="151" t="s">
        <v>1008</v>
      </c>
      <c r="F890" s="152" t="s">
        <v>1009</v>
      </c>
      <c r="G890" s="153" t="s">
        <v>736</v>
      </c>
      <c r="H890" s="154">
        <v>1</v>
      </c>
      <c r="I890" s="155"/>
      <c r="J890" s="156">
        <f>ROUND(I890*H890,2)</f>
        <v>0</v>
      </c>
      <c r="K890" s="152" t="s">
        <v>1</v>
      </c>
      <c r="L890" s="31"/>
      <c r="M890" s="157" t="s">
        <v>1</v>
      </c>
      <c r="N890" s="158" t="s">
        <v>43</v>
      </c>
      <c r="O890" s="54"/>
      <c r="P890" s="159">
        <f>O890*H890</f>
        <v>0</v>
      </c>
      <c r="Q890" s="159">
        <v>0</v>
      </c>
      <c r="R890" s="159">
        <f>Q890*H890</f>
        <v>0</v>
      </c>
      <c r="S890" s="159">
        <v>0</v>
      </c>
      <c r="T890" s="160">
        <f>S890*H890</f>
        <v>0</v>
      </c>
      <c r="AR890" s="161" t="s">
        <v>123</v>
      </c>
      <c r="AT890" s="161" t="s">
        <v>127</v>
      </c>
      <c r="AU890" s="161" t="s">
        <v>86</v>
      </c>
      <c r="AY890" s="16" t="s">
        <v>124</v>
      </c>
      <c r="BE890" s="162">
        <f>IF(N890="základní",J890,0)</f>
        <v>0</v>
      </c>
      <c r="BF890" s="162">
        <f>IF(N890="snížená",J890,0)</f>
        <v>0</v>
      </c>
      <c r="BG890" s="162">
        <f>IF(N890="zákl. přenesená",J890,0)</f>
        <v>0</v>
      </c>
      <c r="BH890" s="162">
        <f>IF(N890="sníž. přenesená",J890,0)</f>
        <v>0</v>
      </c>
      <c r="BI890" s="162">
        <f>IF(N890="nulová",J890,0)</f>
        <v>0</v>
      </c>
      <c r="BJ890" s="16" t="s">
        <v>86</v>
      </c>
      <c r="BK890" s="162">
        <f>ROUND(I890*H890,2)</f>
        <v>0</v>
      </c>
      <c r="BL890" s="16" t="s">
        <v>123</v>
      </c>
      <c r="BM890" s="161" t="s">
        <v>1010</v>
      </c>
    </row>
    <row r="891" spans="2:65" s="1" customFormat="1" ht="29.25">
      <c r="B891" s="31"/>
      <c r="D891" s="164" t="s">
        <v>337</v>
      </c>
      <c r="F891" s="200" t="s">
        <v>1011</v>
      </c>
      <c r="I891" s="90"/>
      <c r="L891" s="31"/>
      <c r="M891" s="201"/>
      <c r="N891" s="54"/>
      <c r="O891" s="54"/>
      <c r="P891" s="54"/>
      <c r="Q891" s="54"/>
      <c r="R891" s="54"/>
      <c r="S891" s="54"/>
      <c r="T891" s="55"/>
      <c r="AT891" s="16" t="s">
        <v>337</v>
      </c>
      <c r="AU891" s="16" t="s">
        <v>86</v>
      </c>
    </row>
    <row r="892" spans="2:65" s="12" customFormat="1" ht="22.5">
      <c r="B892" s="163"/>
      <c r="D892" s="164" t="s">
        <v>133</v>
      </c>
      <c r="E892" s="165" t="s">
        <v>1</v>
      </c>
      <c r="F892" s="166" t="s">
        <v>1012</v>
      </c>
      <c r="H892" s="165" t="s">
        <v>1</v>
      </c>
      <c r="I892" s="167"/>
      <c r="L892" s="163"/>
      <c r="M892" s="168"/>
      <c r="N892" s="169"/>
      <c r="O892" s="169"/>
      <c r="P892" s="169"/>
      <c r="Q892" s="169"/>
      <c r="R892" s="169"/>
      <c r="S892" s="169"/>
      <c r="T892" s="170"/>
      <c r="AT892" s="165" t="s">
        <v>133</v>
      </c>
      <c r="AU892" s="165" t="s">
        <v>86</v>
      </c>
      <c r="AV892" s="12" t="s">
        <v>86</v>
      </c>
      <c r="AW892" s="12" t="s">
        <v>32</v>
      </c>
      <c r="AX892" s="12" t="s">
        <v>78</v>
      </c>
      <c r="AY892" s="165" t="s">
        <v>124</v>
      </c>
    </row>
    <row r="893" spans="2:65" s="13" customFormat="1">
      <c r="B893" s="171"/>
      <c r="D893" s="164" t="s">
        <v>133</v>
      </c>
      <c r="E893" s="172" t="s">
        <v>1</v>
      </c>
      <c r="F893" s="173" t="s">
        <v>86</v>
      </c>
      <c r="H893" s="174">
        <v>1</v>
      </c>
      <c r="I893" s="175"/>
      <c r="L893" s="171"/>
      <c r="M893" s="176"/>
      <c r="N893" s="177"/>
      <c r="O893" s="177"/>
      <c r="P893" s="177"/>
      <c r="Q893" s="177"/>
      <c r="R893" s="177"/>
      <c r="S893" s="177"/>
      <c r="T893" s="178"/>
      <c r="AT893" s="172" t="s">
        <v>133</v>
      </c>
      <c r="AU893" s="172" t="s">
        <v>86</v>
      </c>
      <c r="AV893" s="13" t="s">
        <v>88</v>
      </c>
      <c r="AW893" s="13" t="s">
        <v>32</v>
      </c>
      <c r="AX893" s="13" t="s">
        <v>78</v>
      </c>
      <c r="AY893" s="172" t="s">
        <v>124</v>
      </c>
    </row>
    <row r="894" spans="2:65" s="14" customFormat="1">
      <c r="B894" s="179"/>
      <c r="D894" s="164" t="s">
        <v>133</v>
      </c>
      <c r="E894" s="180" t="s">
        <v>1</v>
      </c>
      <c r="F894" s="181" t="s">
        <v>136</v>
      </c>
      <c r="H894" s="182">
        <v>1</v>
      </c>
      <c r="I894" s="183"/>
      <c r="L894" s="179"/>
      <c r="M894" s="184"/>
      <c r="N894" s="185"/>
      <c r="O894" s="185"/>
      <c r="P894" s="185"/>
      <c r="Q894" s="185"/>
      <c r="R894" s="185"/>
      <c r="S894" s="185"/>
      <c r="T894" s="186"/>
      <c r="AT894" s="180" t="s">
        <v>133</v>
      </c>
      <c r="AU894" s="180" t="s">
        <v>86</v>
      </c>
      <c r="AV894" s="14" t="s">
        <v>123</v>
      </c>
      <c r="AW894" s="14" t="s">
        <v>32</v>
      </c>
      <c r="AX894" s="14" t="s">
        <v>86</v>
      </c>
      <c r="AY894" s="180" t="s">
        <v>124</v>
      </c>
    </row>
    <row r="895" spans="2:65" s="1" customFormat="1" ht="24" customHeight="1">
      <c r="B895" s="149"/>
      <c r="C895" s="150" t="s">
        <v>1013</v>
      </c>
      <c r="D895" s="150" t="s">
        <v>127</v>
      </c>
      <c r="E895" s="151" t="s">
        <v>1014</v>
      </c>
      <c r="F895" s="152" t="s">
        <v>1015</v>
      </c>
      <c r="G895" s="153" t="s">
        <v>736</v>
      </c>
      <c r="H895" s="154">
        <v>2</v>
      </c>
      <c r="I895" s="155"/>
      <c r="J895" s="156">
        <f>ROUND(I895*H895,2)</f>
        <v>0</v>
      </c>
      <c r="K895" s="152" t="s">
        <v>1</v>
      </c>
      <c r="L895" s="31"/>
      <c r="M895" s="157" t="s">
        <v>1</v>
      </c>
      <c r="N895" s="158" t="s">
        <v>43</v>
      </c>
      <c r="O895" s="54"/>
      <c r="P895" s="159">
        <f>O895*H895</f>
        <v>0</v>
      </c>
      <c r="Q895" s="159">
        <v>0</v>
      </c>
      <c r="R895" s="159">
        <f>Q895*H895</f>
        <v>0</v>
      </c>
      <c r="S895" s="159">
        <v>0</v>
      </c>
      <c r="T895" s="160">
        <f>S895*H895</f>
        <v>0</v>
      </c>
      <c r="AR895" s="161" t="s">
        <v>123</v>
      </c>
      <c r="AT895" s="161" t="s">
        <v>127</v>
      </c>
      <c r="AU895" s="161" t="s">
        <v>86</v>
      </c>
      <c r="AY895" s="16" t="s">
        <v>124</v>
      </c>
      <c r="BE895" s="162">
        <f>IF(N895="základní",J895,0)</f>
        <v>0</v>
      </c>
      <c r="BF895" s="162">
        <f>IF(N895="snížená",J895,0)</f>
        <v>0</v>
      </c>
      <c r="BG895" s="162">
        <f>IF(N895="zákl. přenesená",J895,0)</f>
        <v>0</v>
      </c>
      <c r="BH895" s="162">
        <f>IF(N895="sníž. přenesená",J895,0)</f>
        <v>0</v>
      </c>
      <c r="BI895" s="162">
        <f>IF(N895="nulová",J895,0)</f>
        <v>0</v>
      </c>
      <c r="BJ895" s="16" t="s">
        <v>86</v>
      </c>
      <c r="BK895" s="162">
        <f>ROUND(I895*H895,2)</f>
        <v>0</v>
      </c>
      <c r="BL895" s="16" t="s">
        <v>123</v>
      </c>
      <c r="BM895" s="161" t="s">
        <v>1016</v>
      </c>
    </row>
    <row r="896" spans="2:65" s="1" customFormat="1" ht="48.75">
      <c r="B896" s="31"/>
      <c r="D896" s="164" t="s">
        <v>337</v>
      </c>
      <c r="F896" s="200" t="s">
        <v>1017</v>
      </c>
      <c r="I896" s="90"/>
      <c r="L896" s="31"/>
      <c r="M896" s="201"/>
      <c r="N896" s="54"/>
      <c r="O896" s="54"/>
      <c r="P896" s="54"/>
      <c r="Q896" s="54"/>
      <c r="R896" s="54"/>
      <c r="S896" s="54"/>
      <c r="T896" s="55"/>
      <c r="AT896" s="16" t="s">
        <v>337</v>
      </c>
      <c r="AU896" s="16" t="s">
        <v>86</v>
      </c>
    </row>
    <row r="897" spans="2:65" s="12" customFormat="1" ht="22.5">
      <c r="B897" s="163"/>
      <c r="D897" s="164" t="s">
        <v>133</v>
      </c>
      <c r="E897" s="165" t="s">
        <v>1</v>
      </c>
      <c r="F897" s="166" t="s">
        <v>1015</v>
      </c>
      <c r="H897" s="165" t="s">
        <v>1</v>
      </c>
      <c r="I897" s="167"/>
      <c r="L897" s="163"/>
      <c r="M897" s="168"/>
      <c r="N897" s="169"/>
      <c r="O897" s="169"/>
      <c r="P897" s="169"/>
      <c r="Q897" s="169"/>
      <c r="R897" s="169"/>
      <c r="S897" s="169"/>
      <c r="T897" s="170"/>
      <c r="AT897" s="165" t="s">
        <v>133</v>
      </c>
      <c r="AU897" s="165" t="s">
        <v>86</v>
      </c>
      <c r="AV897" s="12" t="s">
        <v>86</v>
      </c>
      <c r="AW897" s="12" t="s">
        <v>32</v>
      </c>
      <c r="AX897" s="12" t="s">
        <v>78</v>
      </c>
      <c r="AY897" s="165" t="s">
        <v>124</v>
      </c>
    </row>
    <row r="898" spans="2:65" s="12" customFormat="1" ht="22.5">
      <c r="B898" s="163"/>
      <c r="D898" s="164" t="s">
        <v>133</v>
      </c>
      <c r="E898" s="165" t="s">
        <v>1</v>
      </c>
      <c r="F898" s="166" t="s">
        <v>1018</v>
      </c>
      <c r="H898" s="165" t="s">
        <v>1</v>
      </c>
      <c r="I898" s="167"/>
      <c r="L898" s="163"/>
      <c r="M898" s="168"/>
      <c r="N898" s="169"/>
      <c r="O898" s="169"/>
      <c r="P898" s="169"/>
      <c r="Q898" s="169"/>
      <c r="R898" s="169"/>
      <c r="S898" s="169"/>
      <c r="T898" s="170"/>
      <c r="AT898" s="165" t="s">
        <v>133</v>
      </c>
      <c r="AU898" s="165" t="s">
        <v>86</v>
      </c>
      <c r="AV898" s="12" t="s">
        <v>86</v>
      </c>
      <c r="AW898" s="12" t="s">
        <v>32</v>
      </c>
      <c r="AX898" s="12" t="s">
        <v>78</v>
      </c>
      <c r="AY898" s="165" t="s">
        <v>124</v>
      </c>
    </row>
    <row r="899" spans="2:65" s="12" customFormat="1" ht="22.5">
      <c r="B899" s="163"/>
      <c r="D899" s="164" t="s">
        <v>133</v>
      </c>
      <c r="E899" s="165" t="s">
        <v>1</v>
      </c>
      <c r="F899" s="166" t="s">
        <v>1019</v>
      </c>
      <c r="H899" s="165" t="s">
        <v>1</v>
      </c>
      <c r="I899" s="167"/>
      <c r="L899" s="163"/>
      <c r="M899" s="168"/>
      <c r="N899" s="169"/>
      <c r="O899" s="169"/>
      <c r="P899" s="169"/>
      <c r="Q899" s="169"/>
      <c r="R899" s="169"/>
      <c r="S899" s="169"/>
      <c r="T899" s="170"/>
      <c r="AT899" s="165" t="s">
        <v>133</v>
      </c>
      <c r="AU899" s="165" t="s">
        <v>86</v>
      </c>
      <c r="AV899" s="12" t="s">
        <v>86</v>
      </c>
      <c r="AW899" s="12" t="s">
        <v>32</v>
      </c>
      <c r="AX899" s="12" t="s">
        <v>78</v>
      </c>
      <c r="AY899" s="165" t="s">
        <v>124</v>
      </c>
    </row>
    <row r="900" spans="2:65" s="13" customFormat="1">
      <c r="B900" s="171"/>
      <c r="D900" s="164" t="s">
        <v>133</v>
      </c>
      <c r="E900" s="172" t="s">
        <v>1</v>
      </c>
      <c r="F900" s="173" t="s">
        <v>827</v>
      </c>
      <c r="H900" s="174">
        <v>2</v>
      </c>
      <c r="I900" s="175"/>
      <c r="L900" s="171"/>
      <c r="M900" s="176"/>
      <c r="N900" s="177"/>
      <c r="O900" s="177"/>
      <c r="P900" s="177"/>
      <c r="Q900" s="177"/>
      <c r="R900" s="177"/>
      <c r="S900" s="177"/>
      <c r="T900" s="178"/>
      <c r="AT900" s="172" t="s">
        <v>133</v>
      </c>
      <c r="AU900" s="172" t="s">
        <v>86</v>
      </c>
      <c r="AV900" s="13" t="s">
        <v>88</v>
      </c>
      <c r="AW900" s="13" t="s">
        <v>32</v>
      </c>
      <c r="AX900" s="13" t="s">
        <v>78</v>
      </c>
      <c r="AY900" s="172" t="s">
        <v>124</v>
      </c>
    </row>
    <row r="901" spans="2:65" s="14" customFormat="1">
      <c r="B901" s="179"/>
      <c r="D901" s="164" t="s">
        <v>133</v>
      </c>
      <c r="E901" s="180" t="s">
        <v>1</v>
      </c>
      <c r="F901" s="181" t="s">
        <v>136</v>
      </c>
      <c r="H901" s="182">
        <v>2</v>
      </c>
      <c r="I901" s="183"/>
      <c r="L901" s="179"/>
      <c r="M901" s="184"/>
      <c r="N901" s="185"/>
      <c r="O901" s="185"/>
      <c r="P901" s="185"/>
      <c r="Q901" s="185"/>
      <c r="R901" s="185"/>
      <c r="S901" s="185"/>
      <c r="T901" s="186"/>
      <c r="AT901" s="180" t="s">
        <v>133</v>
      </c>
      <c r="AU901" s="180" t="s">
        <v>86</v>
      </c>
      <c r="AV901" s="14" t="s">
        <v>123</v>
      </c>
      <c r="AW901" s="14" t="s">
        <v>32</v>
      </c>
      <c r="AX901" s="14" t="s">
        <v>86</v>
      </c>
      <c r="AY901" s="180" t="s">
        <v>124</v>
      </c>
    </row>
    <row r="902" spans="2:65" s="1" customFormat="1" ht="24" customHeight="1">
      <c r="B902" s="149"/>
      <c r="C902" s="150" t="s">
        <v>1020</v>
      </c>
      <c r="D902" s="150" t="s">
        <v>127</v>
      </c>
      <c r="E902" s="151" t="s">
        <v>1021</v>
      </c>
      <c r="F902" s="152" t="s">
        <v>1022</v>
      </c>
      <c r="G902" s="153" t="s">
        <v>736</v>
      </c>
      <c r="H902" s="154">
        <v>2</v>
      </c>
      <c r="I902" s="155"/>
      <c r="J902" s="156">
        <f>ROUND(I902*H902,2)</f>
        <v>0</v>
      </c>
      <c r="K902" s="152" t="s">
        <v>1</v>
      </c>
      <c r="L902" s="31"/>
      <c r="M902" s="157" t="s">
        <v>1</v>
      </c>
      <c r="N902" s="158" t="s">
        <v>43</v>
      </c>
      <c r="O902" s="54"/>
      <c r="P902" s="159">
        <f>O902*H902</f>
        <v>0</v>
      </c>
      <c r="Q902" s="159">
        <v>0</v>
      </c>
      <c r="R902" s="159">
        <f>Q902*H902</f>
        <v>0</v>
      </c>
      <c r="S902" s="159">
        <v>0</v>
      </c>
      <c r="T902" s="160">
        <f>S902*H902</f>
        <v>0</v>
      </c>
      <c r="AR902" s="161" t="s">
        <v>123</v>
      </c>
      <c r="AT902" s="161" t="s">
        <v>127</v>
      </c>
      <c r="AU902" s="161" t="s">
        <v>86</v>
      </c>
      <c r="AY902" s="16" t="s">
        <v>124</v>
      </c>
      <c r="BE902" s="162">
        <f>IF(N902="základní",J902,0)</f>
        <v>0</v>
      </c>
      <c r="BF902" s="162">
        <f>IF(N902="snížená",J902,0)</f>
        <v>0</v>
      </c>
      <c r="BG902" s="162">
        <f>IF(N902="zákl. přenesená",J902,0)</f>
        <v>0</v>
      </c>
      <c r="BH902" s="162">
        <f>IF(N902="sníž. přenesená",J902,0)</f>
        <v>0</v>
      </c>
      <c r="BI902" s="162">
        <f>IF(N902="nulová",J902,0)</f>
        <v>0</v>
      </c>
      <c r="BJ902" s="16" t="s">
        <v>86</v>
      </c>
      <c r="BK902" s="162">
        <f>ROUND(I902*H902,2)</f>
        <v>0</v>
      </c>
      <c r="BL902" s="16" t="s">
        <v>123</v>
      </c>
      <c r="BM902" s="161" t="s">
        <v>1023</v>
      </c>
    </row>
    <row r="903" spans="2:65" s="1" customFormat="1" ht="58.5">
      <c r="B903" s="31"/>
      <c r="D903" s="164" t="s">
        <v>337</v>
      </c>
      <c r="F903" s="200" t="s">
        <v>1024</v>
      </c>
      <c r="I903" s="90"/>
      <c r="L903" s="31"/>
      <c r="M903" s="201"/>
      <c r="N903" s="54"/>
      <c r="O903" s="54"/>
      <c r="P903" s="54"/>
      <c r="Q903" s="54"/>
      <c r="R903" s="54"/>
      <c r="S903" s="54"/>
      <c r="T903" s="55"/>
      <c r="AT903" s="16" t="s">
        <v>337</v>
      </c>
      <c r="AU903" s="16" t="s">
        <v>86</v>
      </c>
    </row>
    <row r="904" spans="2:65" s="12" customFormat="1" ht="22.5">
      <c r="B904" s="163"/>
      <c r="D904" s="164" t="s">
        <v>133</v>
      </c>
      <c r="E904" s="165" t="s">
        <v>1</v>
      </c>
      <c r="F904" s="166" t="s">
        <v>1025</v>
      </c>
      <c r="H904" s="165" t="s">
        <v>1</v>
      </c>
      <c r="I904" s="167"/>
      <c r="L904" s="163"/>
      <c r="M904" s="168"/>
      <c r="N904" s="169"/>
      <c r="O904" s="169"/>
      <c r="P904" s="169"/>
      <c r="Q904" s="169"/>
      <c r="R904" s="169"/>
      <c r="S904" s="169"/>
      <c r="T904" s="170"/>
      <c r="AT904" s="165" t="s">
        <v>133</v>
      </c>
      <c r="AU904" s="165" t="s">
        <v>86</v>
      </c>
      <c r="AV904" s="12" t="s">
        <v>86</v>
      </c>
      <c r="AW904" s="12" t="s">
        <v>32</v>
      </c>
      <c r="AX904" s="12" t="s">
        <v>78</v>
      </c>
      <c r="AY904" s="165" t="s">
        <v>124</v>
      </c>
    </row>
    <row r="905" spans="2:65" s="12" customFormat="1" ht="22.5">
      <c r="B905" s="163"/>
      <c r="D905" s="164" t="s">
        <v>133</v>
      </c>
      <c r="E905" s="165" t="s">
        <v>1</v>
      </c>
      <c r="F905" s="166" t="s">
        <v>1018</v>
      </c>
      <c r="H905" s="165" t="s">
        <v>1</v>
      </c>
      <c r="I905" s="167"/>
      <c r="L905" s="163"/>
      <c r="M905" s="168"/>
      <c r="N905" s="169"/>
      <c r="O905" s="169"/>
      <c r="P905" s="169"/>
      <c r="Q905" s="169"/>
      <c r="R905" s="169"/>
      <c r="S905" s="169"/>
      <c r="T905" s="170"/>
      <c r="AT905" s="165" t="s">
        <v>133</v>
      </c>
      <c r="AU905" s="165" t="s">
        <v>86</v>
      </c>
      <c r="AV905" s="12" t="s">
        <v>86</v>
      </c>
      <c r="AW905" s="12" t="s">
        <v>32</v>
      </c>
      <c r="AX905" s="12" t="s">
        <v>78</v>
      </c>
      <c r="AY905" s="165" t="s">
        <v>124</v>
      </c>
    </row>
    <row r="906" spans="2:65" s="12" customFormat="1" ht="22.5">
      <c r="B906" s="163"/>
      <c r="D906" s="164" t="s">
        <v>133</v>
      </c>
      <c r="E906" s="165" t="s">
        <v>1</v>
      </c>
      <c r="F906" s="166" t="s">
        <v>1019</v>
      </c>
      <c r="H906" s="165" t="s">
        <v>1</v>
      </c>
      <c r="I906" s="167"/>
      <c r="L906" s="163"/>
      <c r="M906" s="168"/>
      <c r="N906" s="169"/>
      <c r="O906" s="169"/>
      <c r="P906" s="169"/>
      <c r="Q906" s="169"/>
      <c r="R906" s="169"/>
      <c r="S906" s="169"/>
      <c r="T906" s="170"/>
      <c r="AT906" s="165" t="s">
        <v>133</v>
      </c>
      <c r="AU906" s="165" t="s">
        <v>86</v>
      </c>
      <c r="AV906" s="12" t="s">
        <v>86</v>
      </c>
      <c r="AW906" s="12" t="s">
        <v>32</v>
      </c>
      <c r="AX906" s="12" t="s">
        <v>78</v>
      </c>
      <c r="AY906" s="165" t="s">
        <v>124</v>
      </c>
    </row>
    <row r="907" spans="2:65" s="13" customFormat="1">
      <c r="B907" s="171"/>
      <c r="D907" s="164" t="s">
        <v>133</v>
      </c>
      <c r="E907" s="172" t="s">
        <v>1</v>
      </c>
      <c r="F907" s="173" t="s">
        <v>827</v>
      </c>
      <c r="H907" s="174">
        <v>2</v>
      </c>
      <c r="I907" s="175"/>
      <c r="L907" s="171"/>
      <c r="M907" s="176"/>
      <c r="N907" s="177"/>
      <c r="O907" s="177"/>
      <c r="P907" s="177"/>
      <c r="Q907" s="177"/>
      <c r="R907" s="177"/>
      <c r="S907" s="177"/>
      <c r="T907" s="178"/>
      <c r="AT907" s="172" t="s">
        <v>133</v>
      </c>
      <c r="AU907" s="172" t="s">
        <v>86</v>
      </c>
      <c r="AV907" s="13" t="s">
        <v>88</v>
      </c>
      <c r="AW907" s="13" t="s">
        <v>32</v>
      </c>
      <c r="AX907" s="13" t="s">
        <v>86</v>
      </c>
      <c r="AY907" s="172" t="s">
        <v>124</v>
      </c>
    </row>
    <row r="908" spans="2:65" s="14" customFormat="1">
      <c r="B908" s="179"/>
      <c r="D908" s="164" t="s">
        <v>133</v>
      </c>
      <c r="E908" s="180" t="s">
        <v>1</v>
      </c>
      <c r="F908" s="181" t="s">
        <v>136</v>
      </c>
      <c r="H908" s="182">
        <v>2</v>
      </c>
      <c r="I908" s="183"/>
      <c r="L908" s="179"/>
      <c r="M908" s="184"/>
      <c r="N908" s="185"/>
      <c r="O908" s="185"/>
      <c r="P908" s="185"/>
      <c r="Q908" s="185"/>
      <c r="R908" s="185"/>
      <c r="S908" s="185"/>
      <c r="T908" s="186"/>
      <c r="AT908" s="180" t="s">
        <v>133</v>
      </c>
      <c r="AU908" s="180" t="s">
        <v>86</v>
      </c>
      <c r="AV908" s="14" t="s">
        <v>123</v>
      </c>
      <c r="AW908" s="14" t="s">
        <v>32</v>
      </c>
      <c r="AX908" s="14" t="s">
        <v>78</v>
      </c>
      <c r="AY908" s="180" t="s">
        <v>124</v>
      </c>
    </row>
    <row r="909" spans="2:65" s="1" customFormat="1" ht="24" customHeight="1">
      <c r="B909" s="149"/>
      <c r="C909" s="150" t="s">
        <v>493</v>
      </c>
      <c r="D909" s="150" t="s">
        <v>127</v>
      </c>
      <c r="E909" s="151" t="s">
        <v>1026</v>
      </c>
      <c r="F909" s="152" t="s">
        <v>1027</v>
      </c>
      <c r="G909" s="153" t="s">
        <v>220</v>
      </c>
      <c r="H909" s="154">
        <v>130</v>
      </c>
      <c r="I909" s="155"/>
      <c r="J909" s="156">
        <f>ROUND(I909*H909,2)</f>
        <v>0</v>
      </c>
      <c r="K909" s="152" t="s">
        <v>243</v>
      </c>
      <c r="L909" s="31"/>
      <c r="M909" s="157" t="s">
        <v>1</v>
      </c>
      <c r="N909" s="158" t="s">
        <v>43</v>
      </c>
      <c r="O909" s="54"/>
      <c r="P909" s="159">
        <f>O909*H909</f>
        <v>0</v>
      </c>
      <c r="Q909" s="159">
        <v>1.4999999999999999E-4</v>
      </c>
      <c r="R909" s="159">
        <f>Q909*H909</f>
        <v>1.95E-2</v>
      </c>
      <c r="S909" s="159">
        <v>0</v>
      </c>
      <c r="T909" s="160">
        <f>S909*H909</f>
        <v>0</v>
      </c>
      <c r="AR909" s="161" t="s">
        <v>123</v>
      </c>
      <c r="AT909" s="161" t="s">
        <v>127</v>
      </c>
      <c r="AU909" s="161" t="s">
        <v>86</v>
      </c>
      <c r="AY909" s="16" t="s">
        <v>124</v>
      </c>
      <c r="BE909" s="162">
        <f>IF(N909="základní",J909,0)</f>
        <v>0</v>
      </c>
      <c r="BF909" s="162">
        <f>IF(N909="snížená",J909,0)</f>
        <v>0</v>
      </c>
      <c r="BG909" s="162">
        <f>IF(N909="zákl. přenesená",J909,0)</f>
        <v>0</v>
      </c>
      <c r="BH909" s="162">
        <f>IF(N909="sníž. přenesená",J909,0)</f>
        <v>0</v>
      </c>
      <c r="BI909" s="162">
        <f>IF(N909="nulová",J909,0)</f>
        <v>0</v>
      </c>
      <c r="BJ909" s="16" t="s">
        <v>86</v>
      </c>
      <c r="BK909" s="162">
        <f>ROUND(I909*H909,2)</f>
        <v>0</v>
      </c>
      <c r="BL909" s="16" t="s">
        <v>123</v>
      </c>
      <c r="BM909" s="161" t="s">
        <v>1028</v>
      </c>
    </row>
    <row r="910" spans="2:65" s="12" customFormat="1" ht="22.5">
      <c r="B910" s="163"/>
      <c r="D910" s="164" t="s">
        <v>133</v>
      </c>
      <c r="E910" s="165" t="s">
        <v>1</v>
      </c>
      <c r="F910" s="166" t="s">
        <v>1029</v>
      </c>
      <c r="H910" s="165" t="s">
        <v>1</v>
      </c>
      <c r="I910" s="167"/>
      <c r="L910" s="163"/>
      <c r="M910" s="168"/>
      <c r="N910" s="169"/>
      <c r="O910" s="169"/>
      <c r="P910" s="169"/>
      <c r="Q910" s="169"/>
      <c r="R910" s="169"/>
      <c r="S910" s="169"/>
      <c r="T910" s="170"/>
      <c r="AT910" s="165" t="s">
        <v>133</v>
      </c>
      <c r="AU910" s="165" t="s">
        <v>86</v>
      </c>
      <c r="AV910" s="12" t="s">
        <v>86</v>
      </c>
      <c r="AW910" s="12" t="s">
        <v>32</v>
      </c>
      <c r="AX910" s="12" t="s">
        <v>78</v>
      </c>
      <c r="AY910" s="165" t="s">
        <v>124</v>
      </c>
    </row>
    <row r="911" spans="2:65" s="12" customFormat="1" ht="22.5">
      <c r="B911" s="163"/>
      <c r="D911" s="164" t="s">
        <v>133</v>
      </c>
      <c r="E911" s="165" t="s">
        <v>1</v>
      </c>
      <c r="F911" s="166" t="s">
        <v>1030</v>
      </c>
      <c r="H911" s="165" t="s">
        <v>1</v>
      </c>
      <c r="I911" s="167"/>
      <c r="L911" s="163"/>
      <c r="M911" s="168"/>
      <c r="N911" s="169"/>
      <c r="O911" s="169"/>
      <c r="P911" s="169"/>
      <c r="Q911" s="169"/>
      <c r="R911" s="169"/>
      <c r="S911" s="169"/>
      <c r="T911" s="170"/>
      <c r="AT911" s="165" t="s">
        <v>133</v>
      </c>
      <c r="AU911" s="165" t="s">
        <v>86</v>
      </c>
      <c r="AV911" s="12" t="s">
        <v>86</v>
      </c>
      <c r="AW911" s="12" t="s">
        <v>32</v>
      </c>
      <c r="AX911" s="12" t="s">
        <v>78</v>
      </c>
      <c r="AY911" s="165" t="s">
        <v>124</v>
      </c>
    </row>
    <row r="912" spans="2:65" s="12" customFormat="1">
      <c r="B912" s="163"/>
      <c r="D912" s="164" t="s">
        <v>133</v>
      </c>
      <c r="E912" s="165" t="s">
        <v>1</v>
      </c>
      <c r="F912" s="166" t="s">
        <v>1031</v>
      </c>
      <c r="H912" s="165" t="s">
        <v>1</v>
      </c>
      <c r="I912" s="167"/>
      <c r="L912" s="163"/>
      <c r="M912" s="168"/>
      <c r="N912" s="169"/>
      <c r="O912" s="169"/>
      <c r="P912" s="169"/>
      <c r="Q912" s="169"/>
      <c r="R912" s="169"/>
      <c r="S912" s="169"/>
      <c r="T912" s="170"/>
      <c r="AT912" s="165" t="s">
        <v>133</v>
      </c>
      <c r="AU912" s="165" t="s">
        <v>86</v>
      </c>
      <c r="AV912" s="12" t="s">
        <v>86</v>
      </c>
      <c r="AW912" s="12" t="s">
        <v>32</v>
      </c>
      <c r="AX912" s="12" t="s">
        <v>78</v>
      </c>
      <c r="AY912" s="165" t="s">
        <v>124</v>
      </c>
    </row>
    <row r="913" spans="2:65" s="13" customFormat="1">
      <c r="B913" s="171"/>
      <c r="D913" s="164" t="s">
        <v>133</v>
      </c>
      <c r="E913" s="172" t="s">
        <v>1</v>
      </c>
      <c r="F913" s="173" t="s">
        <v>1032</v>
      </c>
      <c r="H913" s="174">
        <v>130</v>
      </c>
      <c r="I913" s="175"/>
      <c r="L913" s="171"/>
      <c r="M913" s="176"/>
      <c r="N913" s="177"/>
      <c r="O913" s="177"/>
      <c r="P913" s="177"/>
      <c r="Q913" s="177"/>
      <c r="R913" s="177"/>
      <c r="S913" s="177"/>
      <c r="T913" s="178"/>
      <c r="AT913" s="172" t="s">
        <v>133</v>
      </c>
      <c r="AU913" s="172" t="s">
        <v>86</v>
      </c>
      <c r="AV913" s="13" t="s">
        <v>88</v>
      </c>
      <c r="AW913" s="13" t="s">
        <v>32</v>
      </c>
      <c r="AX913" s="13" t="s">
        <v>78</v>
      </c>
      <c r="AY913" s="172" t="s">
        <v>124</v>
      </c>
    </row>
    <row r="914" spans="2:65" s="14" customFormat="1">
      <c r="B914" s="179"/>
      <c r="D914" s="164" t="s">
        <v>133</v>
      </c>
      <c r="E914" s="180" t="s">
        <v>1</v>
      </c>
      <c r="F914" s="181" t="s">
        <v>136</v>
      </c>
      <c r="H914" s="182">
        <v>130</v>
      </c>
      <c r="I914" s="183"/>
      <c r="L914" s="179"/>
      <c r="M914" s="184"/>
      <c r="N914" s="185"/>
      <c r="O914" s="185"/>
      <c r="P914" s="185"/>
      <c r="Q914" s="185"/>
      <c r="R914" s="185"/>
      <c r="S914" s="185"/>
      <c r="T914" s="186"/>
      <c r="AT914" s="180" t="s">
        <v>133</v>
      </c>
      <c r="AU914" s="180" t="s">
        <v>86</v>
      </c>
      <c r="AV914" s="14" t="s">
        <v>123</v>
      </c>
      <c r="AW914" s="14" t="s">
        <v>32</v>
      </c>
      <c r="AX914" s="14" t="s">
        <v>86</v>
      </c>
      <c r="AY914" s="180" t="s">
        <v>124</v>
      </c>
    </row>
    <row r="915" spans="2:65" s="1" customFormat="1" ht="24" customHeight="1">
      <c r="B915" s="149"/>
      <c r="C915" s="150" t="s">
        <v>1033</v>
      </c>
      <c r="D915" s="150" t="s">
        <v>127</v>
      </c>
      <c r="E915" s="151" t="s">
        <v>1034</v>
      </c>
      <c r="F915" s="152" t="s">
        <v>1035</v>
      </c>
      <c r="G915" s="153" t="s">
        <v>175</v>
      </c>
      <c r="H915" s="154">
        <v>19.8</v>
      </c>
      <c r="I915" s="155"/>
      <c r="J915" s="156">
        <f>ROUND(I915*H915,2)</f>
        <v>0</v>
      </c>
      <c r="K915" s="152" t="s">
        <v>243</v>
      </c>
      <c r="L915" s="31"/>
      <c r="M915" s="157" t="s">
        <v>1</v>
      </c>
      <c r="N915" s="158" t="s">
        <v>43</v>
      </c>
      <c r="O915" s="54"/>
      <c r="P915" s="159">
        <f>O915*H915</f>
        <v>0</v>
      </c>
      <c r="Q915" s="159">
        <v>5.9999999999999995E-4</v>
      </c>
      <c r="R915" s="159">
        <f>Q915*H915</f>
        <v>1.188E-2</v>
      </c>
      <c r="S915" s="159">
        <v>0</v>
      </c>
      <c r="T915" s="160">
        <f>S915*H915</f>
        <v>0</v>
      </c>
      <c r="AR915" s="161" t="s">
        <v>123</v>
      </c>
      <c r="AT915" s="161" t="s">
        <v>127</v>
      </c>
      <c r="AU915" s="161" t="s">
        <v>86</v>
      </c>
      <c r="AY915" s="16" t="s">
        <v>124</v>
      </c>
      <c r="BE915" s="162">
        <f>IF(N915="základní",J915,0)</f>
        <v>0</v>
      </c>
      <c r="BF915" s="162">
        <f>IF(N915="snížená",J915,0)</f>
        <v>0</v>
      </c>
      <c r="BG915" s="162">
        <f>IF(N915="zákl. přenesená",J915,0)</f>
        <v>0</v>
      </c>
      <c r="BH915" s="162">
        <f>IF(N915="sníž. přenesená",J915,0)</f>
        <v>0</v>
      </c>
      <c r="BI915" s="162">
        <f>IF(N915="nulová",J915,0)</f>
        <v>0</v>
      </c>
      <c r="BJ915" s="16" t="s">
        <v>86</v>
      </c>
      <c r="BK915" s="162">
        <f>ROUND(I915*H915,2)</f>
        <v>0</v>
      </c>
      <c r="BL915" s="16" t="s">
        <v>123</v>
      </c>
      <c r="BM915" s="161" t="s">
        <v>1036</v>
      </c>
    </row>
    <row r="916" spans="2:65" s="12" customFormat="1" ht="22.5">
      <c r="B916" s="163"/>
      <c r="D916" s="164" t="s">
        <v>133</v>
      </c>
      <c r="E916" s="165" t="s">
        <v>1</v>
      </c>
      <c r="F916" s="166" t="s">
        <v>1029</v>
      </c>
      <c r="H916" s="165" t="s">
        <v>1</v>
      </c>
      <c r="I916" s="167"/>
      <c r="L916" s="163"/>
      <c r="M916" s="168"/>
      <c r="N916" s="169"/>
      <c r="O916" s="169"/>
      <c r="P916" s="169"/>
      <c r="Q916" s="169"/>
      <c r="R916" s="169"/>
      <c r="S916" s="169"/>
      <c r="T916" s="170"/>
      <c r="AT916" s="165" t="s">
        <v>133</v>
      </c>
      <c r="AU916" s="165" t="s">
        <v>86</v>
      </c>
      <c r="AV916" s="12" t="s">
        <v>86</v>
      </c>
      <c r="AW916" s="12" t="s">
        <v>32</v>
      </c>
      <c r="AX916" s="12" t="s">
        <v>78</v>
      </c>
      <c r="AY916" s="165" t="s">
        <v>124</v>
      </c>
    </row>
    <row r="917" spans="2:65" s="12" customFormat="1" ht="22.5">
      <c r="B917" s="163"/>
      <c r="D917" s="164" t="s">
        <v>133</v>
      </c>
      <c r="E917" s="165" t="s">
        <v>1</v>
      </c>
      <c r="F917" s="166" t="s">
        <v>661</v>
      </c>
      <c r="H917" s="165" t="s">
        <v>1</v>
      </c>
      <c r="I917" s="167"/>
      <c r="L917" s="163"/>
      <c r="M917" s="168"/>
      <c r="N917" s="169"/>
      <c r="O917" s="169"/>
      <c r="P917" s="169"/>
      <c r="Q917" s="169"/>
      <c r="R917" s="169"/>
      <c r="S917" s="169"/>
      <c r="T917" s="170"/>
      <c r="AT917" s="165" t="s">
        <v>133</v>
      </c>
      <c r="AU917" s="165" t="s">
        <v>86</v>
      </c>
      <c r="AV917" s="12" t="s">
        <v>86</v>
      </c>
      <c r="AW917" s="12" t="s">
        <v>32</v>
      </c>
      <c r="AX917" s="12" t="s">
        <v>78</v>
      </c>
      <c r="AY917" s="165" t="s">
        <v>124</v>
      </c>
    </row>
    <row r="918" spans="2:65" s="12" customFormat="1">
      <c r="B918" s="163"/>
      <c r="D918" s="164" t="s">
        <v>133</v>
      </c>
      <c r="E918" s="165" t="s">
        <v>1</v>
      </c>
      <c r="F918" s="166" t="s">
        <v>1037</v>
      </c>
      <c r="H918" s="165" t="s">
        <v>1</v>
      </c>
      <c r="I918" s="167"/>
      <c r="L918" s="163"/>
      <c r="M918" s="168"/>
      <c r="N918" s="169"/>
      <c r="O918" s="169"/>
      <c r="P918" s="169"/>
      <c r="Q918" s="169"/>
      <c r="R918" s="169"/>
      <c r="S918" s="169"/>
      <c r="T918" s="170"/>
      <c r="AT918" s="165" t="s">
        <v>133</v>
      </c>
      <c r="AU918" s="165" t="s">
        <v>86</v>
      </c>
      <c r="AV918" s="12" t="s">
        <v>86</v>
      </c>
      <c r="AW918" s="12" t="s">
        <v>32</v>
      </c>
      <c r="AX918" s="12" t="s">
        <v>78</v>
      </c>
      <c r="AY918" s="165" t="s">
        <v>124</v>
      </c>
    </row>
    <row r="919" spans="2:65" s="13" customFormat="1">
      <c r="B919" s="171"/>
      <c r="D919" s="164" t="s">
        <v>133</v>
      </c>
      <c r="E919" s="172" t="s">
        <v>1</v>
      </c>
      <c r="F919" s="173" t="s">
        <v>1038</v>
      </c>
      <c r="H919" s="174">
        <v>10.8</v>
      </c>
      <c r="I919" s="175"/>
      <c r="L919" s="171"/>
      <c r="M919" s="176"/>
      <c r="N919" s="177"/>
      <c r="O919" s="177"/>
      <c r="P919" s="177"/>
      <c r="Q919" s="177"/>
      <c r="R919" s="177"/>
      <c r="S919" s="177"/>
      <c r="T919" s="178"/>
      <c r="AT919" s="172" t="s">
        <v>133</v>
      </c>
      <c r="AU919" s="172" t="s">
        <v>86</v>
      </c>
      <c r="AV919" s="13" t="s">
        <v>88</v>
      </c>
      <c r="AW919" s="13" t="s">
        <v>32</v>
      </c>
      <c r="AX919" s="13" t="s">
        <v>78</v>
      </c>
      <c r="AY919" s="172" t="s">
        <v>124</v>
      </c>
    </row>
    <row r="920" spans="2:65" s="12" customFormat="1">
      <c r="B920" s="163"/>
      <c r="D920" s="164" t="s">
        <v>133</v>
      </c>
      <c r="E920" s="165" t="s">
        <v>1</v>
      </c>
      <c r="F920" s="166" t="s">
        <v>1039</v>
      </c>
      <c r="H920" s="165" t="s">
        <v>1</v>
      </c>
      <c r="I920" s="167"/>
      <c r="L920" s="163"/>
      <c r="M920" s="168"/>
      <c r="N920" s="169"/>
      <c r="O920" s="169"/>
      <c r="P920" s="169"/>
      <c r="Q920" s="169"/>
      <c r="R920" s="169"/>
      <c r="S920" s="169"/>
      <c r="T920" s="170"/>
      <c r="AT920" s="165" t="s">
        <v>133</v>
      </c>
      <c r="AU920" s="165" t="s">
        <v>86</v>
      </c>
      <c r="AV920" s="12" t="s">
        <v>86</v>
      </c>
      <c r="AW920" s="12" t="s">
        <v>32</v>
      </c>
      <c r="AX920" s="12" t="s">
        <v>78</v>
      </c>
      <c r="AY920" s="165" t="s">
        <v>124</v>
      </c>
    </row>
    <row r="921" spans="2:65" s="13" customFormat="1">
      <c r="B921" s="171"/>
      <c r="D921" s="164" t="s">
        <v>133</v>
      </c>
      <c r="E921" s="172" t="s">
        <v>1</v>
      </c>
      <c r="F921" s="173" t="s">
        <v>1040</v>
      </c>
      <c r="H921" s="174">
        <v>9</v>
      </c>
      <c r="I921" s="175"/>
      <c r="L921" s="171"/>
      <c r="M921" s="176"/>
      <c r="N921" s="177"/>
      <c r="O921" s="177"/>
      <c r="P921" s="177"/>
      <c r="Q921" s="177"/>
      <c r="R921" s="177"/>
      <c r="S921" s="177"/>
      <c r="T921" s="178"/>
      <c r="AT921" s="172" t="s">
        <v>133</v>
      </c>
      <c r="AU921" s="172" t="s">
        <v>86</v>
      </c>
      <c r="AV921" s="13" t="s">
        <v>88</v>
      </c>
      <c r="AW921" s="13" t="s">
        <v>32</v>
      </c>
      <c r="AX921" s="13" t="s">
        <v>78</v>
      </c>
      <c r="AY921" s="172" t="s">
        <v>124</v>
      </c>
    </row>
    <row r="922" spans="2:65" s="14" customFormat="1">
      <c r="B922" s="179"/>
      <c r="D922" s="164" t="s">
        <v>133</v>
      </c>
      <c r="E922" s="180" t="s">
        <v>1</v>
      </c>
      <c r="F922" s="181" t="s">
        <v>136</v>
      </c>
      <c r="H922" s="182">
        <v>19.8</v>
      </c>
      <c r="I922" s="183"/>
      <c r="L922" s="179"/>
      <c r="M922" s="184"/>
      <c r="N922" s="185"/>
      <c r="O922" s="185"/>
      <c r="P922" s="185"/>
      <c r="Q922" s="185"/>
      <c r="R922" s="185"/>
      <c r="S922" s="185"/>
      <c r="T922" s="186"/>
      <c r="AT922" s="180" t="s">
        <v>133</v>
      </c>
      <c r="AU922" s="180" t="s">
        <v>86</v>
      </c>
      <c r="AV922" s="14" t="s">
        <v>123</v>
      </c>
      <c r="AW922" s="14" t="s">
        <v>32</v>
      </c>
      <c r="AX922" s="14" t="s">
        <v>86</v>
      </c>
      <c r="AY922" s="180" t="s">
        <v>124</v>
      </c>
    </row>
    <row r="923" spans="2:65" s="1" customFormat="1" ht="24" customHeight="1">
      <c r="B923" s="149"/>
      <c r="C923" s="150" t="s">
        <v>1041</v>
      </c>
      <c r="D923" s="150" t="s">
        <v>127</v>
      </c>
      <c r="E923" s="151" t="s">
        <v>1042</v>
      </c>
      <c r="F923" s="152" t="s">
        <v>1043</v>
      </c>
      <c r="G923" s="153" t="s">
        <v>220</v>
      </c>
      <c r="H923" s="154">
        <v>130</v>
      </c>
      <c r="I923" s="155"/>
      <c r="J923" s="156">
        <f>ROUND(I923*H923,2)</f>
        <v>0</v>
      </c>
      <c r="K923" s="152" t="s">
        <v>243</v>
      </c>
      <c r="L923" s="31"/>
      <c r="M923" s="157" t="s">
        <v>1</v>
      </c>
      <c r="N923" s="158" t="s">
        <v>43</v>
      </c>
      <c r="O923" s="54"/>
      <c r="P923" s="159">
        <f>O923*H923</f>
        <v>0</v>
      </c>
      <c r="Q923" s="159">
        <v>4.0000000000000002E-4</v>
      </c>
      <c r="R923" s="159">
        <f>Q923*H923</f>
        <v>5.2000000000000005E-2</v>
      </c>
      <c r="S923" s="159">
        <v>0</v>
      </c>
      <c r="T923" s="160">
        <f>S923*H923</f>
        <v>0</v>
      </c>
      <c r="AR923" s="161" t="s">
        <v>123</v>
      </c>
      <c r="AT923" s="161" t="s">
        <v>127</v>
      </c>
      <c r="AU923" s="161" t="s">
        <v>86</v>
      </c>
      <c r="AY923" s="16" t="s">
        <v>124</v>
      </c>
      <c r="BE923" s="162">
        <f>IF(N923="základní",J923,0)</f>
        <v>0</v>
      </c>
      <c r="BF923" s="162">
        <f>IF(N923="snížená",J923,0)</f>
        <v>0</v>
      </c>
      <c r="BG923" s="162">
        <f>IF(N923="zákl. přenesená",J923,0)</f>
        <v>0</v>
      </c>
      <c r="BH923" s="162">
        <f>IF(N923="sníž. přenesená",J923,0)</f>
        <v>0</v>
      </c>
      <c r="BI923" s="162">
        <f>IF(N923="nulová",J923,0)</f>
        <v>0</v>
      </c>
      <c r="BJ923" s="16" t="s">
        <v>86</v>
      </c>
      <c r="BK923" s="162">
        <f>ROUND(I923*H923,2)</f>
        <v>0</v>
      </c>
      <c r="BL923" s="16" t="s">
        <v>123</v>
      </c>
      <c r="BM923" s="161" t="s">
        <v>1044</v>
      </c>
    </row>
    <row r="924" spans="2:65" s="12" customFormat="1">
      <c r="B924" s="163"/>
      <c r="D924" s="164" t="s">
        <v>133</v>
      </c>
      <c r="E924" s="165" t="s">
        <v>1</v>
      </c>
      <c r="F924" s="166" t="s">
        <v>1045</v>
      </c>
      <c r="H924" s="165" t="s">
        <v>1</v>
      </c>
      <c r="I924" s="167"/>
      <c r="L924" s="163"/>
      <c r="M924" s="168"/>
      <c r="N924" s="169"/>
      <c r="O924" s="169"/>
      <c r="P924" s="169"/>
      <c r="Q924" s="169"/>
      <c r="R924" s="169"/>
      <c r="S924" s="169"/>
      <c r="T924" s="170"/>
      <c r="AT924" s="165" t="s">
        <v>133</v>
      </c>
      <c r="AU924" s="165" t="s">
        <v>86</v>
      </c>
      <c r="AV924" s="12" t="s">
        <v>86</v>
      </c>
      <c r="AW924" s="12" t="s">
        <v>32</v>
      </c>
      <c r="AX924" s="12" t="s">
        <v>78</v>
      </c>
      <c r="AY924" s="165" t="s">
        <v>124</v>
      </c>
    </row>
    <row r="925" spans="2:65" s="12" customFormat="1" ht="22.5">
      <c r="B925" s="163"/>
      <c r="D925" s="164" t="s">
        <v>133</v>
      </c>
      <c r="E925" s="165" t="s">
        <v>1</v>
      </c>
      <c r="F925" s="166" t="s">
        <v>661</v>
      </c>
      <c r="H925" s="165" t="s">
        <v>1</v>
      </c>
      <c r="I925" s="167"/>
      <c r="L925" s="163"/>
      <c r="M925" s="168"/>
      <c r="N925" s="169"/>
      <c r="O925" s="169"/>
      <c r="P925" s="169"/>
      <c r="Q925" s="169"/>
      <c r="R925" s="169"/>
      <c r="S925" s="169"/>
      <c r="T925" s="170"/>
      <c r="AT925" s="165" t="s">
        <v>133</v>
      </c>
      <c r="AU925" s="165" t="s">
        <v>86</v>
      </c>
      <c r="AV925" s="12" t="s">
        <v>86</v>
      </c>
      <c r="AW925" s="12" t="s">
        <v>32</v>
      </c>
      <c r="AX925" s="12" t="s">
        <v>78</v>
      </c>
      <c r="AY925" s="165" t="s">
        <v>124</v>
      </c>
    </row>
    <row r="926" spans="2:65" s="12" customFormat="1">
      <c r="B926" s="163"/>
      <c r="D926" s="164" t="s">
        <v>133</v>
      </c>
      <c r="E926" s="165" t="s">
        <v>1</v>
      </c>
      <c r="F926" s="166" t="s">
        <v>1031</v>
      </c>
      <c r="H926" s="165" t="s">
        <v>1</v>
      </c>
      <c r="I926" s="167"/>
      <c r="L926" s="163"/>
      <c r="M926" s="168"/>
      <c r="N926" s="169"/>
      <c r="O926" s="169"/>
      <c r="P926" s="169"/>
      <c r="Q926" s="169"/>
      <c r="R926" s="169"/>
      <c r="S926" s="169"/>
      <c r="T926" s="170"/>
      <c r="AT926" s="165" t="s">
        <v>133</v>
      </c>
      <c r="AU926" s="165" t="s">
        <v>86</v>
      </c>
      <c r="AV926" s="12" t="s">
        <v>86</v>
      </c>
      <c r="AW926" s="12" t="s">
        <v>32</v>
      </c>
      <c r="AX926" s="12" t="s">
        <v>78</v>
      </c>
      <c r="AY926" s="165" t="s">
        <v>124</v>
      </c>
    </row>
    <row r="927" spans="2:65" s="13" customFormat="1">
      <c r="B927" s="171"/>
      <c r="D927" s="164" t="s">
        <v>133</v>
      </c>
      <c r="E927" s="172" t="s">
        <v>1</v>
      </c>
      <c r="F927" s="173" t="s">
        <v>1046</v>
      </c>
      <c r="H927" s="174">
        <v>130</v>
      </c>
      <c r="I927" s="175"/>
      <c r="L927" s="171"/>
      <c r="M927" s="176"/>
      <c r="N927" s="177"/>
      <c r="O927" s="177"/>
      <c r="P927" s="177"/>
      <c r="Q927" s="177"/>
      <c r="R927" s="177"/>
      <c r="S927" s="177"/>
      <c r="T927" s="178"/>
      <c r="AT927" s="172" t="s">
        <v>133</v>
      </c>
      <c r="AU927" s="172" t="s">
        <v>86</v>
      </c>
      <c r="AV927" s="13" t="s">
        <v>88</v>
      </c>
      <c r="AW927" s="13" t="s">
        <v>32</v>
      </c>
      <c r="AX927" s="13" t="s">
        <v>78</v>
      </c>
      <c r="AY927" s="172" t="s">
        <v>124</v>
      </c>
    </row>
    <row r="928" spans="2:65" s="14" customFormat="1">
      <c r="B928" s="179"/>
      <c r="D928" s="164" t="s">
        <v>133</v>
      </c>
      <c r="E928" s="180" t="s">
        <v>1</v>
      </c>
      <c r="F928" s="181" t="s">
        <v>136</v>
      </c>
      <c r="H928" s="182">
        <v>130</v>
      </c>
      <c r="I928" s="183"/>
      <c r="L928" s="179"/>
      <c r="M928" s="184"/>
      <c r="N928" s="185"/>
      <c r="O928" s="185"/>
      <c r="P928" s="185"/>
      <c r="Q928" s="185"/>
      <c r="R928" s="185"/>
      <c r="S928" s="185"/>
      <c r="T928" s="186"/>
      <c r="AT928" s="180" t="s">
        <v>133</v>
      </c>
      <c r="AU928" s="180" t="s">
        <v>86</v>
      </c>
      <c r="AV928" s="14" t="s">
        <v>123</v>
      </c>
      <c r="AW928" s="14" t="s">
        <v>32</v>
      </c>
      <c r="AX928" s="14" t="s">
        <v>86</v>
      </c>
      <c r="AY928" s="180" t="s">
        <v>124</v>
      </c>
    </row>
    <row r="929" spans="2:65" s="1" customFormat="1" ht="24" customHeight="1">
      <c r="B929" s="149"/>
      <c r="C929" s="150" t="s">
        <v>1047</v>
      </c>
      <c r="D929" s="150" t="s">
        <v>127</v>
      </c>
      <c r="E929" s="151" t="s">
        <v>1048</v>
      </c>
      <c r="F929" s="152" t="s">
        <v>1049</v>
      </c>
      <c r="G929" s="153" t="s">
        <v>175</v>
      </c>
      <c r="H929" s="154">
        <v>19.8</v>
      </c>
      <c r="I929" s="155"/>
      <c r="J929" s="156">
        <f>ROUND(I929*H929,2)</f>
        <v>0</v>
      </c>
      <c r="K929" s="152" t="s">
        <v>243</v>
      </c>
      <c r="L929" s="31"/>
      <c r="M929" s="157" t="s">
        <v>1</v>
      </c>
      <c r="N929" s="158" t="s">
        <v>43</v>
      </c>
      <c r="O929" s="54"/>
      <c r="P929" s="159">
        <f>O929*H929</f>
        <v>0</v>
      </c>
      <c r="Q929" s="159">
        <v>1.6000000000000001E-3</v>
      </c>
      <c r="R929" s="159">
        <f>Q929*H929</f>
        <v>3.168E-2</v>
      </c>
      <c r="S929" s="159">
        <v>0</v>
      </c>
      <c r="T929" s="160">
        <f>S929*H929</f>
        <v>0</v>
      </c>
      <c r="AR929" s="161" t="s">
        <v>123</v>
      </c>
      <c r="AT929" s="161" t="s">
        <v>127</v>
      </c>
      <c r="AU929" s="161" t="s">
        <v>86</v>
      </c>
      <c r="AY929" s="16" t="s">
        <v>124</v>
      </c>
      <c r="BE929" s="162">
        <f>IF(N929="základní",J929,0)</f>
        <v>0</v>
      </c>
      <c r="BF929" s="162">
        <f>IF(N929="snížená",J929,0)</f>
        <v>0</v>
      </c>
      <c r="BG929" s="162">
        <f>IF(N929="zákl. přenesená",J929,0)</f>
        <v>0</v>
      </c>
      <c r="BH929" s="162">
        <f>IF(N929="sníž. přenesená",J929,0)</f>
        <v>0</v>
      </c>
      <c r="BI929" s="162">
        <f>IF(N929="nulová",J929,0)</f>
        <v>0</v>
      </c>
      <c r="BJ929" s="16" t="s">
        <v>86</v>
      </c>
      <c r="BK929" s="162">
        <f>ROUND(I929*H929,2)</f>
        <v>0</v>
      </c>
      <c r="BL929" s="16" t="s">
        <v>123</v>
      </c>
      <c r="BM929" s="161" t="s">
        <v>1050</v>
      </c>
    </row>
    <row r="930" spans="2:65" s="12" customFormat="1">
      <c r="B930" s="163"/>
      <c r="D930" s="164" t="s">
        <v>133</v>
      </c>
      <c r="E930" s="165" t="s">
        <v>1</v>
      </c>
      <c r="F930" s="166" t="s">
        <v>1045</v>
      </c>
      <c r="H930" s="165" t="s">
        <v>1</v>
      </c>
      <c r="I930" s="167"/>
      <c r="L930" s="163"/>
      <c r="M930" s="168"/>
      <c r="N930" s="169"/>
      <c r="O930" s="169"/>
      <c r="P930" s="169"/>
      <c r="Q930" s="169"/>
      <c r="R930" s="169"/>
      <c r="S930" s="169"/>
      <c r="T930" s="170"/>
      <c r="AT930" s="165" t="s">
        <v>133</v>
      </c>
      <c r="AU930" s="165" t="s">
        <v>86</v>
      </c>
      <c r="AV930" s="12" t="s">
        <v>86</v>
      </c>
      <c r="AW930" s="12" t="s">
        <v>32</v>
      </c>
      <c r="AX930" s="12" t="s">
        <v>78</v>
      </c>
      <c r="AY930" s="165" t="s">
        <v>124</v>
      </c>
    </row>
    <row r="931" spans="2:65" s="12" customFormat="1" ht="22.5">
      <c r="B931" s="163"/>
      <c r="D931" s="164" t="s">
        <v>133</v>
      </c>
      <c r="E931" s="165" t="s">
        <v>1</v>
      </c>
      <c r="F931" s="166" t="s">
        <v>661</v>
      </c>
      <c r="H931" s="165" t="s">
        <v>1</v>
      </c>
      <c r="I931" s="167"/>
      <c r="L931" s="163"/>
      <c r="M931" s="168"/>
      <c r="N931" s="169"/>
      <c r="O931" s="169"/>
      <c r="P931" s="169"/>
      <c r="Q931" s="169"/>
      <c r="R931" s="169"/>
      <c r="S931" s="169"/>
      <c r="T931" s="170"/>
      <c r="AT931" s="165" t="s">
        <v>133</v>
      </c>
      <c r="AU931" s="165" t="s">
        <v>86</v>
      </c>
      <c r="AV931" s="12" t="s">
        <v>86</v>
      </c>
      <c r="AW931" s="12" t="s">
        <v>32</v>
      </c>
      <c r="AX931" s="12" t="s">
        <v>78</v>
      </c>
      <c r="AY931" s="165" t="s">
        <v>124</v>
      </c>
    </row>
    <row r="932" spans="2:65" s="12" customFormat="1">
      <c r="B932" s="163"/>
      <c r="D932" s="164" t="s">
        <v>133</v>
      </c>
      <c r="E932" s="165" t="s">
        <v>1</v>
      </c>
      <c r="F932" s="166" t="s">
        <v>1037</v>
      </c>
      <c r="H932" s="165" t="s">
        <v>1</v>
      </c>
      <c r="I932" s="167"/>
      <c r="L932" s="163"/>
      <c r="M932" s="168"/>
      <c r="N932" s="169"/>
      <c r="O932" s="169"/>
      <c r="P932" s="169"/>
      <c r="Q932" s="169"/>
      <c r="R932" s="169"/>
      <c r="S932" s="169"/>
      <c r="T932" s="170"/>
      <c r="AT932" s="165" t="s">
        <v>133</v>
      </c>
      <c r="AU932" s="165" t="s">
        <v>86</v>
      </c>
      <c r="AV932" s="12" t="s">
        <v>86</v>
      </c>
      <c r="AW932" s="12" t="s">
        <v>32</v>
      </c>
      <c r="AX932" s="12" t="s">
        <v>78</v>
      </c>
      <c r="AY932" s="165" t="s">
        <v>124</v>
      </c>
    </row>
    <row r="933" spans="2:65" s="13" customFormat="1">
      <c r="B933" s="171"/>
      <c r="D933" s="164" t="s">
        <v>133</v>
      </c>
      <c r="E933" s="172" t="s">
        <v>1</v>
      </c>
      <c r="F933" s="173" t="s">
        <v>1038</v>
      </c>
      <c r="H933" s="174">
        <v>10.8</v>
      </c>
      <c r="I933" s="175"/>
      <c r="L933" s="171"/>
      <c r="M933" s="176"/>
      <c r="N933" s="177"/>
      <c r="O933" s="177"/>
      <c r="P933" s="177"/>
      <c r="Q933" s="177"/>
      <c r="R933" s="177"/>
      <c r="S933" s="177"/>
      <c r="T933" s="178"/>
      <c r="AT933" s="172" t="s">
        <v>133</v>
      </c>
      <c r="AU933" s="172" t="s">
        <v>86</v>
      </c>
      <c r="AV933" s="13" t="s">
        <v>88</v>
      </c>
      <c r="AW933" s="13" t="s">
        <v>32</v>
      </c>
      <c r="AX933" s="13" t="s">
        <v>78</v>
      </c>
      <c r="AY933" s="172" t="s">
        <v>124</v>
      </c>
    </row>
    <row r="934" spans="2:65" s="12" customFormat="1">
      <c r="B934" s="163"/>
      <c r="D934" s="164" t="s">
        <v>133</v>
      </c>
      <c r="E934" s="165" t="s">
        <v>1</v>
      </c>
      <c r="F934" s="166" t="s">
        <v>1039</v>
      </c>
      <c r="H934" s="165" t="s">
        <v>1</v>
      </c>
      <c r="I934" s="167"/>
      <c r="L934" s="163"/>
      <c r="M934" s="168"/>
      <c r="N934" s="169"/>
      <c r="O934" s="169"/>
      <c r="P934" s="169"/>
      <c r="Q934" s="169"/>
      <c r="R934" s="169"/>
      <c r="S934" s="169"/>
      <c r="T934" s="170"/>
      <c r="AT934" s="165" t="s">
        <v>133</v>
      </c>
      <c r="AU934" s="165" t="s">
        <v>86</v>
      </c>
      <c r="AV934" s="12" t="s">
        <v>86</v>
      </c>
      <c r="AW934" s="12" t="s">
        <v>32</v>
      </c>
      <c r="AX934" s="12" t="s">
        <v>78</v>
      </c>
      <c r="AY934" s="165" t="s">
        <v>124</v>
      </c>
    </row>
    <row r="935" spans="2:65" s="13" customFormat="1">
      <c r="B935" s="171"/>
      <c r="D935" s="164" t="s">
        <v>133</v>
      </c>
      <c r="E935" s="172" t="s">
        <v>1</v>
      </c>
      <c r="F935" s="173" t="s">
        <v>1040</v>
      </c>
      <c r="H935" s="174">
        <v>9</v>
      </c>
      <c r="I935" s="175"/>
      <c r="L935" s="171"/>
      <c r="M935" s="176"/>
      <c r="N935" s="177"/>
      <c r="O935" s="177"/>
      <c r="P935" s="177"/>
      <c r="Q935" s="177"/>
      <c r="R935" s="177"/>
      <c r="S935" s="177"/>
      <c r="T935" s="178"/>
      <c r="AT935" s="172" t="s">
        <v>133</v>
      </c>
      <c r="AU935" s="172" t="s">
        <v>86</v>
      </c>
      <c r="AV935" s="13" t="s">
        <v>88</v>
      </c>
      <c r="AW935" s="13" t="s">
        <v>32</v>
      </c>
      <c r="AX935" s="13" t="s">
        <v>78</v>
      </c>
      <c r="AY935" s="172" t="s">
        <v>124</v>
      </c>
    </row>
    <row r="936" spans="2:65" s="14" customFormat="1">
      <c r="B936" s="179"/>
      <c r="D936" s="164" t="s">
        <v>133</v>
      </c>
      <c r="E936" s="180" t="s">
        <v>1</v>
      </c>
      <c r="F936" s="181" t="s">
        <v>136</v>
      </c>
      <c r="H936" s="182">
        <v>19.8</v>
      </c>
      <c r="I936" s="183"/>
      <c r="L936" s="179"/>
      <c r="M936" s="187"/>
      <c r="N936" s="188"/>
      <c r="O936" s="188"/>
      <c r="P936" s="188"/>
      <c r="Q936" s="188"/>
      <c r="R936" s="188"/>
      <c r="S936" s="188"/>
      <c r="T936" s="189"/>
      <c r="AT936" s="180" t="s">
        <v>133</v>
      </c>
      <c r="AU936" s="180" t="s">
        <v>86</v>
      </c>
      <c r="AV936" s="14" t="s">
        <v>123</v>
      </c>
      <c r="AW936" s="14" t="s">
        <v>32</v>
      </c>
      <c r="AX936" s="14" t="s">
        <v>86</v>
      </c>
      <c r="AY936" s="180" t="s">
        <v>124</v>
      </c>
    </row>
    <row r="937" spans="2:65" s="1" customFormat="1" ht="6.95" customHeight="1">
      <c r="B937" s="43"/>
      <c r="C937" s="44"/>
      <c r="D937" s="44"/>
      <c r="E937" s="44"/>
      <c r="F937" s="44"/>
      <c r="G937" s="44"/>
      <c r="H937" s="44"/>
      <c r="I937" s="111"/>
      <c r="J937" s="44"/>
      <c r="K937" s="44"/>
      <c r="L937" s="31"/>
    </row>
  </sheetData>
  <autoFilter ref="C128:K936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59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94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9" t="str">
        <f>'Rekapitulace stavby'!K6</f>
        <v>Rekonstrukce tramvajové tratě v sadu Boženy Němcové</v>
      </c>
      <c r="F7" s="250"/>
      <c r="G7" s="250"/>
      <c r="H7" s="250"/>
      <c r="L7" s="19"/>
    </row>
    <row r="8" spans="2:46" s="1" customFormat="1" ht="12" customHeight="1">
      <c r="B8" s="31"/>
      <c r="D8" s="26" t="s">
        <v>99</v>
      </c>
      <c r="I8" s="90"/>
      <c r="L8" s="31"/>
    </row>
    <row r="9" spans="2:46" s="1" customFormat="1" ht="36.950000000000003" customHeight="1">
      <c r="B9" s="31"/>
      <c r="E9" s="221" t="s">
        <v>1051</v>
      </c>
      <c r="F9" s="248"/>
      <c r="G9" s="248"/>
      <c r="H9" s="248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1" t="str">
        <f>'Rekapitulace stavby'!E14</f>
        <v>Vyplň údaj</v>
      </c>
      <c r="F18" s="224"/>
      <c r="G18" s="224"/>
      <c r="H18" s="224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IM-PROEJKT,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33</v>
      </c>
      <c r="I23" s="91" t="s">
        <v>25</v>
      </c>
      <c r="J23" s="24" t="s">
        <v>34</v>
      </c>
      <c r="L23" s="31"/>
    </row>
    <row r="24" spans="2:12" s="1" customFormat="1" ht="18" customHeight="1">
      <c r="B24" s="31"/>
      <c r="E24" s="24" t="s">
        <v>35</v>
      </c>
      <c r="I24" s="91" t="s">
        <v>27</v>
      </c>
      <c r="J24" s="24" t="s">
        <v>36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37</v>
      </c>
      <c r="I26" s="90"/>
      <c r="L26" s="31"/>
    </row>
    <row r="27" spans="2:12" s="7" customFormat="1" ht="16.5" customHeight="1">
      <c r="B27" s="92"/>
      <c r="E27" s="228" t="s">
        <v>1</v>
      </c>
      <c r="F27" s="228"/>
      <c r="G27" s="228"/>
      <c r="H27" s="228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38</v>
      </c>
      <c r="I30" s="90"/>
      <c r="J30" s="65">
        <f>ROUND(J124,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96" t="s">
        <v>39</v>
      </c>
      <c r="J32" s="34" t="s">
        <v>41</v>
      </c>
      <c r="L32" s="31"/>
    </row>
    <row r="33" spans="2:12" s="1" customFormat="1" ht="14.45" customHeight="1">
      <c r="B33" s="31"/>
      <c r="D33" s="97" t="s">
        <v>42</v>
      </c>
      <c r="E33" s="26" t="s">
        <v>43</v>
      </c>
      <c r="F33" s="98">
        <f>ROUND((SUM(BE124:BE258)),  2)</f>
        <v>0</v>
      </c>
      <c r="I33" s="99">
        <v>0.21</v>
      </c>
      <c r="J33" s="98">
        <f>ROUND(((SUM(BE124:BE258))*I33),  2)</f>
        <v>0</v>
      </c>
      <c r="L33" s="31"/>
    </row>
    <row r="34" spans="2:12" s="1" customFormat="1" ht="14.45" customHeight="1">
      <c r="B34" s="31"/>
      <c r="E34" s="26" t="s">
        <v>44</v>
      </c>
      <c r="F34" s="98">
        <f>ROUND((SUM(BF124:BF258)),  2)</f>
        <v>0</v>
      </c>
      <c r="I34" s="99">
        <v>0.15</v>
      </c>
      <c r="J34" s="98">
        <f>ROUND(((SUM(BF124:BF258))*I34),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8">
        <f>ROUND((SUM(BG124:BG258)),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8">
        <f>ROUND((SUM(BH124:BH258)),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8">
        <f>ROUND((SUM(BI124:BI258)),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48</v>
      </c>
      <c r="E39" s="56"/>
      <c r="F39" s="56"/>
      <c r="G39" s="102" t="s">
        <v>49</v>
      </c>
      <c r="H39" s="103" t="s">
        <v>50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53</v>
      </c>
      <c r="E61" s="33"/>
      <c r="F61" s="108" t="s">
        <v>54</v>
      </c>
      <c r="G61" s="42" t="s">
        <v>53</v>
      </c>
      <c r="H61" s="33"/>
      <c r="I61" s="109"/>
      <c r="J61" s="110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53</v>
      </c>
      <c r="E76" s="33"/>
      <c r="F76" s="108" t="s">
        <v>54</v>
      </c>
      <c r="G76" s="42" t="s">
        <v>53</v>
      </c>
      <c r="H76" s="33"/>
      <c r="I76" s="109"/>
      <c r="J76" s="110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101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9" t="str">
        <f>E7</f>
        <v>Rekonstrukce tramvajové tratě v sadu Boženy Němcové</v>
      </c>
      <c r="F85" s="250"/>
      <c r="G85" s="250"/>
      <c r="H85" s="250"/>
      <c r="I85" s="90"/>
      <c r="L85" s="31"/>
    </row>
    <row r="86" spans="2:47" s="1" customFormat="1" ht="12" customHeight="1">
      <c r="B86" s="31"/>
      <c r="C86" s="26" t="s">
        <v>99</v>
      </c>
      <c r="I86" s="90"/>
      <c r="L86" s="31"/>
    </row>
    <row r="87" spans="2:47" s="1" customFormat="1" ht="16.5" customHeight="1">
      <c r="B87" s="31"/>
      <c r="E87" s="221" t="str">
        <f>E9</f>
        <v>SO 18.01 - Chodníky a cyklostezky</v>
      </c>
      <c r="F87" s="248"/>
      <c r="G87" s="248"/>
      <c r="H87" s="248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IM-PROEJKT,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33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102</v>
      </c>
      <c r="D94" s="100"/>
      <c r="E94" s="100"/>
      <c r="F94" s="100"/>
      <c r="G94" s="100"/>
      <c r="H94" s="100"/>
      <c r="I94" s="114"/>
      <c r="J94" s="115" t="s">
        <v>103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104</v>
      </c>
      <c r="I96" s="90"/>
      <c r="J96" s="65">
        <f>J124</f>
        <v>0</v>
      </c>
      <c r="L96" s="31"/>
      <c r="AU96" s="16" t="s">
        <v>105</v>
      </c>
    </row>
    <row r="97" spans="2:12" s="8" customFormat="1" ht="24.95" customHeight="1">
      <c r="B97" s="117"/>
      <c r="D97" s="118" t="s">
        <v>157</v>
      </c>
      <c r="E97" s="119"/>
      <c r="F97" s="119"/>
      <c r="G97" s="119"/>
      <c r="H97" s="119"/>
      <c r="I97" s="120"/>
      <c r="J97" s="121">
        <f>J125</f>
        <v>0</v>
      </c>
      <c r="L97" s="117"/>
    </row>
    <row r="98" spans="2:12" s="9" customFormat="1" ht="19.899999999999999" customHeight="1">
      <c r="B98" s="122"/>
      <c r="D98" s="123" t="s">
        <v>159</v>
      </c>
      <c r="E98" s="124"/>
      <c r="F98" s="124"/>
      <c r="G98" s="124"/>
      <c r="H98" s="124"/>
      <c r="I98" s="125"/>
      <c r="J98" s="126">
        <f>J126</f>
        <v>0</v>
      </c>
      <c r="L98" s="122"/>
    </row>
    <row r="99" spans="2:12" s="9" customFormat="1" ht="19.899999999999999" customHeight="1">
      <c r="B99" s="122"/>
      <c r="D99" s="123" t="s">
        <v>160</v>
      </c>
      <c r="E99" s="124"/>
      <c r="F99" s="124"/>
      <c r="G99" s="124"/>
      <c r="H99" s="124"/>
      <c r="I99" s="125"/>
      <c r="J99" s="126">
        <f>J207</f>
        <v>0</v>
      </c>
      <c r="L99" s="122"/>
    </row>
    <row r="100" spans="2:12" s="9" customFormat="1" ht="14.85" customHeight="1">
      <c r="B100" s="122"/>
      <c r="D100" s="123" t="s">
        <v>161</v>
      </c>
      <c r="E100" s="124"/>
      <c r="F100" s="124"/>
      <c r="G100" s="124"/>
      <c r="H100" s="124"/>
      <c r="I100" s="125"/>
      <c r="J100" s="126">
        <f>J208</f>
        <v>0</v>
      </c>
      <c r="L100" s="122"/>
    </row>
    <row r="101" spans="2:12" s="9" customFormat="1" ht="14.85" customHeight="1">
      <c r="B101" s="122"/>
      <c r="D101" s="123" t="s">
        <v>162</v>
      </c>
      <c r="E101" s="124"/>
      <c r="F101" s="124"/>
      <c r="G101" s="124"/>
      <c r="H101" s="124"/>
      <c r="I101" s="125"/>
      <c r="J101" s="126">
        <f>J216</f>
        <v>0</v>
      </c>
      <c r="L101" s="122"/>
    </row>
    <row r="102" spans="2:12" s="9" customFormat="1" ht="19.899999999999999" customHeight="1">
      <c r="B102" s="122"/>
      <c r="D102" s="123" t="s">
        <v>163</v>
      </c>
      <c r="E102" s="124"/>
      <c r="F102" s="124"/>
      <c r="G102" s="124"/>
      <c r="H102" s="124"/>
      <c r="I102" s="125"/>
      <c r="J102" s="126">
        <f>J251</f>
        <v>0</v>
      </c>
      <c r="L102" s="122"/>
    </row>
    <row r="103" spans="2:12" s="9" customFormat="1" ht="19.899999999999999" customHeight="1">
      <c r="B103" s="122"/>
      <c r="D103" s="123" t="s">
        <v>164</v>
      </c>
      <c r="E103" s="124"/>
      <c r="F103" s="124"/>
      <c r="G103" s="124"/>
      <c r="H103" s="124"/>
      <c r="I103" s="125"/>
      <c r="J103" s="126">
        <f>J257</f>
        <v>0</v>
      </c>
      <c r="L103" s="122"/>
    </row>
    <row r="104" spans="2:12" s="9" customFormat="1" ht="14.85" customHeight="1">
      <c r="B104" s="122"/>
      <c r="D104" s="123" t="s">
        <v>165</v>
      </c>
      <c r="E104" s="124"/>
      <c r="F104" s="124"/>
      <c r="G104" s="124"/>
      <c r="H104" s="124"/>
      <c r="I104" s="125"/>
      <c r="J104" s="126">
        <f>J258</f>
        <v>0</v>
      </c>
      <c r="L104" s="122"/>
    </row>
    <row r="105" spans="2:12" s="1" customFormat="1" ht="21.75" customHeight="1">
      <c r="B105" s="31"/>
      <c r="I105" s="90"/>
      <c r="L105" s="31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111"/>
      <c r="J106" s="44"/>
      <c r="K106" s="44"/>
      <c r="L106" s="31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112"/>
      <c r="J110" s="46"/>
      <c r="K110" s="46"/>
      <c r="L110" s="31"/>
    </row>
    <row r="111" spans="2:12" s="1" customFormat="1" ht="24.95" customHeight="1">
      <c r="B111" s="31"/>
      <c r="C111" s="20" t="s">
        <v>108</v>
      </c>
      <c r="I111" s="90"/>
      <c r="L111" s="31"/>
    </row>
    <row r="112" spans="2:12" s="1" customFormat="1" ht="6.95" customHeight="1">
      <c r="B112" s="31"/>
      <c r="I112" s="90"/>
      <c r="L112" s="31"/>
    </row>
    <row r="113" spans="2:65" s="1" customFormat="1" ht="12" customHeight="1">
      <c r="B113" s="31"/>
      <c r="C113" s="26" t="s">
        <v>16</v>
      </c>
      <c r="I113" s="90"/>
      <c r="L113" s="31"/>
    </row>
    <row r="114" spans="2:65" s="1" customFormat="1" ht="16.5" customHeight="1">
      <c r="B114" s="31"/>
      <c r="E114" s="249" t="str">
        <f>E7</f>
        <v>Rekonstrukce tramvajové tratě v sadu Boženy Němcové</v>
      </c>
      <c r="F114" s="250"/>
      <c r="G114" s="250"/>
      <c r="H114" s="250"/>
      <c r="I114" s="90"/>
      <c r="L114" s="31"/>
    </row>
    <row r="115" spans="2:65" s="1" customFormat="1" ht="12" customHeight="1">
      <c r="B115" s="31"/>
      <c r="C115" s="26" t="s">
        <v>99</v>
      </c>
      <c r="I115" s="90"/>
      <c r="L115" s="31"/>
    </row>
    <row r="116" spans="2:65" s="1" customFormat="1" ht="16.5" customHeight="1">
      <c r="B116" s="31"/>
      <c r="E116" s="221" t="str">
        <f>E9</f>
        <v>SO 18.01 - Chodníky a cyklostezky</v>
      </c>
      <c r="F116" s="248"/>
      <c r="G116" s="248"/>
      <c r="H116" s="248"/>
      <c r="I116" s="90"/>
      <c r="L116" s="31"/>
    </row>
    <row r="117" spans="2:65" s="1" customFormat="1" ht="6.95" customHeight="1">
      <c r="B117" s="31"/>
      <c r="I117" s="90"/>
      <c r="L117" s="31"/>
    </row>
    <row r="118" spans="2:65" s="1" customFormat="1" ht="12" customHeight="1">
      <c r="B118" s="31"/>
      <c r="C118" s="26" t="s">
        <v>20</v>
      </c>
      <c r="F118" s="24" t="str">
        <f>F12</f>
        <v xml:space="preserve"> </v>
      </c>
      <c r="I118" s="91" t="s">
        <v>22</v>
      </c>
      <c r="J118" s="51" t="str">
        <f>IF(J12="","",J12)</f>
        <v>3. 6. 2018</v>
      </c>
      <c r="L118" s="31"/>
    </row>
    <row r="119" spans="2:65" s="1" customFormat="1" ht="6.95" customHeight="1">
      <c r="B119" s="31"/>
      <c r="I119" s="90"/>
      <c r="L119" s="31"/>
    </row>
    <row r="120" spans="2:65" s="1" customFormat="1" ht="58.15" customHeight="1">
      <c r="B120" s="31"/>
      <c r="C120" s="26" t="s">
        <v>24</v>
      </c>
      <c r="F120" s="24" t="str">
        <f>E15</f>
        <v xml:space="preserve"> </v>
      </c>
      <c r="I120" s="91" t="s">
        <v>30</v>
      </c>
      <c r="J120" s="29" t="str">
        <f>E21</f>
        <v>IM-PROEJKT, inženýrské a mostní konstrukce, s.r.o.</v>
      </c>
      <c r="L120" s="31"/>
    </row>
    <row r="121" spans="2:65" s="1" customFormat="1" ht="15.2" customHeight="1">
      <c r="B121" s="31"/>
      <c r="C121" s="26" t="s">
        <v>28</v>
      </c>
      <c r="F121" s="24" t="str">
        <f>IF(E18="","",E18)</f>
        <v>Vyplň údaj</v>
      </c>
      <c r="I121" s="91" t="s">
        <v>33</v>
      </c>
      <c r="J121" s="29" t="str">
        <f>E24</f>
        <v>SPRINCL s.r.o.</v>
      </c>
      <c r="L121" s="31"/>
    </row>
    <row r="122" spans="2:65" s="1" customFormat="1" ht="10.35" customHeight="1">
      <c r="B122" s="31"/>
      <c r="I122" s="90"/>
      <c r="L122" s="31"/>
    </row>
    <row r="123" spans="2:65" s="10" customFormat="1" ht="29.25" customHeight="1">
      <c r="B123" s="127"/>
      <c r="C123" s="128" t="s">
        <v>109</v>
      </c>
      <c r="D123" s="129" t="s">
        <v>63</v>
      </c>
      <c r="E123" s="129" t="s">
        <v>59</v>
      </c>
      <c r="F123" s="129" t="s">
        <v>60</v>
      </c>
      <c r="G123" s="129" t="s">
        <v>110</v>
      </c>
      <c r="H123" s="129" t="s">
        <v>111</v>
      </c>
      <c r="I123" s="130" t="s">
        <v>112</v>
      </c>
      <c r="J123" s="129" t="s">
        <v>103</v>
      </c>
      <c r="K123" s="131" t="s">
        <v>113</v>
      </c>
      <c r="L123" s="127"/>
      <c r="M123" s="58" t="s">
        <v>1</v>
      </c>
      <c r="N123" s="59" t="s">
        <v>42</v>
      </c>
      <c r="O123" s="59" t="s">
        <v>114</v>
      </c>
      <c r="P123" s="59" t="s">
        <v>115</v>
      </c>
      <c r="Q123" s="59" t="s">
        <v>116</v>
      </c>
      <c r="R123" s="59" t="s">
        <v>117</v>
      </c>
      <c r="S123" s="59" t="s">
        <v>118</v>
      </c>
      <c r="T123" s="60" t="s">
        <v>119</v>
      </c>
    </row>
    <row r="124" spans="2:65" s="1" customFormat="1" ht="22.9" customHeight="1">
      <c r="B124" s="31"/>
      <c r="C124" s="63" t="s">
        <v>120</v>
      </c>
      <c r="I124" s="90"/>
      <c r="J124" s="132">
        <f>BK124</f>
        <v>0</v>
      </c>
      <c r="L124" s="31"/>
      <c r="M124" s="61"/>
      <c r="N124" s="52"/>
      <c r="O124" s="52"/>
      <c r="P124" s="133">
        <f>P125</f>
        <v>0</v>
      </c>
      <c r="Q124" s="52"/>
      <c r="R124" s="133">
        <f>R125</f>
        <v>56.764322440000001</v>
      </c>
      <c r="S124" s="52"/>
      <c r="T124" s="134">
        <f>T125</f>
        <v>31.451099999999997</v>
      </c>
      <c r="AT124" s="16" t="s">
        <v>77</v>
      </c>
      <c r="AU124" s="16" t="s">
        <v>105</v>
      </c>
      <c r="BK124" s="135">
        <f>BK125</f>
        <v>0</v>
      </c>
    </row>
    <row r="125" spans="2:65" s="11" customFormat="1" ht="25.9" customHeight="1">
      <c r="B125" s="136"/>
      <c r="D125" s="137" t="s">
        <v>77</v>
      </c>
      <c r="E125" s="138" t="s">
        <v>168</v>
      </c>
      <c r="F125" s="138" t="s">
        <v>169</v>
      </c>
      <c r="I125" s="139"/>
      <c r="J125" s="140">
        <f>BK125</f>
        <v>0</v>
      </c>
      <c r="L125" s="136"/>
      <c r="M125" s="141"/>
      <c r="N125" s="142"/>
      <c r="O125" s="142"/>
      <c r="P125" s="143">
        <f>P126+P207+P251+P257</f>
        <v>0</v>
      </c>
      <c r="Q125" s="142"/>
      <c r="R125" s="143">
        <f>R126+R207+R251+R257</f>
        <v>56.764322440000001</v>
      </c>
      <c r="S125" s="142"/>
      <c r="T125" s="144">
        <f>T126+T207+T251+T257</f>
        <v>31.451099999999997</v>
      </c>
      <c r="AR125" s="137" t="s">
        <v>86</v>
      </c>
      <c r="AT125" s="145" t="s">
        <v>77</v>
      </c>
      <c r="AU125" s="145" t="s">
        <v>78</v>
      </c>
      <c r="AY125" s="137" t="s">
        <v>124</v>
      </c>
      <c r="BK125" s="146">
        <f>BK126+BK207+BK251+BK257</f>
        <v>0</v>
      </c>
    </row>
    <row r="126" spans="2:65" s="11" customFormat="1" ht="22.9" customHeight="1">
      <c r="B126" s="136"/>
      <c r="D126" s="137" t="s">
        <v>77</v>
      </c>
      <c r="E126" s="147" t="s">
        <v>171</v>
      </c>
      <c r="F126" s="147" t="s">
        <v>172</v>
      </c>
      <c r="I126" s="139"/>
      <c r="J126" s="148">
        <f>BK126</f>
        <v>0</v>
      </c>
      <c r="L126" s="136"/>
      <c r="M126" s="141"/>
      <c r="N126" s="142"/>
      <c r="O126" s="142"/>
      <c r="P126" s="143">
        <f>SUM(P127:P206)</f>
        <v>0</v>
      </c>
      <c r="Q126" s="142"/>
      <c r="R126" s="143">
        <f>SUM(R127:R206)</f>
        <v>39.577623000000003</v>
      </c>
      <c r="S126" s="142"/>
      <c r="T126" s="144">
        <f>SUM(T127:T206)</f>
        <v>31.451099999999997</v>
      </c>
      <c r="AR126" s="137" t="s">
        <v>86</v>
      </c>
      <c r="AT126" s="145" t="s">
        <v>77</v>
      </c>
      <c r="AU126" s="145" t="s">
        <v>86</v>
      </c>
      <c r="AY126" s="137" t="s">
        <v>124</v>
      </c>
      <c r="BK126" s="146">
        <f>SUM(BK127:BK206)</f>
        <v>0</v>
      </c>
    </row>
    <row r="127" spans="2:65" s="1" customFormat="1" ht="24" customHeight="1">
      <c r="B127" s="149"/>
      <c r="C127" s="150" t="s">
        <v>86</v>
      </c>
      <c r="D127" s="150" t="s">
        <v>127</v>
      </c>
      <c r="E127" s="151" t="s">
        <v>1052</v>
      </c>
      <c r="F127" s="152" t="s">
        <v>1053</v>
      </c>
      <c r="G127" s="153" t="s">
        <v>1054</v>
      </c>
      <c r="H127" s="154">
        <v>1</v>
      </c>
      <c r="I127" s="155"/>
      <c r="J127" s="156">
        <f>ROUND(I127*H127,2)</f>
        <v>0</v>
      </c>
      <c r="K127" s="152" t="s">
        <v>1</v>
      </c>
      <c r="L127" s="31"/>
      <c r="M127" s="157" t="s">
        <v>1</v>
      </c>
      <c r="N127" s="158" t="s">
        <v>43</v>
      </c>
      <c r="O127" s="54"/>
      <c r="P127" s="159">
        <f>O127*H127</f>
        <v>0</v>
      </c>
      <c r="Q127" s="159">
        <v>0</v>
      </c>
      <c r="R127" s="159">
        <f>Q127*H127</f>
        <v>0</v>
      </c>
      <c r="S127" s="159">
        <v>0</v>
      </c>
      <c r="T127" s="160">
        <f>S127*H127</f>
        <v>0</v>
      </c>
      <c r="AR127" s="161" t="s">
        <v>123</v>
      </c>
      <c r="AT127" s="161" t="s">
        <v>127</v>
      </c>
      <c r="AU127" s="161" t="s">
        <v>88</v>
      </c>
      <c r="AY127" s="16" t="s">
        <v>124</v>
      </c>
      <c r="BE127" s="162">
        <f>IF(N127="základní",J127,0)</f>
        <v>0</v>
      </c>
      <c r="BF127" s="162">
        <f>IF(N127="snížená",J127,0)</f>
        <v>0</v>
      </c>
      <c r="BG127" s="162">
        <f>IF(N127="zákl. přenesená",J127,0)</f>
        <v>0</v>
      </c>
      <c r="BH127" s="162">
        <f>IF(N127="sníž. přenesená",J127,0)</f>
        <v>0</v>
      </c>
      <c r="BI127" s="162">
        <f>IF(N127="nulová",J127,0)</f>
        <v>0</v>
      </c>
      <c r="BJ127" s="16" t="s">
        <v>86</v>
      </c>
      <c r="BK127" s="162">
        <f>ROUND(I127*H127,2)</f>
        <v>0</v>
      </c>
      <c r="BL127" s="16" t="s">
        <v>123</v>
      </c>
      <c r="BM127" s="161" t="s">
        <v>1055</v>
      </c>
    </row>
    <row r="128" spans="2:65" s="1" customFormat="1" ht="29.25">
      <c r="B128" s="31"/>
      <c r="D128" s="164" t="s">
        <v>337</v>
      </c>
      <c r="F128" s="200" t="s">
        <v>1056</v>
      </c>
      <c r="I128" s="90"/>
      <c r="L128" s="31"/>
      <c r="M128" s="201"/>
      <c r="N128" s="54"/>
      <c r="O128" s="54"/>
      <c r="P128" s="54"/>
      <c r="Q128" s="54"/>
      <c r="R128" s="54"/>
      <c r="S128" s="54"/>
      <c r="T128" s="55"/>
      <c r="AT128" s="16" t="s">
        <v>337</v>
      </c>
      <c r="AU128" s="16" t="s">
        <v>88</v>
      </c>
    </row>
    <row r="129" spans="2:65" s="12" customFormat="1" ht="22.5">
      <c r="B129" s="163"/>
      <c r="D129" s="164" t="s">
        <v>133</v>
      </c>
      <c r="E129" s="165" t="s">
        <v>1</v>
      </c>
      <c r="F129" s="166" t="s">
        <v>1057</v>
      </c>
      <c r="H129" s="165" t="s">
        <v>1</v>
      </c>
      <c r="I129" s="167"/>
      <c r="L129" s="163"/>
      <c r="M129" s="168"/>
      <c r="N129" s="169"/>
      <c r="O129" s="169"/>
      <c r="P129" s="169"/>
      <c r="Q129" s="169"/>
      <c r="R129" s="169"/>
      <c r="S129" s="169"/>
      <c r="T129" s="170"/>
      <c r="AT129" s="165" t="s">
        <v>133</v>
      </c>
      <c r="AU129" s="165" t="s">
        <v>88</v>
      </c>
      <c r="AV129" s="12" t="s">
        <v>86</v>
      </c>
      <c r="AW129" s="12" t="s">
        <v>32</v>
      </c>
      <c r="AX129" s="12" t="s">
        <v>78</v>
      </c>
      <c r="AY129" s="165" t="s">
        <v>124</v>
      </c>
    </row>
    <row r="130" spans="2:65" s="13" customFormat="1">
      <c r="B130" s="171"/>
      <c r="D130" s="164" t="s">
        <v>133</v>
      </c>
      <c r="E130" s="172" t="s">
        <v>1</v>
      </c>
      <c r="F130" s="173" t="s">
        <v>86</v>
      </c>
      <c r="H130" s="174">
        <v>1</v>
      </c>
      <c r="I130" s="175"/>
      <c r="L130" s="171"/>
      <c r="M130" s="176"/>
      <c r="N130" s="177"/>
      <c r="O130" s="177"/>
      <c r="P130" s="177"/>
      <c r="Q130" s="177"/>
      <c r="R130" s="177"/>
      <c r="S130" s="177"/>
      <c r="T130" s="178"/>
      <c r="AT130" s="172" t="s">
        <v>133</v>
      </c>
      <c r="AU130" s="172" t="s">
        <v>88</v>
      </c>
      <c r="AV130" s="13" t="s">
        <v>88</v>
      </c>
      <c r="AW130" s="13" t="s">
        <v>32</v>
      </c>
      <c r="AX130" s="13" t="s">
        <v>78</v>
      </c>
      <c r="AY130" s="172" t="s">
        <v>124</v>
      </c>
    </row>
    <row r="131" spans="2:65" s="14" customFormat="1">
      <c r="B131" s="179"/>
      <c r="D131" s="164" t="s">
        <v>133</v>
      </c>
      <c r="E131" s="180" t="s">
        <v>1</v>
      </c>
      <c r="F131" s="181" t="s">
        <v>136</v>
      </c>
      <c r="H131" s="182">
        <v>1</v>
      </c>
      <c r="I131" s="183"/>
      <c r="L131" s="179"/>
      <c r="M131" s="184"/>
      <c r="N131" s="185"/>
      <c r="O131" s="185"/>
      <c r="P131" s="185"/>
      <c r="Q131" s="185"/>
      <c r="R131" s="185"/>
      <c r="S131" s="185"/>
      <c r="T131" s="186"/>
      <c r="AT131" s="180" t="s">
        <v>133</v>
      </c>
      <c r="AU131" s="180" t="s">
        <v>88</v>
      </c>
      <c r="AV131" s="14" t="s">
        <v>123</v>
      </c>
      <c r="AW131" s="14" t="s">
        <v>32</v>
      </c>
      <c r="AX131" s="14" t="s">
        <v>86</v>
      </c>
      <c r="AY131" s="180" t="s">
        <v>124</v>
      </c>
    </row>
    <row r="132" spans="2:65" s="1" customFormat="1" ht="16.5" customHeight="1">
      <c r="B132" s="149"/>
      <c r="C132" s="190" t="s">
        <v>88</v>
      </c>
      <c r="D132" s="190" t="s">
        <v>313</v>
      </c>
      <c r="E132" s="191" t="s">
        <v>1058</v>
      </c>
      <c r="F132" s="192" t="s">
        <v>1059</v>
      </c>
      <c r="G132" s="193" t="s">
        <v>295</v>
      </c>
      <c r="H132" s="194">
        <v>38.003</v>
      </c>
      <c r="I132" s="195"/>
      <c r="J132" s="196">
        <f>ROUND(I132*H132,2)</f>
        <v>0</v>
      </c>
      <c r="K132" s="192" t="s">
        <v>243</v>
      </c>
      <c r="L132" s="197"/>
      <c r="M132" s="198" t="s">
        <v>1</v>
      </c>
      <c r="N132" s="199" t="s">
        <v>43</v>
      </c>
      <c r="O132" s="54"/>
      <c r="P132" s="159">
        <f>O132*H132</f>
        <v>0</v>
      </c>
      <c r="Q132" s="159">
        <v>1</v>
      </c>
      <c r="R132" s="159">
        <f>Q132*H132</f>
        <v>38.003</v>
      </c>
      <c r="S132" s="159">
        <v>0</v>
      </c>
      <c r="T132" s="160">
        <f>S132*H132</f>
        <v>0</v>
      </c>
      <c r="AR132" s="161" t="s">
        <v>228</v>
      </c>
      <c r="AT132" s="161" t="s">
        <v>313</v>
      </c>
      <c r="AU132" s="161" t="s">
        <v>88</v>
      </c>
      <c r="AY132" s="16" t="s">
        <v>124</v>
      </c>
      <c r="BE132" s="162">
        <f>IF(N132="základní",J132,0)</f>
        <v>0</v>
      </c>
      <c r="BF132" s="162">
        <f>IF(N132="snížená",J132,0)</f>
        <v>0</v>
      </c>
      <c r="BG132" s="162">
        <f>IF(N132="zákl. přenesená",J132,0)</f>
        <v>0</v>
      </c>
      <c r="BH132" s="162">
        <f>IF(N132="sníž. přenesená",J132,0)</f>
        <v>0</v>
      </c>
      <c r="BI132" s="162">
        <f>IF(N132="nulová",J132,0)</f>
        <v>0</v>
      </c>
      <c r="BJ132" s="16" t="s">
        <v>86</v>
      </c>
      <c r="BK132" s="162">
        <f>ROUND(I132*H132,2)</f>
        <v>0</v>
      </c>
      <c r="BL132" s="16" t="s">
        <v>123</v>
      </c>
      <c r="BM132" s="161" t="s">
        <v>1060</v>
      </c>
    </row>
    <row r="133" spans="2:65" s="12" customFormat="1">
      <c r="B133" s="163"/>
      <c r="D133" s="164" t="s">
        <v>133</v>
      </c>
      <c r="E133" s="165" t="s">
        <v>1</v>
      </c>
      <c r="F133" s="166" t="s">
        <v>1061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133</v>
      </c>
      <c r="AU133" s="165" t="s">
        <v>88</v>
      </c>
      <c r="AV133" s="12" t="s">
        <v>86</v>
      </c>
      <c r="AW133" s="12" t="s">
        <v>32</v>
      </c>
      <c r="AX133" s="12" t="s">
        <v>78</v>
      </c>
      <c r="AY133" s="165" t="s">
        <v>124</v>
      </c>
    </row>
    <row r="134" spans="2:65" s="12" customFormat="1" ht="22.5">
      <c r="B134" s="163"/>
      <c r="D134" s="164" t="s">
        <v>133</v>
      </c>
      <c r="E134" s="165" t="s">
        <v>1</v>
      </c>
      <c r="F134" s="166" t="s">
        <v>1062</v>
      </c>
      <c r="H134" s="165" t="s">
        <v>1</v>
      </c>
      <c r="I134" s="167"/>
      <c r="L134" s="163"/>
      <c r="M134" s="168"/>
      <c r="N134" s="169"/>
      <c r="O134" s="169"/>
      <c r="P134" s="169"/>
      <c r="Q134" s="169"/>
      <c r="R134" s="169"/>
      <c r="S134" s="169"/>
      <c r="T134" s="170"/>
      <c r="AT134" s="165" t="s">
        <v>133</v>
      </c>
      <c r="AU134" s="165" t="s">
        <v>88</v>
      </c>
      <c r="AV134" s="12" t="s">
        <v>86</v>
      </c>
      <c r="AW134" s="12" t="s">
        <v>32</v>
      </c>
      <c r="AX134" s="12" t="s">
        <v>78</v>
      </c>
      <c r="AY134" s="165" t="s">
        <v>124</v>
      </c>
    </row>
    <row r="135" spans="2:65" s="13" customFormat="1">
      <c r="B135" s="171"/>
      <c r="D135" s="164" t="s">
        <v>133</v>
      </c>
      <c r="E135" s="172" t="s">
        <v>1</v>
      </c>
      <c r="F135" s="173" t="s">
        <v>1063</v>
      </c>
      <c r="H135" s="174">
        <v>38.003</v>
      </c>
      <c r="I135" s="175"/>
      <c r="L135" s="171"/>
      <c r="M135" s="176"/>
      <c r="N135" s="177"/>
      <c r="O135" s="177"/>
      <c r="P135" s="177"/>
      <c r="Q135" s="177"/>
      <c r="R135" s="177"/>
      <c r="S135" s="177"/>
      <c r="T135" s="178"/>
      <c r="AT135" s="172" t="s">
        <v>133</v>
      </c>
      <c r="AU135" s="172" t="s">
        <v>88</v>
      </c>
      <c r="AV135" s="13" t="s">
        <v>88</v>
      </c>
      <c r="AW135" s="13" t="s">
        <v>32</v>
      </c>
      <c r="AX135" s="13" t="s">
        <v>78</v>
      </c>
      <c r="AY135" s="172" t="s">
        <v>124</v>
      </c>
    </row>
    <row r="136" spans="2:65" s="14" customFormat="1">
      <c r="B136" s="179"/>
      <c r="D136" s="164" t="s">
        <v>133</v>
      </c>
      <c r="E136" s="180" t="s">
        <v>1</v>
      </c>
      <c r="F136" s="181" t="s">
        <v>136</v>
      </c>
      <c r="H136" s="182">
        <v>38.003</v>
      </c>
      <c r="I136" s="183"/>
      <c r="L136" s="179"/>
      <c r="M136" s="184"/>
      <c r="N136" s="185"/>
      <c r="O136" s="185"/>
      <c r="P136" s="185"/>
      <c r="Q136" s="185"/>
      <c r="R136" s="185"/>
      <c r="S136" s="185"/>
      <c r="T136" s="186"/>
      <c r="AT136" s="180" t="s">
        <v>133</v>
      </c>
      <c r="AU136" s="180" t="s">
        <v>88</v>
      </c>
      <c r="AV136" s="14" t="s">
        <v>123</v>
      </c>
      <c r="AW136" s="14" t="s">
        <v>32</v>
      </c>
      <c r="AX136" s="14" t="s">
        <v>86</v>
      </c>
      <c r="AY136" s="180" t="s">
        <v>124</v>
      </c>
    </row>
    <row r="137" spans="2:65" s="1" customFormat="1" ht="24" customHeight="1">
      <c r="B137" s="149"/>
      <c r="C137" s="150" t="s">
        <v>141</v>
      </c>
      <c r="D137" s="150" t="s">
        <v>127</v>
      </c>
      <c r="E137" s="151" t="s">
        <v>1064</v>
      </c>
      <c r="F137" s="152" t="s">
        <v>174</v>
      </c>
      <c r="G137" s="153" t="s">
        <v>175</v>
      </c>
      <c r="H137" s="154">
        <v>93.48</v>
      </c>
      <c r="I137" s="155"/>
      <c r="J137" s="156">
        <f>ROUND(I137*H137,2)</f>
        <v>0</v>
      </c>
      <c r="K137" s="152" t="s">
        <v>243</v>
      </c>
      <c r="L137" s="31"/>
      <c r="M137" s="157" t="s">
        <v>1</v>
      </c>
      <c r="N137" s="158" t="s">
        <v>43</v>
      </c>
      <c r="O137" s="54"/>
      <c r="P137" s="159">
        <f>O137*H137</f>
        <v>0</v>
      </c>
      <c r="Q137" s="159">
        <v>0</v>
      </c>
      <c r="R137" s="159">
        <f>Q137*H137</f>
        <v>0</v>
      </c>
      <c r="S137" s="159">
        <v>0.29499999999999998</v>
      </c>
      <c r="T137" s="160">
        <f>S137*H137</f>
        <v>27.576599999999999</v>
      </c>
      <c r="AR137" s="161" t="s">
        <v>123</v>
      </c>
      <c r="AT137" s="161" t="s">
        <v>127</v>
      </c>
      <c r="AU137" s="161" t="s">
        <v>88</v>
      </c>
      <c r="AY137" s="16" t="s">
        <v>124</v>
      </c>
      <c r="BE137" s="162">
        <f>IF(N137="základní",J137,0)</f>
        <v>0</v>
      </c>
      <c r="BF137" s="162">
        <f>IF(N137="snížená",J137,0)</f>
        <v>0</v>
      </c>
      <c r="BG137" s="162">
        <f>IF(N137="zákl. přenesená",J137,0)</f>
        <v>0</v>
      </c>
      <c r="BH137" s="162">
        <f>IF(N137="sníž. přenesená",J137,0)</f>
        <v>0</v>
      </c>
      <c r="BI137" s="162">
        <f>IF(N137="nulová",J137,0)</f>
        <v>0</v>
      </c>
      <c r="BJ137" s="16" t="s">
        <v>86</v>
      </c>
      <c r="BK137" s="162">
        <f>ROUND(I137*H137,2)</f>
        <v>0</v>
      </c>
      <c r="BL137" s="16" t="s">
        <v>123</v>
      </c>
      <c r="BM137" s="161" t="s">
        <v>1065</v>
      </c>
    </row>
    <row r="138" spans="2:65" s="12" customFormat="1" ht="33.75">
      <c r="B138" s="163"/>
      <c r="D138" s="164" t="s">
        <v>133</v>
      </c>
      <c r="E138" s="165" t="s">
        <v>1</v>
      </c>
      <c r="F138" s="166" t="s">
        <v>1066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133</v>
      </c>
      <c r="AU138" s="165" t="s">
        <v>88</v>
      </c>
      <c r="AV138" s="12" t="s">
        <v>86</v>
      </c>
      <c r="AW138" s="12" t="s">
        <v>32</v>
      </c>
      <c r="AX138" s="12" t="s">
        <v>78</v>
      </c>
      <c r="AY138" s="165" t="s">
        <v>124</v>
      </c>
    </row>
    <row r="139" spans="2:65" s="12" customFormat="1" ht="22.5">
      <c r="B139" s="163"/>
      <c r="D139" s="164" t="s">
        <v>133</v>
      </c>
      <c r="E139" s="165" t="s">
        <v>1</v>
      </c>
      <c r="F139" s="166" t="s">
        <v>1067</v>
      </c>
      <c r="H139" s="165" t="s">
        <v>1</v>
      </c>
      <c r="I139" s="167"/>
      <c r="L139" s="163"/>
      <c r="M139" s="168"/>
      <c r="N139" s="169"/>
      <c r="O139" s="169"/>
      <c r="P139" s="169"/>
      <c r="Q139" s="169"/>
      <c r="R139" s="169"/>
      <c r="S139" s="169"/>
      <c r="T139" s="170"/>
      <c r="AT139" s="165" t="s">
        <v>133</v>
      </c>
      <c r="AU139" s="165" t="s">
        <v>88</v>
      </c>
      <c r="AV139" s="12" t="s">
        <v>86</v>
      </c>
      <c r="AW139" s="12" t="s">
        <v>32</v>
      </c>
      <c r="AX139" s="12" t="s">
        <v>78</v>
      </c>
      <c r="AY139" s="165" t="s">
        <v>124</v>
      </c>
    </row>
    <row r="140" spans="2:65" s="12" customFormat="1" ht="22.5">
      <c r="B140" s="163"/>
      <c r="D140" s="164" t="s">
        <v>133</v>
      </c>
      <c r="E140" s="165" t="s">
        <v>1</v>
      </c>
      <c r="F140" s="166" t="s">
        <v>1068</v>
      </c>
      <c r="H140" s="165" t="s">
        <v>1</v>
      </c>
      <c r="I140" s="167"/>
      <c r="L140" s="163"/>
      <c r="M140" s="168"/>
      <c r="N140" s="169"/>
      <c r="O140" s="169"/>
      <c r="P140" s="169"/>
      <c r="Q140" s="169"/>
      <c r="R140" s="169"/>
      <c r="S140" s="169"/>
      <c r="T140" s="170"/>
      <c r="AT140" s="165" t="s">
        <v>133</v>
      </c>
      <c r="AU140" s="165" t="s">
        <v>88</v>
      </c>
      <c r="AV140" s="12" t="s">
        <v>86</v>
      </c>
      <c r="AW140" s="12" t="s">
        <v>32</v>
      </c>
      <c r="AX140" s="12" t="s">
        <v>78</v>
      </c>
      <c r="AY140" s="165" t="s">
        <v>124</v>
      </c>
    </row>
    <row r="141" spans="2:65" s="12" customFormat="1" ht="22.5">
      <c r="B141" s="163"/>
      <c r="D141" s="164" t="s">
        <v>133</v>
      </c>
      <c r="E141" s="165" t="s">
        <v>1</v>
      </c>
      <c r="F141" s="166" t="s">
        <v>1062</v>
      </c>
      <c r="H141" s="165" t="s">
        <v>1</v>
      </c>
      <c r="I141" s="167"/>
      <c r="L141" s="163"/>
      <c r="M141" s="168"/>
      <c r="N141" s="169"/>
      <c r="O141" s="169"/>
      <c r="P141" s="169"/>
      <c r="Q141" s="169"/>
      <c r="R141" s="169"/>
      <c r="S141" s="169"/>
      <c r="T141" s="170"/>
      <c r="AT141" s="165" t="s">
        <v>133</v>
      </c>
      <c r="AU141" s="165" t="s">
        <v>88</v>
      </c>
      <c r="AV141" s="12" t="s">
        <v>86</v>
      </c>
      <c r="AW141" s="12" t="s">
        <v>32</v>
      </c>
      <c r="AX141" s="12" t="s">
        <v>78</v>
      </c>
      <c r="AY141" s="165" t="s">
        <v>124</v>
      </c>
    </row>
    <row r="142" spans="2:65" s="13" customFormat="1">
      <c r="B142" s="171"/>
      <c r="D142" s="164" t="s">
        <v>133</v>
      </c>
      <c r="E142" s="172" t="s">
        <v>1</v>
      </c>
      <c r="F142" s="173" t="s">
        <v>1069</v>
      </c>
      <c r="H142" s="174">
        <v>93.48</v>
      </c>
      <c r="I142" s="175"/>
      <c r="L142" s="171"/>
      <c r="M142" s="176"/>
      <c r="N142" s="177"/>
      <c r="O142" s="177"/>
      <c r="P142" s="177"/>
      <c r="Q142" s="177"/>
      <c r="R142" s="177"/>
      <c r="S142" s="177"/>
      <c r="T142" s="178"/>
      <c r="AT142" s="172" t="s">
        <v>133</v>
      </c>
      <c r="AU142" s="172" t="s">
        <v>88</v>
      </c>
      <c r="AV142" s="13" t="s">
        <v>88</v>
      </c>
      <c r="AW142" s="13" t="s">
        <v>32</v>
      </c>
      <c r="AX142" s="13" t="s">
        <v>78</v>
      </c>
      <c r="AY142" s="172" t="s">
        <v>124</v>
      </c>
    </row>
    <row r="143" spans="2:65" s="14" customFormat="1">
      <c r="B143" s="179"/>
      <c r="D143" s="164" t="s">
        <v>133</v>
      </c>
      <c r="E143" s="180" t="s">
        <v>1</v>
      </c>
      <c r="F143" s="181" t="s">
        <v>136</v>
      </c>
      <c r="H143" s="182">
        <v>93.48</v>
      </c>
      <c r="I143" s="183"/>
      <c r="L143" s="179"/>
      <c r="M143" s="184"/>
      <c r="N143" s="185"/>
      <c r="O143" s="185"/>
      <c r="P143" s="185"/>
      <c r="Q143" s="185"/>
      <c r="R143" s="185"/>
      <c r="S143" s="185"/>
      <c r="T143" s="186"/>
      <c r="AT143" s="180" t="s">
        <v>133</v>
      </c>
      <c r="AU143" s="180" t="s">
        <v>88</v>
      </c>
      <c r="AV143" s="14" t="s">
        <v>123</v>
      </c>
      <c r="AW143" s="14" t="s">
        <v>32</v>
      </c>
      <c r="AX143" s="14" t="s">
        <v>86</v>
      </c>
      <c r="AY143" s="180" t="s">
        <v>124</v>
      </c>
    </row>
    <row r="144" spans="2:65" s="1" customFormat="1" ht="16.5" customHeight="1">
      <c r="B144" s="149"/>
      <c r="C144" s="150" t="s">
        <v>123</v>
      </c>
      <c r="D144" s="150" t="s">
        <v>127</v>
      </c>
      <c r="E144" s="151" t="s">
        <v>1070</v>
      </c>
      <c r="F144" s="152" t="s">
        <v>219</v>
      </c>
      <c r="G144" s="153" t="s">
        <v>220</v>
      </c>
      <c r="H144" s="154">
        <v>18.899999999999999</v>
      </c>
      <c r="I144" s="155"/>
      <c r="J144" s="156">
        <f>ROUND(I144*H144,2)</f>
        <v>0</v>
      </c>
      <c r="K144" s="152" t="s">
        <v>243</v>
      </c>
      <c r="L144" s="31"/>
      <c r="M144" s="157" t="s">
        <v>1</v>
      </c>
      <c r="N144" s="158" t="s">
        <v>43</v>
      </c>
      <c r="O144" s="54"/>
      <c r="P144" s="159">
        <f>O144*H144</f>
        <v>0</v>
      </c>
      <c r="Q144" s="159">
        <v>0</v>
      </c>
      <c r="R144" s="159">
        <f>Q144*H144</f>
        <v>0</v>
      </c>
      <c r="S144" s="159">
        <v>0.20499999999999999</v>
      </c>
      <c r="T144" s="160">
        <f>S144*H144</f>
        <v>3.8744999999999994</v>
      </c>
      <c r="AR144" s="161" t="s">
        <v>123</v>
      </c>
      <c r="AT144" s="161" t="s">
        <v>127</v>
      </c>
      <c r="AU144" s="161" t="s">
        <v>88</v>
      </c>
      <c r="AY144" s="16" t="s">
        <v>124</v>
      </c>
      <c r="BE144" s="162">
        <f>IF(N144="základní",J144,0)</f>
        <v>0</v>
      </c>
      <c r="BF144" s="162">
        <f>IF(N144="snížená",J144,0)</f>
        <v>0</v>
      </c>
      <c r="BG144" s="162">
        <f>IF(N144="zákl. přenesená",J144,0)</f>
        <v>0</v>
      </c>
      <c r="BH144" s="162">
        <f>IF(N144="sníž. přenesená",J144,0)</f>
        <v>0</v>
      </c>
      <c r="BI144" s="162">
        <f>IF(N144="nulová",J144,0)</f>
        <v>0</v>
      </c>
      <c r="BJ144" s="16" t="s">
        <v>86</v>
      </c>
      <c r="BK144" s="162">
        <f>ROUND(I144*H144,2)</f>
        <v>0</v>
      </c>
      <c r="BL144" s="16" t="s">
        <v>123</v>
      </c>
      <c r="BM144" s="161" t="s">
        <v>1071</v>
      </c>
    </row>
    <row r="145" spans="2:65" s="12" customFormat="1" ht="22.5">
      <c r="B145" s="163"/>
      <c r="D145" s="164" t="s">
        <v>133</v>
      </c>
      <c r="E145" s="165" t="s">
        <v>1</v>
      </c>
      <c r="F145" s="166" t="s">
        <v>1072</v>
      </c>
      <c r="H145" s="165" t="s">
        <v>1</v>
      </c>
      <c r="I145" s="167"/>
      <c r="L145" s="163"/>
      <c r="M145" s="168"/>
      <c r="N145" s="169"/>
      <c r="O145" s="169"/>
      <c r="P145" s="169"/>
      <c r="Q145" s="169"/>
      <c r="R145" s="169"/>
      <c r="S145" s="169"/>
      <c r="T145" s="170"/>
      <c r="AT145" s="165" t="s">
        <v>133</v>
      </c>
      <c r="AU145" s="165" t="s">
        <v>88</v>
      </c>
      <c r="AV145" s="12" t="s">
        <v>86</v>
      </c>
      <c r="AW145" s="12" t="s">
        <v>32</v>
      </c>
      <c r="AX145" s="12" t="s">
        <v>78</v>
      </c>
      <c r="AY145" s="165" t="s">
        <v>124</v>
      </c>
    </row>
    <row r="146" spans="2:65" s="12" customFormat="1" ht="22.5">
      <c r="B146" s="163"/>
      <c r="D146" s="164" t="s">
        <v>133</v>
      </c>
      <c r="E146" s="165" t="s">
        <v>1</v>
      </c>
      <c r="F146" s="166" t="s">
        <v>214</v>
      </c>
      <c r="H146" s="165" t="s">
        <v>1</v>
      </c>
      <c r="I146" s="167"/>
      <c r="L146" s="163"/>
      <c r="M146" s="168"/>
      <c r="N146" s="169"/>
      <c r="O146" s="169"/>
      <c r="P146" s="169"/>
      <c r="Q146" s="169"/>
      <c r="R146" s="169"/>
      <c r="S146" s="169"/>
      <c r="T146" s="170"/>
      <c r="AT146" s="165" t="s">
        <v>133</v>
      </c>
      <c r="AU146" s="165" t="s">
        <v>88</v>
      </c>
      <c r="AV146" s="12" t="s">
        <v>86</v>
      </c>
      <c r="AW146" s="12" t="s">
        <v>32</v>
      </c>
      <c r="AX146" s="12" t="s">
        <v>78</v>
      </c>
      <c r="AY146" s="165" t="s">
        <v>124</v>
      </c>
    </row>
    <row r="147" spans="2:65" s="12" customFormat="1" ht="22.5">
      <c r="B147" s="163"/>
      <c r="D147" s="164" t="s">
        <v>133</v>
      </c>
      <c r="E147" s="165" t="s">
        <v>1</v>
      </c>
      <c r="F147" s="166" t="s">
        <v>1073</v>
      </c>
      <c r="H147" s="165" t="s">
        <v>1</v>
      </c>
      <c r="I147" s="167"/>
      <c r="L147" s="163"/>
      <c r="M147" s="168"/>
      <c r="N147" s="169"/>
      <c r="O147" s="169"/>
      <c r="P147" s="169"/>
      <c r="Q147" s="169"/>
      <c r="R147" s="169"/>
      <c r="S147" s="169"/>
      <c r="T147" s="170"/>
      <c r="AT147" s="165" t="s">
        <v>133</v>
      </c>
      <c r="AU147" s="165" t="s">
        <v>88</v>
      </c>
      <c r="AV147" s="12" t="s">
        <v>86</v>
      </c>
      <c r="AW147" s="12" t="s">
        <v>32</v>
      </c>
      <c r="AX147" s="12" t="s">
        <v>78</v>
      </c>
      <c r="AY147" s="165" t="s">
        <v>124</v>
      </c>
    </row>
    <row r="148" spans="2:65" s="13" customFormat="1">
      <c r="B148" s="171"/>
      <c r="D148" s="164" t="s">
        <v>133</v>
      </c>
      <c r="E148" s="172" t="s">
        <v>1</v>
      </c>
      <c r="F148" s="173" t="s">
        <v>1074</v>
      </c>
      <c r="H148" s="174">
        <v>18.899999999999999</v>
      </c>
      <c r="I148" s="175"/>
      <c r="L148" s="171"/>
      <c r="M148" s="176"/>
      <c r="N148" s="177"/>
      <c r="O148" s="177"/>
      <c r="P148" s="177"/>
      <c r="Q148" s="177"/>
      <c r="R148" s="177"/>
      <c r="S148" s="177"/>
      <c r="T148" s="178"/>
      <c r="AT148" s="172" t="s">
        <v>133</v>
      </c>
      <c r="AU148" s="172" t="s">
        <v>88</v>
      </c>
      <c r="AV148" s="13" t="s">
        <v>88</v>
      </c>
      <c r="AW148" s="13" t="s">
        <v>32</v>
      </c>
      <c r="AX148" s="13" t="s">
        <v>78</v>
      </c>
      <c r="AY148" s="172" t="s">
        <v>124</v>
      </c>
    </row>
    <row r="149" spans="2:65" s="14" customFormat="1">
      <c r="B149" s="179"/>
      <c r="D149" s="164" t="s">
        <v>133</v>
      </c>
      <c r="E149" s="180" t="s">
        <v>1</v>
      </c>
      <c r="F149" s="181" t="s">
        <v>136</v>
      </c>
      <c r="H149" s="182">
        <v>18.899999999999999</v>
      </c>
      <c r="I149" s="183"/>
      <c r="L149" s="179"/>
      <c r="M149" s="184"/>
      <c r="N149" s="185"/>
      <c r="O149" s="185"/>
      <c r="P149" s="185"/>
      <c r="Q149" s="185"/>
      <c r="R149" s="185"/>
      <c r="S149" s="185"/>
      <c r="T149" s="186"/>
      <c r="AT149" s="180" t="s">
        <v>133</v>
      </c>
      <c r="AU149" s="180" t="s">
        <v>88</v>
      </c>
      <c r="AV149" s="14" t="s">
        <v>123</v>
      </c>
      <c r="AW149" s="14" t="s">
        <v>32</v>
      </c>
      <c r="AX149" s="14" t="s">
        <v>86</v>
      </c>
      <c r="AY149" s="180" t="s">
        <v>124</v>
      </c>
    </row>
    <row r="150" spans="2:65" s="1" customFormat="1" ht="24" customHeight="1">
      <c r="B150" s="149"/>
      <c r="C150" s="150" t="s">
        <v>152</v>
      </c>
      <c r="D150" s="150" t="s">
        <v>127</v>
      </c>
      <c r="E150" s="151" t="s">
        <v>240</v>
      </c>
      <c r="F150" s="152" t="s">
        <v>241</v>
      </c>
      <c r="G150" s="153" t="s">
        <v>242</v>
      </c>
      <c r="H150" s="154">
        <v>3.9260000000000002</v>
      </c>
      <c r="I150" s="155"/>
      <c r="J150" s="156">
        <f>ROUND(I150*H150,2)</f>
        <v>0</v>
      </c>
      <c r="K150" s="152" t="s">
        <v>243</v>
      </c>
      <c r="L150" s="31"/>
      <c r="M150" s="157" t="s">
        <v>1</v>
      </c>
      <c r="N150" s="158" t="s">
        <v>43</v>
      </c>
      <c r="O150" s="54"/>
      <c r="P150" s="159">
        <f>O150*H150</f>
        <v>0</v>
      </c>
      <c r="Q150" s="159">
        <v>0.4</v>
      </c>
      <c r="R150" s="159">
        <f>Q150*H150</f>
        <v>1.5704000000000002</v>
      </c>
      <c r="S150" s="159">
        <v>0</v>
      </c>
      <c r="T150" s="160">
        <f>S150*H150</f>
        <v>0</v>
      </c>
      <c r="AR150" s="161" t="s">
        <v>123</v>
      </c>
      <c r="AT150" s="161" t="s">
        <v>127</v>
      </c>
      <c r="AU150" s="161" t="s">
        <v>88</v>
      </c>
      <c r="AY150" s="16" t="s">
        <v>124</v>
      </c>
      <c r="BE150" s="162">
        <f>IF(N150="základní",J150,0)</f>
        <v>0</v>
      </c>
      <c r="BF150" s="162">
        <f>IF(N150="snížená",J150,0)</f>
        <v>0</v>
      </c>
      <c r="BG150" s="162">
        <f>IF(N150="zákl. přenesená",J150,0)</f>
        <v>0</v>
      </c>
      <c r="BH150" s="162">
        <f>IF(N150="sníž. přenesená",J150,0)</f>
        <v>0</v>
      </c>
      <c r="BI150" s="162">
        <f>IF(N150="nulová",J150,0)</f>
        <v>0</v>
      </c>
      <c r="BJ150" s="16" t="s">
        <v>86</v>
      </c>
      <c r="BK150" s="162">
        <f>ROUND(I150*H150,2)</f>
        <v>0</v>
      </c>
      <c r="BL150" s="16" t="s">
        <v>123</v>
      </c>
      <c r="BM150" s="161" t="s">
        <v>1075</v>
      </c>
    </row>
    <row r="151" spans="2:65" s="12" customFormat="1" ht="22.5">
      <c r="B151" s="163"/>
      <c r="D151" s="164" t="s">
        <v>133</v>
      </c>
      <c r="E151" s="165" t="s">
        <v>1</v>
      </c>
      <c r="F151" s="166" t="s">
        <v>1076</v>
      </c>
      <c r="H151" s="165" t="s">
        <v>1</v>
      </c>
      <c r="I151" s="167"/>
      <c r="L151" s="163"/>
      <c r="M151" s="168"/>
      <c r="N151" s="169"/>
      <c r="O151" s="169"/>
      <c r="P151" s="169"/>
      <c r="Q151" s="169"/>
      <c r="R151" s="169"/>
      <c r="S151" s="169"/>
      <c r="T151" s="170"/>
      <c r="AT151" s="165" t="s">
        <v>133</v>
      </c>
      <c r="AU151" s="165" t="s">
        <v>88</v>
      </c>
      <c r="AV151" s="12" t="s">
        <v>86</v>
      </c>
      <c r="AW151" s="12" t="s">
        <v>32</v>
      </c>
      <c r="AX151" s="12" t="s">
        <v>78</v>
      </c>
      <c r="AY151" s="165" t="s">
        <v>124</v>
      </c>
    </row>
    <row r="152" spans="2:65" s="12" customFormat="1" ht="22.5">
      <c r="B152" s="163"/>
      <c r="D152" s="164" t="s">
        <v>133</v>
      </c>
      <c r="E152" s="165" t="s">
        <v>1</v>
      </c>
      <c r="F152" s="166" t="s">
        <v>1077</v>
      </c>
      <c r="H152" s="165" t="s">
        <v>1</v>
      </c>
      <c r="I152" s="167"/>
      <c r="L152" s="163"/>
      <c r="M152" s="168"/>
      <c r="N152" s="169"/>
      <c r="O152" s="169"/>
      <c r="P152" s="169"/>
      <c r="Q152" s="169"/>
      <c r="R152" s="169"/>
      <c r="S152" s="169"/>
      <c r="T152" s="170"/>
      <c r="AT152" s="165" t="s">
        <v>133</v>
      </c>
      <c r="AU152" s="165" t="s">
        <v>88</v>
      </c>
      <c r="AV152" s="12" t="s">
        <v>86</v>
      </c>
      <c r="AW152" s="12" t="s">
        <v>32</v>
      </c>
      <c r="AX152" s="12" t="s">
        <v>78</v>
      </c>
      <c r="AY152" s="165" t="s">
        <v>124</v>
      </c>
    </row>
    <row r="153" spans="2:65" s="12" customFormat="1" ht="22.5">
      <c r="B153" s="163"/>
      <c r="D153" s="164" t="s">
        <v>133</v>
      </c>
      <c r="E153" s="165" t="s">
        <v>1</v>
      </c>
      <c r="F153" s="166" t="s">
        <v>1068</v>
      </c>
      <c r="H153" s="165" t="s">
        <v>1</v>
      </c>
      <c r="I153" s="167"/>
      <c r="L153" s="163"/>
      <c r="M153" s="168"/>
      <c r="N153" s="169"/>
      <c r="O153" s="169"/>
      <c r="P153" s="169"/>
      <c r="Q153" s="169"/>
      <c r="R153" s="169"/>
      <c r="S153" s="169"/>
      <c r="T153" s="170"/>
      <c r="AT153" s="165" t="s">
        <v>133</v>
      </c>
      <c r="AU153" s="165" t="s">
        <v>88</v>
      </c>
      <c r="AV153" s="12" t="s">
        <v>86</v>
      </c>
      <c r="AW153" s="12" t="s">
        <v>32</v>
      </c>
      <c r="AX153" s="12" t="s">
        <v>78</v>
      </c>
      <c r="AY153" s="165" t="s">
        <v>124</v>
      </c>
    </row>
    <row r="154" spans="2:65" s="12" customFormat="1" ht="22.5">
      <c r="B154" s="163"/>
      <c r="D154" s="164" t="s">
        <v>133</v>
      </c>
      <c r="E154" s="165" t="s">
        <v>1</v>
      </c>
      <c r="F154" s="166" t="s">
        <v>1062</v>
      </c>
      <c r="H154" s="165" t="s">
        <v>1</v>
      </c>
      <c r="I154" s="167"/>
      <c r="L154" s="163"/>
      <c r="M154" s="168"/>
      <c r="N154" s="169"/>
      <c r="O154" s="169"/>
      <c r="P154" s="169"/>
      <c r="Q154" s="169"/>
      <c r="R154" s="169"/>
      <c r="S154" s="169"/>
      <c r="T154" s="170"/>
      <c r="AT154" s="165" t="s">
        <v>133</v>
      </c>
      <c r="AU154" s="165" t="s">
        <v>88</v>
      </c>
      <c r="AV154" s="12" t="s">
        <v>86</v>
      </c>
      <c r="AW154" s="12" t="s">
        <v>32</v>
      </c>
      <c r="AX154" s="12" t="s">
        <v>78</v>
      </c>
      <c r="AY154" s="165" t="s">
        <v>124</v>
      </c>
    </row>
    <row r="155" spans="2:65" s="13" customFormat="1">
      <c r="B155" s="171"/>
      <c r="D155" s="164" t="s">
        <v>133</v>
      </c>
      <c r="E155" s="172" t="s">
        <v>1</v>
      </c>
      <c r="F155" s="173" t="s">
        <v>1078</v>
      </c>
      <c r="H155" s="174">
        <v>3.9260000000000002</v>
      </c>
      <c r="I155" s="175"/>
      <c r="L155" s="171"/>
      <c r="M155" s="176"/>
      <c r="N155" s="177"/>
      <c r="O155" s="177"/>
      <c r="P155" s="177"/>
      <c r="Q155" s="177"/>
      <c r="R155" s="177"/>
      <c r="S155" s="177"/>
      <c r="T155" s="178"/>
      <c r="AT155" s="172" t="s">
        <v>133</v>
      </c>
      <c r="AU155" s="172" t="s">
        <v>88</v>
      </c>
      <c r="AV155" s="13" t="s">
        <v>88</v>
      </c>
      <c r="AW155" s="13" t="s">
        <v>32</v>
      </c>
      <c r="AX155" s="13" t="s">
        <v>78</v>
      </c>
      <c r="AY155" s="172" t="s">
        <v>124</v>
      </c>
    </row>
    <row r="156" spans="2:65" s="14" customFormat="1">
      <c r="B156" s="179"/>
      <c r="D156" s="164" t="s">
        <v>133</v>
      </c>
      <c r="E156" s="180" t="s">
        <v>1</v>
      </c>
      <c r="F156" s="181" t="s">
        <v>136</v>
      </c>
      <c r="H156" s="182">
        <v>3.9260000000000002</v>
      </c>
      <c r="I156" s="183"/>
      <c r="L156" s="179"/>
      <c r="M156" s="184"/>
      <c r="N156" s="185"/>
      <c r="O156" s="185"/>
      <c r="P156" s="185"/>
      <c r="Q156" s="185"/>
      <c r="R156" s="185"/>
      <c r="S156" s="185"/>
      <c r="T156" s="186"/>
      <c r="AT156" s="180" t="s">
        <v>133</v>
      </c>
      <c r="AU156" s="180" t="s">
        <v>88</v>
      </c>
      <c r="AV156" s="14" t="s">
        <v>123</v>
      </c>
      <c r="AW156" s="14" t="s">
        <v>32</v>
      </c>
      <c r="AX156" s="14" t="s">
        <v>86</v>
      </c>
      <c r="AY156" s="180" t="s">
        <v>124</v>
      </c>
    </row>
    <row r="157" spans="2:65" s="1" customFormat="1" ht="24" customHeight="1">
      <c r="B157" s="149"/>
      <c r="C157" s="150" t="s">
        <v>209</v>
      </c>
      <c r="D157" s="150" t="s">
        <v>127</v>
      </c>
      <c r="E157" s="151" t="s">
        <v>1079</v>
      </c>
      <c r="F157" s="152" t="s">
        <v>1080</v>
      </c>
      <c r="G157" s="153" t="s">
        <v>242</v>
      </c>
      <c r="H157" s="154">
        <v>21.113</v>
      </c>
      <c r="I157" s="155"/>
      <c r="J157" s="156">
        <f>ROUND(I157*H157,2)</f>
        <v>0</v>
      </c>
      <c r="K157" s="152" t="s">
        <v>243</v>
      </c>
      <c r="L157" s="31"/>
      <c r="M157" s="157" t="s">
        <v>1</v>
      </c>
      <c r="N157" s="158" t="s">
        <v>43</v>
      </c>
      <c r="O157" s="54"/>
      <c r="P157" s="159">
        <f>O157*H157</f>
        <v>0</v>
      </c>
      <c r="Q157" s="159">
        <v>0</v>
      </c>
      <c r="R157" s="159">
        <f>Q157*H157</f>
        <v>0</v>
      </c>
      <c r="S157" s="159">
        <v>0</v>
      </c>
      <c r="T157" s="160">
        <f>S157*H157</f>
        <v>0</v>
      </c>
      <c r="AR157" s="161" t="s">
        <v>123</v>
      </c>
      <c r="AT157" s="161" t="s">
        <v>127</v>
      </c>
      <c r="AU157" s="161" t="s">
        <v>88</v>
      </c>
      <c r="AY157" s="16" t="s">
        <v>124</v>
      </c>
      <c r="BE157" s="162">
        <f>IF(N157="základní",J157,0)</f>
        <v>0</v>
      </c>
      <c r="BF157" s="162">
        <f>IF(N157="snížená",J157,0)</f>
        <v>0</v>
      </c>
      <c r="BG157" s="162">
        <f>IF(N157="zákl. přenesená",J157,0)</f>
        <v>0</v>
      </c>
      <c r="BH157" s="162">
        <f>IF(N157="sníž. přenesená",J157,0)</f>
        <v>0</v>
      </c>
      <c r="BI157" s="162">
        <f>IF(N157="nulová",J157,0)</f>
        <v>0</v>
      </c>
      <c r="BJ157" s="16" t="s">
        <v>86</v>
      </c>
      <c r="BK157" s="162">
        <f>ROUND(I157*H157,2)</f>
        <v>0</v>
      </c>
      <c r="BL157" s="16" t="s">
        <v>123</v>
      </c>
      <c r="BM157" s="161" t="s">
        <v>1081</v>
      </c>
    </row>
    <row r="158" spans="2:65" s="12" customFormat="1" ht="22.5">
      <c r="B158" s="163"/>
      <c r="D158" s="164" t="s">
        <v>133</v>
      </c>
      <c r="E158" s="165" t="s">
        <v>1</v>
      </c>
      <c r="F158" s="166" t="s">
        <v>1082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133</v>
      </c>
      <c r="AU158" s="165" t="s">
        <v>88</v>
      </c>
      <c r="AV158" s="12" t="s">
        <v>86</v>
      </c>
      <c r="AW158" s="12" t="s">
        <v>32</v>
      </c>
      <c r="AX158" s="12" t="s">
        <v>78</v>
      </c>
      <c r="AY158" s="165" t="s">
        <v>124</v>
      </c>
    </row>
    <row r="159" spans="2:65" s="12" customFormat="1" ht="22.5">
      <c r="B159" s="163"/>
      <c r="D159" s="164" t="s">
        <v>133</v>
      </c>
      <c r="E159" s="165" t="s">
        <v>1</v>
      </c>
      <c r="F159" s="166" t="s">
        <v>1083</v>
      </c>
      <c r="H159" s="165" t="s">
        <v>1</v>
      </c>
      <c r="I159" s="167"/>
      <c r="L159" s="163"/>
      <c r="M159" s="168"/>
      <c r="N159" s="169"/>
      <c r="O159" s="169"/>
      <c r="P159" s="169"/>
      <c r="Q159" s="169"/>
      <c r="R159" s="169"/>
      <c r="S159" s="169"/>
      <c r="T159" s="170"/>
      <c r="AT159" s="165" t="s">
        <v>133</v>
      </c>
      <c r="AU159" s="165" t="s">
        <v>88</v>
      </c>
      <c r="AV159" s="12" t="s">
        <v>86</v>
      </c>
      <c r="AW159" s="12" t="s">
        <v>32</v>
      </c>
      <c r="AX159" s="12" t="s">
        <v>78</v>
      </c>
      <c r="AY159" s="165" t="s">
        <v>124</v>
      </c>
    </row>
    <row r="160" spans="2:65" s="12" customFormat="1" ht="22.5">
      <c r="B160" s="163"/>
      <c r="D160" s="164" t="s">
        <v>133</v>
      </c>
      <c r="E160" s="165" t="s">
        <v>1</v>
      </c>
      <c r="F160" s="166" t="s">
        <v>1062</v>
      </c>
      <c r="H160" s="165" t="s">
        <v>1</v>
      </c>
      <c r="I160" s="167"/>
      <c r="L160" s="163"/>
      <c r="M160" s="168"/>
      <c r="N160" s="169"/>
      <c r="O160" s="169"/>
      <c r="P160" s="169"/>
      <c r="Q160" s="169"/>
      <c r="R160" s="169"/>
      <c r="S160" s="169"/>
      <c r="T160" s="170"/>
      <c r="AT160" s="165" t="s">
        <v>133</v>
      </c>
      <c r="AU160" s="165" t="s">
        <v>88</v>
      </c>
      <c r="AV160" s="12" t="s">
        <v>86</v>
      </c>
      <c r="AW160" s="12" t="s">
        <v>32</v>
      </c>
      <c r="AX160" s="12" t="s">
        <v>78</v>
      </c>
      <c r="AY160" s="165" t="s">
        <v>124</v>
      </c>
    </row>
    <row r="161" spans="2:65" s="13" customFormat="1">
      <c r="B161" s="171"/>
      <c r="D161" s="164" t="s">
        <v>133</v>
      </c>
      <c r="E161" s="172" t="s">
        <v>1</v>
      </c>
      <c r="F161" s="173" t="s">
        <v>1084</v>
      </c>
      <c r="H161" s="174">
        <v>21.113</v>
      </c>
      <c r="I161" s="175"/>
      <c r="L161" s="171"/>
      <c r="M161" s="176"/>
      <c r="N161" s="177"/>
      <c r="O161" s="177"/>
      <c r="P161" s="177"/>
      <c r="Q161" s="177"/>
      <c r="R161" s="177"/>
      <c r="S161" s="177"/>
      <c r="T161" s="178"/>
      <c r="AT161" s="172" t="s">
        <v>133</v>
      </c>
      <c r="AU161" s="172" t="s">
        <v>88</v>
      </c>
      <c r="AV161" s="13" t="s">
        <v>88</v>
      </c>
      <c r="AW161" s="13" t="s">
        <v>32</v>
      </c>
      <c r="AX161" s="13" t="s">
        <v>78</v>
      </c>
      <c r="AY161" s="172" t="s">
        <v>124</v>
      </c>
    </row>
    <row r="162" spans="2:65" s="14" customFormat="1">
      <c r="B162" s="179"/>
      <c r="D162" s="164" t="s">
        <v>133</v>
      </c>
      <c r="E162" s="180" t="s">
        <v>1</v>
      </c>
      <c r="F162" s="181" t="s">
        <v>136</v>
      </c>
      <c r="H162" s="182">
        <v>21.113</v>
      </c>
      <c r="I162" s="183"/>
      <c r="L162" s="179"/>
      <c r="M162" s="184"/>
      <c r="N162" s="185"/>
      <c r="O162" s="185"/>
      <c r="P162" s="185"/>
      <c r="Q162" s="185"/>
      <c r="R162" s="185"/>
      <c r="S162" s="185"/>
      <c r="T162" s="186"/>
      <c r="AT162" s="180" t="s">
        <v>133</v>
      </c>
      <c r="AU162" s="180" t="s">
        <v>88</v>
      </c>
      <c r="AV162" s="14" t="s">
        <v>123</v>
      </c>
      <c r="AW162" s="14" t="s">
        <v>32</v>
      </c>
      <c r="AX162" s="14" t="s">
        <v>86</v>
      </c>
      <c r="AY162" s="180" t="s">
        <v>124</v>
      </c>
    </row>
    <row r="163" spans="2:65" s="1" customFormat="1" ht="24" customHeight="1">
      <c r="B163" s="149"/>
      <c r="C163" s="150" t="s">
        <v>217</v>
      </c>
      <c r="D163" s="150" t="s">
        <v>127</v>
      </c>
      <c r="E163" s="151" t="s">
        <v>293</v>
      </c>
      <c r="F163" s="152" t="s">
        <v>294</v>
      </c>
      <c r="G163" s="153" t="s">
        <v>295</v>
      </c>
      <c r="H163" s="154">
        <v>80.94</v>
      </c>
      <c r="I163" s="155"/>
      <c r="J163" s="156">
        <f>ROUND(I163*H163,2)</f>
        <v>0</v>
      </c>
      <c r="K163" s="152" t="s">
        <v>243</v>
      </c>
      <c r="L163" s="31"/>
      <c r="M163" s="157" t="s">
        <v>1</v>
      </c>
      <c r="N163" s="158" t="s">
        <v>43</v>
      </c>
      <c r="O163" s="54"/>
      <c r="P163" s="159">
        <f>O163*H163</f>
        <v>0</v>
      </c>
      <c r="Q163" s="159">
        <v>0</v>
      </c>
      <c r="R163" s="159">
        <f>Q163*H163</f>
        <v>0</v>
      </c>
      <c r="S163" s="159">
        <v>0</v>
      </c>
      <c r="T163" s="160">
        <f>S163*H163</f>
        <v>0</v>
      </c>
      <c r="AR163" s="161" t="s">
        <v>123</v>
      </c>
      <c r="AT163" s="161" t="s">
        <v>127</v>
      </c>
      <c r="AU163" s="161" t="s">
        <v>88</v>
      </c>
      <c r="AY163" s="16" t="s">
        <v>124</v>
      </c>
      <c r="BE163" s="162">
        <f>IF(N163="základní",J163,0)</f>
        <v>0</v>
      </c>
      <c r="BF163" s="162">
        <f>IF(N163="snížená",J163,0)</f>
        <v>0</v>
      </c>
      <c r="BG163" s="162">
        <f>IF(N163="zákl. přenesená",J163,0)</f>
        <v>0</v>
      </c>
      <c r="BH163" s="162">
        <f>IF(N163="sníž. přenesená",J163,0)</f>
        <v>0</v>
      </c>
      <c r="BI163" s="162">
        <f>IF(N163="nulová",J163,0)</f>
        <v>0</v>
      </c>
      <c r="BJ163" s="16" t="s">
        <v>86</v>
      </c>
      <c r="BK163" s="162">
        <f>ROUND(I163*H163,2)</f>
        <v>0</v>
      </c>
      <c r="BL163" s="16" t="s">
        <v>123</v>
      </c>
      <c r="BM163" s="161" t="s">
        <v>1085</v>
      </c>
    </row>
    <row r="164" spans="2:65" s="12" customFormat="1" ht="22.5">
      <c r="B164" s="163"/>
      <c r="D164" s="164" t="s">
        <v>133</v>
      </c>
      <c r="E164" s="165" t="s">
        <v>1</v>
      </c>
      <c r="F164" s="166" t="s">
        <v>1086</v>
      </c>
      <c r="H164" s="165" t="s">
        <v>1</v>
      </c>
      <c r="I164" s="167"/>
      <c r="L164" s="163"/>
      <c r="M164" s="168"/>
      <c r="N164" s="169"/>
      <c r="O164" s="169"/>
      <c r="P164" s="169"/>
      <c r="Q164" s="169"/>
      <c r="R164" s="169"/>
      <c r="S164" s="169"/>
      <c r="T164" s="170"/>
      <c r="AT164" s="165" t="s">
        <v>133</v>
      </c>
      <c r="AU164" s="165" t="s">
        <v>88</v>
      </c>
      <c r="AV164" s="12" t="s">
        <v>86</v>
      </c>
      <c r="AW164" s="12" t="s">
        <v>32</v>
      </c>
      <c r="AX164" s="12" t="s">
        <v>78</v>
      </c>
      <c r="AY164" s="165" t="s">
        <v>124</v>
      </c>
    </row>
    <row r="165" spans="2:65" s="12" customFormat="1">
      <c r="B165" s="163"/>
      <c r="D165" s="164" t="s">
        <v>133</v>
      </c>
      <c r="E165" s="165" t="s">
        <v>1</v>
      </c>
      <c r="F165" s="166" t="s">
        <v>1087</v>
      </c>
      <c r="H165" s="165" t="s">
        <v>1</v>
      </c>
      <c r="I165" s="167"/>
      <c r="L165" s="163"/>
      <c r="M165" s="168"/>
      <c r="N165" s="169"/>
      <c r="O165" s="169"/>
      <c r="P165" s="169"/>
      <c r="Q165" s="169"/>
      <c r="R165" s="169"/>
      <c r="S165" s="169"/>
      <c r="T165" s="170"/>
      <c r="AT165" s="165" t="s">
        <v>133</v>
      </c>
      <c r="AU165" s="165" t="s">
        <v>88</v>
      </c>
      <c r="AV165" s="12" t="s">
        <v>86</v>
      </c>
      <c r="AW165" s="12" t="s">
        <v>32</v>
      </c>
      <c r="AX165" s="12" t="s">
        <v>78</v>
      </c>
      <c r="AY165" s="165" t="s">
        <v>124</v>
      </c>
    </row>
    <row r="166" spans="2:65" s="13" customFormat="1">
      <c r="B166" s="171"/>
      <c r="D166" s="164" t="s">
        <v>133</v>
      </c>
      <c r="E166" s="172" t="s">
        <v>1</v>
      </c>
      <c r="F166" s="173" t="s">
        <v>1088</v>
      </c>
      <c r="H166" s="174">
        <v>40.85</v>
      </c>
      <c r="I166" s="175"/>
      <c r="L166" s="171"/>
      <c r="M166" s="176"/>
      <c r="N166" s="177"/>
      <c r="O166" s="177"/>
      <c r="P166" s="177"/>
      <c r="Q166" s="177"/>
      <c r="R166" s="177"/>
      <c r="S166" s="177"/>
      <c r="T166" s="178"/>
      <c r="AT166" s="172" t="s">
        <v>133</v>
      </c>
      <c r="AU166" s="172" t="s">
        <v>88</v>
      </c>
      <c r="AV166" s="13" t="s">
        <v>88</v>
      </c>
      <c r="AW166" s="13" t="s">
        <v>32</v>
      </c>
      <c r="AX166" s="13" t="s">
        <v>78</v>
      </c>
      <c r="AY166" s="172" t="s">
        <v>124</v>
      </c>
    </row>
    <row r="167" spans="2:65" s="12" customFormat="1">
      <c r="B167" s="163"/>
      <c r="D167" s="164" t="s">
        <v>133</v>
      </c>
      <c r="E167" s="165" t="s">
        <v>1</v>
      </c>
      <c r="F167" s="166" t="s">
        <v>1089</v>
      </c>
      <c r="H167" s="165" t="s">
        <v>1</v>
      </c>
      <c r="I167" s="167"/>
      <c r="L167" s="163"/>
      <c r="M167" s="168"/>
      <c r="N167" s="169"/>
      <c r="O167" s="169"/>
      <c r="P167" s="169"/>
      <c r="Q167" s="169"/>
      <c r="R167" s="169"/>
      <c r="S167" s="169"/>
      <c r="T167" s="170"/>
      <c r="AT167" s="165" t="s">
        <v>133</v>
      </c>
      <c r="AU167" s="165" t="s">
        <v>88</v>
      </c>
      <c r="AV167" s="12" t="s">
        <v>86</v>
      </c>
      <c r="AW167" s="12" t="s">
        <v>32</v>
      </c>
      <c r="AX167" s="12" t="s">
        <v>78</v>
      </c>
      <c r="AY167" s="165" t="s">
        <v>124</v>
      </c>
    </row>
    <row r="168" spans="2:65" s="12" customFormat="1">
      <c r="B168" s="163"/>
      <c r="D168" s="164" t="s">
        <v>133</v>
      </c>
      <c r="E168" s="165" t="s">
        <v>1</v>
      </c>
      <c r="F168" s="166" t="s">
        <v>1090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133</v>
      </c>
      <c r="AU168" s="165" t="s">
        <v>88</v>
      </c>
      <c r="AV168" s="12" t="s">
        <v>86</v>
      </c>
      <c r="AW168" s="12" t="s">
        <v>32</v>
      </c>
      <c r="AX168" s="12" t="s">
        <v>78</v>
      </c>
      <c r="AY168" s="165" t="s">
        <v>124</v>
      </c>
    </row>
    <row r="169" spans="2:65" s="13" customFormat="1">
      <c r="B169" s="171"/>
      <c r="D169" s="164" t="s">
        <v>133</v>
      </c>
      <c r="E169" s="172" t="s">
        <v>1</v>
      </c>
      <c r="F169" s="173" t="s">
        <v>1091</v>
      </c>
      <c r="H169" s="174">
        <v>40.090000000000003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133</v>
      </c>
      <c r="AU169" s="172" t="s">
        <v>88</v>
      </c>
      <c r="AV169" s="13" t="s">
        <v>88</v>
      </c>
      <c r="AW169" s="13" t="s">
        <v>32</v>
      </c>
      <c r="AX169" s="13" t="s">
        <v>78</v>
      </c>
      <c r="AY169" s="172" t="s">
        <v>124</v>
      </c>
    </row>
    <row r="170" spans="2:65" s="14" customFormat="1">
      <c r="B170" s="179"/>
      <c r="D170" s="164" t="s">
        <v>133</v>
      </c>
      <c r="E170" s="180" t="s">
        <v>1</v>
      </c>
      <c r="F170" s="181" t="s">
        <v>136</v>
      </c>
      <c r="H170" s="182">
        <v>80.94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133</v>
      </c>
      <c r="AU170" s="180" t="s">
        <v>88</v>
      </c>
      <c r="AV170" s="14" t="s">
        <v>123</v>
      </c>
      <c r="AW170" s="14" t="s">
        <v>32</v>
      </c>
      <c r="AX170" s="14" t="s">
        <v>86</v>
      </c>
      <c r="AY170" s="180" t="s">
        <v>124</v>
      </c>
    </row>
    <row r="171" spans="2:65" s="1" customFormat="1" ht="16.5" customHeight="1">
      <c r="B171" s="149"/>
      <c r="C171" s="150" t="s">
        <v>228</v>
      </c>
      <c r="D171" s="150" t="s">
        <v>127</v>
      </c>
      <c r="E171" s="151" t="s">
        <v>304</v>
      </c>
      <c r="F171" s="152" t="s">
        <v>305</v>
      </c>
      <c r="G171" s="153" t="s">
        <v>175</v>
      </c>
      <c r="H171" s="154">
        <v>93.48</v>
      </c>
      <c r="I171" s="155"/>
      <c r="J171" s="156">
        <f>ROUND(I171*H171,2)</f>
        <v>0</v>
      </c>
      <c r="K171" s="152" t="s">
        <v>1</v>
      </c>
      <c r="L171" s="31"/>
      <c r="M171" s="157" t="s">
        <v>1</v>
      </c>
      <c r="N171" s="158" t="s">
        <v>43</v>
      </c>
      <c r="O171" s="54"/>
      <c r="P171" s="159">
        <f>O171*H171</f>
        <v>0</v>
      </c>
      <c r="Q171" s="159">
        <v>0</v>
      </c>
      <c r="R171" s="159">
        <f>Q171*H171</f>
        <v>0</v>
      </c>
      <c r="S171" s="159">
        <v>0</v>
      </c>
      <c r="T171" s="160">
        <f>S171*H171</f>
        <v>0</v>
      </c>
      <c r="AR171" s="161" t="s">
        <v>123</v>
      </c>
      <c r="AT171" s="161" t="s">
        <v>127</v>
      </c>
      <c r="AU171" s="161" t="s">
        <v>88</v>
      </c>
      <c r="AY171" s="16" t="s">
        <v>124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86</v>
      </c>
      <c r="BK171" s="162">
        <f>ROUND(I171*H171,2)</f>
        <v>0</v>
      </c>
      <c r="BL171" s="16" t="s">
        <v>123</v>
      </c>
      <c r="BM171" s="161" t="s">
        <v>1092</v>
      </c>
    </row>
    <row r="172" spans="2:65" s="12" customFormat="1" ht="22.5">
      <c r="B172" s="163"/>
      <c r="D172" s="164" t="s">
        <v>133</v>
      </c>
      <c r="E172" s="165" t="s">
        <v>1</v>
      </c>
      <c r="F172" s="166" t="s">
        <v>1093</v>
      </c>
      <c r="H172" s="165" t="s">
        <v>1</v>
      </c>
      <c r="I172" s="167"/>
      <c r="L172" s="163"/>
      <c r="M172" s="168"/>
      <c r="N172" s="169"/>
      <c r="O172" s="169"/>
      <c r="P172" s="169"/>
      <c r="Q172" s="169"/>
      <c r="R172" s="169"/>
      <c r="S172" s="169"/>
      <c r="T172" s="170"/>
      <c r="AT172" s="165" t="s">
        <v>133</v>
      </c>
      <c r="AU172" s="165" t="s">
        <v>88</v>
      </c>
      <c r="AV172" s="12" t="s">
        <v>86</v>
      </c>
      <c r="AW172" s="12" t="s">
        <v>32</v>
      </c>
      <c r="AX172" s="12" t="s">
        <v>78</v>
      </c>
      <c r="AY172" s="165" t="s">
        <v>124</v>
      </c>
    </row>
    <row r="173" spans="2:65" s="12" customFormat="1" ht="22.5">
      <c r="B173" s="163"/>
      <c r="D173" s="164" t="s">
        <v>133</v>
      </c>
      <c r="E173" s="165" t="s">
        <v>1</v>
      </c>
      <c r="F173" s="166" t="s">
        <v>1062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133</v>
      </c>
      <c r="AU173" s="165" t="s">
        <v>88</v>
      </c>
      <c r="AV173" s="12" t="s">
        <v>86</v>
      </c>
      <c r="AW173" s="12" t="s">
        <v>32</v>
      </c>
      <c r="AX173" s="12" t="s">
        <v>78</v>
      </c>
      <c r="AY173" s="165" t="s">
        <v>124</v>
      </c>
    </row>
    <row r="174" spans="2:65" s="13" customFormat="1">
      <c r="B174" s="171"/>
      <c r="D174" s="164" t="s">
        <v>133</v>
      </c>
      <c r="E174" s="172" t="s">
        <v>1</v>
      </c>
      <c r="F174" s="173" t="s">
        <v>1069</v>
      </c>
      <c r="H174" s="174">
        <v>93.48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133</v>
      </c>
      <c r="AU174" s="172" t="s">
        <v>88</v>
      </c>
      <c r="AV174" s="13" t="s">
        <v>88</v>
      </c>
      <c r="AW174" s="13" t="s">
        <v>32</v>
      </c>
      <c r="AX174" s="13" t="s">
        <v>78</v>
      </c>
      <c r="AY174" s="172" t="s">
        <v>124</v>
      </c>
    </row>
    <row r="175" spans="2:65" s="14" customFormat="1">
      <c r="B175" s="179"/>
      <c r="D175" s="164" t="s">
        <v>133</v>
      </c>
      <c r="E175" s="180" t="s">
        <v>1</v>
      </c>
      <c r="F175" s="181" t="s">
        <v>136</v>
      </c>
      <c r="H175" s="182">
        <v>93.48</v>
      </c>
      <c r="I175" s="183"/>
      <c r="L175" s="179"/>
      <c r="M175" s="184"/>
      <c r="N175" s="185"/>
      <c r="O175" s="185"/>
      <c r="P175" s="185"/>
      <c r="Q175" s="185"/>
      <c r="R175" s="185"/>
      <c r="S175" s="185"/>
      <c r="T175" s="186"/>
      <c r="AT175" s="180" t="s">
        <v>133</v>
      </c>
      <c r="AU175" s="180" t="s">
        <v>88</v>
      </c>
      <c r="AV175" s="14" t="s">
        <v>123</v>
      </c>
      <c r="AW175" s="14" t="s">
        <v>32</v>
      </c>
      <c r="AX175" s="14" t="s">
        <v>86</v>
      </c>
      <c r="AY175" s="180" t="s">
        <v>124</v>
      </c>
    </row>
    <row r="176" spans="2:65" s="1" customFormat="1" ht="24" customHeight="1">
      <c r="B176" s="149"/>
      <c r="C176" s="150" t="s">
        <v>239</v>
      </c>
      <c r="D176" s="150" t="s">
        <v>127</v>
      </c>
      <c r="E176" s="151" t="s">
        <v>1094</v>
      </c>
      <c r="F176" s="152" t="s">
        <v>1095</v>
      </c>
      <c r="G176" s="153" t="s">
        <v>175</v>
      </c>
      <c r="H176" s="154">
        <v>140.75</v>
      </c>
      <c r="I176" s="155"/>
      <c r="J176" s="156">
        <f>ROUND(I176*H176,2)</f>
        <v>0</v>
      </c>
      <c r="K176" s="152" t="s">
        <v>243</v>
      </c>
      <c r="L176" s="31"/>
      <c r="M176" s="157" t="s">
        <v>1</v>
      </c>
      <c r="N176" s="158" t="s">
        <v>43</v>
      </c>
      <c r="O176" s="54"/>
      <c r="P176" s="159">
        <f>O176*H176</f>
        <v>0</v>
      </c>
      <c r="Q176" s="159">
        <v>0</v>
      </c>
      <c r="R176" s="159">
        <f>Q176*H176</f>
        <v>0</v>
      </c>
      <c r="S176" s="159">
        <v>0</v>
      </c>
      <c r="T176" s="160">
        <f>S176*H176</f>
        <v>0</v>
      </c>
      <c r="AR176" s="161" t="s">
        <v>123</v>
      </c>
      <c r="AT176" s="161" t="s">
        <v>127</v>
      </c>
      <c r="AU176" s="161" t="s">
        <v>88</v>
      </c>
      <c r="AY176" s="16" t="s">
        <v>124</v>
      </c>
      <c r="BE176" s="162">
        <f>IF(N176="základní",J176,0)</f>
        <v>0</v>
      </c>
      <c r="BF176" s="162">
        <f>IF(N176="snížená",J176,0)</f>
        <v>0</v>
      </c>
      <c r="BG176" s="162">
        <f>IF(N176="zákl. přenesená",J176,0)</f>
        <v>0</v>
      </c>
      <c r="BH176" s="162">
        <f>IF(N176="sníž. přenesená",J176,0)</f>
        <v>0</v>
      </c>
      <c r="BI176" s="162">
        <f>IF(N176="nulová",J176,0)</f>
        <v>0</v>
      </c>
      <c r="BJ176" s="16" t="s">
        <v>86</v>
      </c>
      <c r="BK176" s="162">
        <f>ROUND(I176*H176,2)</f>
        <v>0</v>
      </c>
      <c r="BL176" s="16" t="s">
        <v>123</v>
      </c>
      <c r="BM176" s="161" t="s">
        <v>1096</v>
      </c>
    </row>
    <row r="177" spans="2:65" s="12" customFormat="1" ht="22.5">
      <c r="B177" s="163"/>
      <c r="D177" s="164" t="s">
        <v>133</v>
      </c>
      <c r="E177" s="165" t="s">
        <v>1</v>
      </c>
      <c r="F177" s="166" t="s">
        <v>1097</v>
      </c>
      <c r="H177" s="165" t="s">
        <v>1</v>
      </c>
      <c r="I177" s="167"/>
      <c r="L177" s="163"/>
      <c r="M177" s="168"/>
      <c r="N177" s="169"/>
      <c r="O177" s="169"/>
      <c r="P177" s="169"/>
      <c r="Q177" s="169"/>
      <c r="R177" s="169"/>
      <c r="S177" s="169"/>
      <c r="T177" s="170"/>
      <c r="AT177" s="165" t="s">
        <v>133</v>
      </c>
      <c r="AU177" s="165" t="s">
        <v>88</v>
      </c>
      <c r="AV177" s="12" t="s">
        <v>86</v>
      </c>
      <c r="AW177" s="12" t="s">
        <v>32</v>
      </c>
      <c r="AX177" s="12" t="s">
        <v>78</v>
      </c>
      <c r="AY177" s="165" t="s">
        <v>124</v>
      </c>
    </row>
    <row r="178" spans="2:65" s="12" customFormat="1" ht="22.5">
      <c r="B178" s="163"/>
      <c r="D178" s="164" t="s">
        <v>133</v>
      </c>
      <c r="E178" s="165" t="s">
        <v>1</v>
      </c>
      <c r="F178" s="166" t="s">
        <v>1062</v>
      </c>
      <c r="H178" s="165" t="s">
        <v>1</v>
      </c>
      <c r="I178" s="167"/>
      <c r="L178" s="163"/>
      <c r="M178" s="168"/>
      <c r="N178" s="169"/>
      <c r="O178" s="169"/>
      <c r="P178" s="169"/>
      <c r="Q178" s="169"/>
      <c r="R178" s="169"/>
      <c r="S178" s="169"/>
      <c r="T178" s="170"/>
      <c r="AT178" s="165" t="s">
        <v>133</v>
      </c>
      <c r="AU178" s="165" t="s">
        <v>88</v>
      </c>
      <c r="AV178" s="12" t="s">
        <v>86</v>
      </c>
      <c r="AW178" s="12" t="s">
        <v>32</v>
      </c>
      <c r="AX178" s="12" t="s">
        <v>78</v>
      </c>
      <c r="AY178" s="165" t="s">
        <v>124</v>
      </c>
    </row>
    <row r="179" spans="2:65" s="13" customFormat="1">
      <c r="B179" s="171"/>
      <c r="D179" s="164" t="s">
        <v>133</v>
      </c>
      <c r="E179" s="172" t="s">
        <v>1</v>
      </c>
      <c r="F179" s="173" t="s">
        <v>1098</v>
      </c>
      <c r="H179" s="174">
        <v>140.75</v>
      </c>
      <c r="I179" s="175"/>
      <c r="L179" s="171"/>
      <c r="M179" s="176"/>
      <c r="N179" s="177"/>
      <c r="O179" s="177"/>
      <c r="P179" s="177"/>
      <c r="Q179" s="177"/>
      <c r="R179" s="177"/>
      <c r="S179" s="177"/>
      <c r="T179" s="178"/>
      <c r="AT179" s="172" t="s">
        <v>133</v>
      </c>
      <c r="AU179" s="172" t="s">
        <v>88</v>
      </c>
      <c r="AV179" s="13" t="s">
        <v>88</v>
      </c>
      <c r="AW179" s="13" t="s">
        <v>32</v>
      </c>
      <c r="AX179" s="13" t="s">
        <v>78</v>
      </c>
      <c r="AY179" s="172" t="s">
        <v>124</v>
      </c>
    </row>
    <row r="180" spans="2:65" s="14" customFormat="1">
      <c r="B180" s="179"/>
      <c r="D180" s="164" t="s">
        <v>133</v>
      </c>
      <c r="E180" s="180" t="s">
        <v>1</v>
      </c>
      <c r="F180" s="181" t="s">
        <v>136</v>
      </c>
      <c r="H180" s="182">
        <v>140.75</v>
      </c>
      <c r="I180" s="183"/>
      <c r="L180" s="179"/>
      <c r="M180" s="184"/>
      <c r="N180" s="185"/>
      <c r="O180" s="185"/>
      <c r="P180" s="185"/>
      <c r="Q180" s="185"/>
      <c r="R180" s="185"/>
      <c r="S180" s="185"/>
      <c r="T180" s="186"/>
      <c r="AT180" s="180" t="s">
        <v>133</v>
      </c>
      <c r="AU180" s="180" t="s">
        <v>88</v>
      </c>
      <c r="AV180" s="14" t="s">
        <v>123</v>
      </c>
      <c r="AW180" s="14" t="s">
        <v>32</v>
      </c>
      <c r="AX180" s="14" t="s">
        <v>86</v>
      </c>
      <c r="AY180" s="180" t="s">
        <v>124</v>
      </c>
    </row>
    <row r="181" spans="2:65" s="1" customFormat="1" ht="24" customHeight="1">
      <c r="B181" s="149"/>
      <c r="C181" s="150" t="s">
        <v>247</v>
      </c>
      <c r="D181" s="150" t="s">
        <v>127</v>
      </c>
      <c r="E181" s="151" t="s">
        <v>1099</v>
      </c>
      <c r="F181" s="152" t="s">
        <v>1100</v>
      </c>
      <c r="G181" s="153" t="s">
        <v>175</v>
      </c>
      <c r="H181" s="154">
        <v>140.75</v>
      </c>
      <c r="I181" s="155"/>
      <c r="J181" s="156">
        <f>ROUND(I181*H181,2)</f>
        <v>0</v>
      </c>
      <c r="K181" s="152" t="s">
        <v>1</v>
      </c>
      <c r="L181" s="31"/>
      <c r="M181" s="157" t="s">
        <v>1</v>
      </c>
      <c r="N181" s="158" t="s">
        <v>43</v>
      </c>
      <c r="O181" s="54"/>
      <c r="P181" s="159">
        <f>O181*H181</f>
        <v>0</v>
      </c>
      <c r="Q181" s="159">
        <v>0</v>
      </c>
      <c r="R181" s="159">
        <f>Q181*H181</f>
        <v>0</v>
      </c>
      <c r="S181" s="159">
        <v>0</v>
      </c>
      <c r="T181" s="160">
        <f>S181*H181</f>
        <v>0</v>
      </c>
      <c r="AR181" s="161" t="s">
        <v>123</v>
      </c>
      <c r="AT181" s="161" t="s">
        <v>127</v>
      </c>
      <c r="AU181" s="161" t="s">
        <v>88</v>
      </c>
      <c r="AY181" s="16" t="s">
        <v>124</v>
      </c>
      <c r="BE181" s="162">
        <f>IF(N181="základní",J181,0)</f>
        <v>0</v>
      </c>
      <c r="BF181" s="162">
        <f>IF(N181="snížená",J181,0)</f>
        <v>0</v>
      </c>
      <c r="BG181" s="162">
        <f>IF(N181="zákl. přenesená",J181,0)</f>
        <v>0</v>
      </c>
      <c r="BH181" s="162">
        <f>IF(N181="sníž. přenesená",J181,0)</f>
        <v>0</v>
      </c>
      <c r="BI181" s="162">
        <f>IF(N181="nulová",J181,0)</f>
        <v>0</v>
      </c>
      <c r="BJ181" s="16" t="s">
        <v>86</v>
      </c>
      <c r="BK181" s="162">
        <f>ROUND(I181*H181,2)</f>
        <v>0</v>
      </c>
      <c r="BL181" s="16" t="s">
        <v>123</v>
      </c>
      <c r="BM181" s="161" t="s">
        <v>1101</v>
      </c>
    </row>
    <row r="182" spans="2:65" s="12" customFormat="1" ht="22.5">
      <c r="B182" s="163"/>
      <c r="D182" s="164" t="s">
        <v>133</v>
      </c>
      <c r="E182" s="165" t="s">
        <v>1</v>
      </c>
      <c r="F182" s="166" t="s">
        <v>1102</v>
      </c>
      <c r="H182" s="165" t="s">
        <v>1</v>
      </c>
      <c r="I182" s="167"/>
      <c r="L182" s="163"/>
      <c r="M182" s="168"/>
      <c r="N182" s="169"/>
      <c r="O182" s="169"/>
      <c r="P182" s="169"/>
      <c r="Q182" s="169"/>
      <c r="R182" s="169"/>
      <c r="S182" s="169"/>
      <c r="T182" s="170"/>
      <c r="AT182" s="165" t="s">
        <v>133</v>
      </c>
      <c r="AU182" s="165" t="s">
        <v>88</v>
      </c>
      <c r="AV182" s="12" t="s">
        <v>86</v>
      </c>
      <c r="AW182" s="12" t="s">
        <v>32</v>
      </c>
      <c r="AX182" s="12" t="s">
        <v>78</v>
      </c>
      <c r="AY182" s="165" t="s">
        <v>124</v>
      </c>
    </row>
    <row r="183" spans="2:65" s="12" customFormat="1" ht="22.5">
      <c r="B183" s="163"/>
      <c r="D183" s="164" t="s">
        <v>133</v>
      </c>
      <c r="E183" s="165" t="s">
        <v>1</v>
      </c>
      <c r="F183" s="166" t="s">
        <v>1062</v>
      </c>
      <c r="H183" s="165" t="s">
        <v>1</v>
      </c>
      <c r="I183" s="167"/>
      <c r="L183" s="163"/>
      <c r="M183" s="168"/>
      <c r="N183" s="169"/>
      <c r="O183" s="169"/>
      <c r="P183" s="169"/>
      <c r="Q183" s="169"/>
      <c r="R183" s="169"/>
      <c r="S183" s="169"/>
      <c r="T183" s="170"/>
      <c r="AT183" s="165" t="s">
        <v>133</v>
      </c>
      <c r="AU183" s="165" t="s">
        <v>88</v>
      </c>
      <c r="AV183" s="12" t="s">
        <v>86</v>
      </c>
      <c r="AW183" s="12" t="s">
        <v>32</v>
      </c>
      <c r="AX183" s="12" t="s">
        <v>78</v>
      </c>
      <c r="AY183" s="165" t="s">
        <v>124</v>
      </c>
    </row>
    <row r="184" spans="2:65" s="13" customFormat="1">
      <c r="B184" s="171"/>
      <c r="D184" s="164" t="s">
        <v>133</v>
      </c>
      <c r="E184" s="172" t="s">
        <v>1</v>
      </c>
      <c r="F184" s="173" t="s">
        <v>1098</v>
      </c>
      <c r="H184" s="174">
        <v>140.75</v>
      </c>
      <c r="I184" s="175"/>
      <c r="L184" s="171"/>
      <c r="M184" s="176"/>
      <c r="N184" s="177"/>
      <c r="O184" s="177"/>
      <c r="P184" s="177"/>
      <c r="Q184" s="177"/>
      <c r="R184" s="177"/>
      <c r="S184" s="177"/>
      <c r="T184" s="178"/>
      <c r="AT184" s="172" t="s">
        <v>133</v>
      </c>
      <c r="AU184" s="172" t="s">
        <v>88</v>
      </c>
      <c r="AV184" s="13" t="s">
        <v>88</v>
      </c>
      <c r="AW184" s="13" t="s">
        <v>32</v>
      </c>
      <c r="AX184" s="13" t="s">
        <v>78</v>
      </c>
      <c r="AY184" s="172" t="s">
        <v>124</v>
      </c>
    </row>
    <row r="185" spans="2:65" s="14" customFormat="1">
      <c r="B185" s="179"/>
      <c r="D185" s="164" t="s">
        <v>133</v>
      </c>
      <c r="E185" s="180" t="s">
        <v>1</v>
      </c>
      <c r="F185" s="181" t="s">
        <v>136</v>
      </c>
      <c r="H185" s="182">
        <v>140.75</v>
      </c>
      <c r="I185" s="183"/>
      <c r="L185" s="179"/>
      <c r="M185" s="184"/>
      <c r="N185" s="185"/>
      <c r="O185" s="185"/>
      <c r="P185" s="185"/>
      <c r="Q185" s="185"/>
      <c r="R185" s="185"/>
      <c r="S185" s="185"/>
      <c r="T185" s="186"/>
      <c r="AT185" s="180" t="s">
        <v>133</v>
      </c>
      <c r="AU185" s="180" t="s">
        <v>88</v>
      </c>
      <c r="AV185" s="14" t="s">
        <v>123</v>
      </c>
      <c r="AW185" s="14" t="s">
        <v>32</v>
      </c>
      <c r="AX185" s="14" t="s">
        <v>86</v>
      </c>
      <c r="AY185" s="180" t="s">
        <v>124</v>
      </c>
    </row>
    <row r="186" spans="2:65" s="1" customFormat="1" ht="16.5" customHeight="1">
      <c r="B186" s="149"/>
      <c r="C186" s="150" t="s">
        <v>171</v>
      </c>
      <c r="D186" s="150" t="s">
        <v>127</v>
      </c>
      <c r="E186" s="151" t="s">
        <v>1103</v>
      </c>
      <c r="F186" s="152" t="s">
        <v>1104</v>
      </c>
      <c r="G186" s="153" t="s">
        <v>175</v>
      </c>
      <c r="H186" s="154">
        <v>140.75</v>
      </c>
      <c r="I186" s="155"/>
      <c r="J186" s="156">
        <f>ROUND(I186*H186,2)</f>
        <v>0</v>
      </c>
      <c r="K186" s="152" t="s">
        <v>243</v>
      </c>
      <c r="L186" s="31"/>
      <c r="M186" s="157" t="s">
        <v>1</v>
      </c>
      <c r="N186" s="158" t="s">
        <v>43</v>
      </c>
      <c r="O186" s="54"/>
      <c r="P186" s="159">
        <f>O186*H186</f>
        <v>0</v>
      </c>
      <c r="Q186" s="159">
        <v>0</v>
      </c>
      <c r="R186" s="159">
        <f>Q186*H186</f>
        <v>0</v>
      </c>
      <c r="S186" s="159">
        <v>0</v>
      </c>
      <c r="T186" s="160">
        <f>S186*H186</f>
        <v>0</v>
      </c>
      <c r="AR186" s="161" t="s">
        <v>123</v>
      </c>
      <c r="AT186" s="161" t="s">
        <v>127</v>
      </c>
      <c r="AU186" s="161" t="s">
        <v>88</v>
      </c>
      <c r="AY186" s="16" t="s">
        <v>124</v>
      </c>
      <c r="BE186" s="162">
        <f>IF(N186="základní",J186,0)</f>
        <v>0</v>
      </c>
      <c r="BF186" s="162">
        <f>IF(N186="snížená",J186,0)</f>
        <v>0</v>
      </c>
      <c r="BG186" s="162">
        <f>IF(N186="zákl. přenesená",J186,0)</f>
        <v>0</v>
      </c>
      <c r="BH186" s="162">
        <f>IF(N186="sníž. přenesená",J186,0)</f>
        <v>0</v>
      </c>
      <c r="BI186" s="162">
        <f>IF(N186="nulová",J186,0)</f>
        <v>0</v>
      </c>
      <c r="BJ186" s="16" t="s">
        <v>86</v>
      </c>
      <c r="BK186" s="162">
        <f>ROUND(I186*H186,2)</f>
        <v>0</v>
      </c>
      <c r="BL186" s="16" t="s">
        <v>123</v>
      </c>
      <c r="BM186" s="161" t="s">
        <v>1105</v>
      </c>
    </row>
    <row r="187" spans="2:65" s="12" customFormat="1" ht="22.5">
      <c r="B187" s="163"/>
      <c r="D187" s="164" t="s">
        <v>133</v>
      </c>
      <c r="E187" s="165" t="s">
        <v>1</v>
      </c>
      <c r="F187" s="166" t="s">
        <v>1106</v>
      </c>
      <c r="H187" s="165" t="s">
        <v>1</v>
      </c>
      <c r="I187" s="167"/>
      <c r="L187" s="163"/>
      <c r="M187" s="168"/>
      <c r="N187" s="169"/>
      <c r="O187" s="169"/>
      <c r="P187" s="169"/>
      <c r="Q187" s="169"/>
      <c r="R187" s="169"/>
      <c r="S187" s="169"/>
      <c r="T187" s="170"/>
      <c r="AT187" s="165" t="s">
        <v>133</v>
      </c>
      <c r="AU187" s="165" t="s">
        <v>88</v>
      </c>
      <c r="AV187" s="12" t="s">
        <v>86</v>
      </c>
      <c r="AW187" s="12" t="s">
        <v>32</v>
      </c>
      <c r="AX187" s="12" t="s">
        <v>78</v>
      </c>
      <c r="AY187" s="165" t="s">
        <v>124</v>
      </c>
    </row>
    <row r="188" spans="2:65" s="12" customFormat="1" ht="22.5">
      <c r="B188" s="163"/>
      <c r="D188" s="164" t="s">
        <v>133</v>
      </c>
      <c r="E188" s="165" t="s">
        <v>1</v>
      </c>
      <c r="F188" s="166" t="s">
        <v>1062</v>
      </c>
      <c r="H188" s="165" t="s">
        <v>1</v>
      </c>
      <c r="I188" s="167"/>
      <c r="L188" s="163"/>
      <c r="M188" s="168"/>
      <c r="N188" s="169"/>
      <c r="O188" s="169"/>
      <c r="P188" s="169"/>
      <c r="Q188" s="169"/>
      <c r="R188" s="169"/>
      <c r="S188" s="169"/>
      <c r="T188" s="170"/>
      <c r="AT188" s="165" t="s">
        <v>133</v>
      </c>
      <c r="AU188" s="165" t="s">
        <v>88</v>
      </c>
      <c r="AV188" s="12" t="s">
        <v>86</v>
      </c>
      <c r="AW188" s="12" t="s">
        <v>32</v>
      </c>
      <c r="AX188" s="12" t="s">
        <v>78</v>
      </c>
      <c r="AY188" s="165" t="s">
        <v>124</v>
      </c>
    </row>
    <row r="189" spans="2:65" s="13" customFormat="1">
      <c r="B189" s="171"/>
      <c r="D189" s="164" t="s">
        <v>133</v>
      </c>
      <c r="E189" s="172" t="s">
        <v>1</v>
      </c>
      <c r="F189" s="173" t="s">
        <v>1098</v>
      </c>
      <c r="H189" s="174">
        <v>140.75</v>
      </c>
      <c r="I189" s="175"/>
      <c r="L189" s="171"/>
      <c r="M189" s="176"/>
      <c r="N189" s="177"/>
      <c r="O189" s="177"/>
      <c r="P189" s="177"/>
      <c r="Q189" s="177"/>
      <c r="R189" s="177"/>
      <c r="S189" s="177"/>
      <c r="T189" s="178"/>
      <c r="AT189" s="172" t="s">
        <v>133</v>
      </c>
      <c r="AU189" s="172" t="s">
        <v>88</v>
      </c>
      <c r="AV189" s="13" t="s">
        <v>88</v>
      </c>
      <c r="AW189" s="13" t="s">
        <v>32</v>
      </c>
      <c r="AX189" s="13" t="s">
        <v>78</v>
      </c>
      <c r="AY189" s="172" t="s">
        <v>124</v>
      </c>
    </row>
    <row r="190" spans="2:65" s="14" customFormat="1">
      <c r="B190" s="179"/>
      <c r="D190" s="164" t="s">
        <v>133</v>
      </c>
      <c r="E190" s="180" t="s">
        <v>1</v>
      </c>
      <c r="F190" s="181" t="s">
        <v>136</v>
      </c>
      <c r="H190" s="182">
        <v>140.75</v>
      </c>
      <c r="I190" s="183"/>
      <c r="L190" s="179"/>
      <c r="M190" s="184"/>
      <c r="N190" s="185"/>
      <c r="O190" s="185"/>
      <c r="P190" s="185"/>
      <c r="Q190" s="185"/>
      <c r="R190" s="185"/>
      <c r="S190" s="185"/>
      <c r="T190" s="186"/>
      <c r="AT190" s="180" t="s">
        <v>133</v>
      </c>
      <c r="AU190" s="180" t="s">
        <v>88</v>
      </c>
      <c r="AV190" s="14" t="s">
        <v>123</v>
      </c>
      <c r="AW190" s="14" t="s">
        <v>32</v>
      </c>
      <c r="AX190" s="14" t="s">
        <v>86</v>
      </c>
      <c r="AY190" s="180" t="s">
        <v>124</v>
      </c>
    </row>
    <row r="191" spans="2:65" s="1" customFormat="1" ht="16.5" customHeight="1">
      <c r="B191" s="149"/>
      <c r="C191" s="190" t="s">
        <v>286</v>
      </c>
      <c r="D191" s="190" t="s">
        <v>313</v>
      </c>
      <c r="E191" s="191" t="s">
        <v>1107</v>
      </c>
      <c r="F191" s="192" t="s">
        <v>1108</v>
      </c>
      <c r="G191" s="193" t="s">
        <v>1109</v>
      </c>
      <c r="H191" s="194">
        <v>4.2229999999999999</v>
      </c>
      <c r="I191" s="195"/>
      <c r="J191" s="196">
        <f>ROUND(I191*H191,2)</f>
        <v>0</v>
      </c>
      <c r="K191" s="192" t="s">
        <v>243</v>
      </c>
      <c r="L191" s="197"/>
      <c r="M191" s="198" t="s">
        <v>1</v>
      </c>
      <c r="N191" s="199" t="s">
        <v>43</v>
      </c>
      <c r="O191" s="54"/>
      <c r="P191" s="159">
        <f>O191*H191</f>
        <v>0</v>
      </c>
      <c r="Q191" s="159">
        <v>1E-3</v>
      </c>
      <c r="R191" s="159">
        <f>Q191*H191</f>
        <v>4.2230000000000002E-3</v>
      </c>
      <c r="S191" s="159">
        <v>0</v>
      </c>
      <c r="T191" s="160">
        <f>S191*H191</f>
        <v>0</v>
      </c>
      <c r="AR191" s="161" t="s">
        <v>228</v>
      </c>
      <c r="AT191" s="161" t="s">
        <v>313</v>
      </c>
      <c r="AU191" s="161" t="s">
        <v>88</v>
      </c>
      <c r="AY191" s="16" t="s">
        <v>124</v>
      </c>
      <c r="BE191" s="162">
        <f>IF(N191="základní",J191,0)</f>
        <v>0</v>
      </c>
      <c r="BF191" s="162">
        <f>IF(N191="snížená",J191,0)</f>
        <v>0</v>
      </c>
      <c r="BG191" s="162">
        <f>IF(N191="zákl. přenesená",J191,0)</f>
        <v>0</v>
      </c>
      <c r="BH191" s="162">
        <f>IF(N191="sníž. přenesená",J191,0)</f>
        <v>0</v>
      </c>
      <c r="BI191" s="162">
        <f>IF(N191="nulová",J191,0)</f>
        <v>0</v>
      </c>
      <c r="BJ191" s="16" t="s">
        <v>86</v>
      </c>
      <c r="BK191" s="162">
        <f>ROUND(I191*H191,2)</f>
        <v>0</v>
      </c>
      <c r="BL191" s="16" t="s">
        <v>123</v>
      </c>
      <c r="BM191" s="161" t="s">
        <v>1110</v>
      </c>
    </row>
    <row r="192" spans="2:65" s="12" customFormat="1">
      <c r="B192" s="163"/>
      <c r="D192" s="164" t="s">
        <v>133</v>
      </c>
      <c r="E192" s="165" t="s">
        <v>1</v>
      </c>
      <c r="F192" s="166" t="s">
        <v>1111</v>
      </c>
      <c r="H192" s="165" t="s">
        <v>1</v>
      </c>
      <c r="I192" s="167"/>
      <c r="L192" s="163"/>
      <c r="M192" s="168"/>
      <c r="N192" s="169"/>
      <c r="O192" s="169"/>
      <c r="P192" s="169"/>
      <c r="Q192" s="169"/>
      <c r="R192" s="169"/>
      <c r="S192" s="169"/>
      <c r="T192" s="170"/>
      <c r="AT192" s="165" t="s">
        <v>133</v>
      </c>
      <c r="AU192" s="165" t="s">
        <v>88</v>
      </c>
      <c r="AV192" s="12" t="s">
        <v>86</v>
      </c>
      <c r="AW192" s="12" t="s">
        <v>32</v>
      </c>
      <c r="AX192" s="12" t="s">
        <v>78</v>
      </c>
      <c r="AY192" s="165" t="s">
        <v>124</v>
      </c>
    </row>
    <row r="193" spans="2:65" s="12" customFormat="1" ht="22.5">
      <c r="B193" s="163"/>
      <c r="D193" s="164" t="s">
        <v>133</v>
      </c>
      <c r="E193" s="165" t="s">
        <v>1</v>
      </c>
      <c r="F193" s="166" t="s">
        <v>1062</v>
      </c>
      <c r="H193" s="165" t="s">
        <v>1</v>
      </c>
      <c r="I193" s="167"/>
      <c r="L193" s="163"/>
      <c r="M193" s="168"/>
      <c r="N193" s="169"/>
      <c r="O193" s="169"/>
      <c r="P193" s="169"/>
      <c r="Q193" s="169"/>
      <c r="R193" s="169"/>
      <c r="S193" s="169"/>
      <c r="T193" s="170"/>
      <c r="AT193" s="165" t="s">
        <v>133</v>
      </c>
      <c r="AU193" s="165" t="s">
        <v>88</v>
      </c>
      <c r="AV193" s="12" t="s">
        <v>86</v>
      </c>
      <c r="AW193" s="12" t="s">
        <v>32</v>
      </c>
      <c r="AX193" s="12" t="s">
        <v>78</v>
      </c>
      <c r="AY193" s="165" t="s">
        <v>124</v>
      </c>
    </row>
    <row r="194" spans="2:65" s="13" customFormat="1">
      <c r="B194" s="171"/>
      <c r="D194" s="164" t="s">
        <v>133</v>
      </c>
      <c r="E194" s="172" t="s">
        <v>1</v>
      </c>
      <c r="F194" s="173" t="s">
        <v>1112</v>
      </c>
      <c r="H194" s="174">
        <v>4.2229999999999999</v>
      </c>
      <c r="I194" s="175"/>
      <c r="L194" s="171"/>
      <c r="M194" s="176"/>
      <c r="N194" s="177"/>
      <c r="O194" s="177"/>
      <c r="P194" s="177"/>
      <c r="Q194" s="177"/>
      <c r="R194" s="177"/>
      <c r="S194" s="177"/>
      <c r="T194" s="178"/>
      <c r="AT194" s="172" t="s">
        <v>133</v>
      </c>
      <c r="AU194" s="172" t="s">
        <v>88</v>
      </c>
      <c r="AV194" s="13" t="s">
        <v>88</v>
      </c>
      <c r="AW194" s="13" t="s">
        <v>32</v>
      </c>
      <c r="AX194" s="13" t="s">
        <v>78</v>
      </c>
      <c r="AY194" s="172" t="s">
        <v>124</v>
      </c>
    </row>
    <row r="195" spans="2:65" s="14" customFormat="1">
      <c r="B195" s="179"/>
      <c r="D195" s="164" t="s">
        <v>133</v>
      </c>
      <c r="E195" s="180" t="s">
        <v>1</v>
      </c>
      <c r="F195" s="181" t="s">
        <v>136</v>
      </c>
      <c r="H195" s="182">
        <v>4.2229999999999999</v>
      </c>
      <c r="I195" s="183"/>
      <c r="L195" s="179"/>
      <c r="M195" s="184"/>
      <c r="N195" s="185"/>
      <c r="O195" s="185"/>
      <c r="P195" s="185"/>
      <c r="Q195" s="185"/>
      <c r="R195" s="185"/>
      <c r="S195" s="185"/>
      <c r="T195" s="186"/>
      <c r="AT195" s="180" t="s">
        <v>133</v>
      </c>
      <c r="AU195" s="180" t="s">
        <v>88</v>
      </c>
      <c r="AV195" s="14" t="s">
        <v>123</v>
      </c>
      <c r="AW195" s="14" t="s">
        <v>32</v>
      </c>
      <c r="AX195" s="14" t="s">
        <v>86</v>
      </c>
      <c r="AY195" s="180" t="s">
        <v>124</v>
      </c>
    </row>
    <row r="196" spans="2:65" s="1" customFormat="1" ht="24" customHeight="1">
      <c r="B196" s="149"/>
      <c r="C196" s="150" t="s">
        <v>292</v>
      </c>
      <c r="D196" s="150" t="s">
        <v>127</v>
      </c>
      <c r="E196" s="151" t="s">
        <v>838</v>
      </c>
      <c r="F196" s="152" t="s">
        <v>839</v>
      </c>
      <c r="G196" s="153" t="s">
        <v>295</v>
      </c>
      <c r="H196" s="154">
        <v>8.5990000000000002</v>
      </c>
      <c r="I196" s="155"/>
      <c r="J196" s="156">
        <f>ROUND(I196*H196,2)</f>
        <v>0</v>
      </c>
      <c r="K196" s="152" t="s">
        <v>1</v>
      </c>
      <c r="L196" s="31"/>
      <c r="M196" s="157" t="s">
        <v>1</v>
      </c>
      <c r="N196" s="158" t="s">
        <v>43</v>
      </c>
      <c r="O196" s="54"/>
      <c r="P196" s="159">
        <f>O196*H196</f>
        <v>0</v>
      </c>
      <c r="Q196" s="159">
        <v>0</v>
      </c>
      <c r="R196" s="159">
        <f>Q196*H196</f>
        <v>0</v>
      </c>
      <c r="S196" s="159">
        <v>0</v>
      </c>
      <c r="T196" s="160">
        <f>S196*H196</f>
        <v>0</v>
      </c>
      <c r="AR196" s="161" t="s">
        <v>123</v>
      </c>
      <c r="AT196" s="161" t="s">
        <v>127</v>
      </c>
      <c r="AU196" s="161" t="s">
        <v>88</v>
      </c>
      <c r="AY196" s="16" t="s">
        <v>124</v>
      </c>
      <c r="BE196" s="162">
        <f>IF(N196="základní",J196,0)</f>
        <v>0</v>
      </c>
      <c r="BF196" s="162">
        <f>IF(N196="snížená",J196,0)</f>
        <v>0</v>
      </c>
      <c r="BG196" s="162">
        <f>IF(N196="zákl. přenesená",J196,0)</f>
        <v>0</v>
      </c>
      <c r="BH196" s="162">
        <f>IF(N196="sníž. přenesená",J196,0)</f>
        <v>0</v>
      </c>
      <c r="BI196" s="162">
        <f>IF(N196="nulová",J196,0)</f>
        <v>0</v>
      </c>
      <c r="BJ196" s="16" t="s">
        <v>86</v>
      </c>
      <c r="BK196" s="162">
        <f>ROUND(I196*H196,2)</f>
        <v>0</v>
      </c>
      <c r="BL196" s="16" t="s">
        <v>123</v>
      </c>
      <c r="BM196" s="161" t="s">
        <v>1113</v>
      </c>
    </row>
    <row r="197" spans="2:65" s="12" customFormat="1" ht="33.75">
      <c r="B197" s="163"/>
      <c r="D197" s="164" t="s">
        <v>133</v>
      </c>
      <c r="E197" s="165" t="s">
        <v>1</v>
      </c>
      <c r="F197" s="166" t="s">
        <v>1114</v>
      </c>
      <c r="H197" s="165" t="s">
        <v>1</v>
      </c>
      <c r="I197" s="167"/>
      <c r="L197" s="163"/>
      <c r="M197" s="168"/>
      <c r="N197" s="169"/>
      <c r="O197" s="169"/>
      <c r="P197" s="169"/>
      <c r="Q197" s="169"/>
      <c r="R197" s="169"/>
      <c r="S197" s="169"/>
      <c r="T197" s="170"/>
      <c r="AT197" s="165" t="s">
        <v>133</v>
      </c>
      <c r="AU197" s="165" t="s">
        <v>88</v>
      </c>
      <c r="AV197" s="12" t="s">
        <v>86</v>
      </c>
      <c r="AW197" s="12" t="s">
        <v>32</v>
      </c>
      <c r="AX197" s="12" t="s">
        <v>78</v>
      </c>
      <c r="AY197" s="165" t="s">
        <v>124</v>
      </c>
    </row>
    <row r="198" spans="2:65" s="12" customFormat="1">
      <c r="B198" s="163"/>
      <c r="D198" s="164" t="s">
        <v>133</v>
      </c>
      <c r="E198" s="165" t="s">
        <v>1</v>
      </c>
      <c r="F198" s="166" t="s">
        <v>1115</v>
      </c>
      <c r="H198" s="165" t="s">
        <v>1</v>
      </c>
      <c r="I198" s="167"/>
      <c r="L198" s="163"/>
      <c r="M198" s="168"/>
      <c r="N198" s="169"/>
      <c r="O198" s="169"/>
      <c r="P198" s="169"/>
      <c r="Q198" s="169"/>
      <c r="R198" s="169"/>
      <c r="S198" s="169"/>
      <c r="T198" s="170"/>
      <c r="AT198" s="165" t="s">
        <v>133</v>
      </c>
      <c r="AU198" s="165" t="s">
        <v>88</v>
      </c>
      <c r="AV198" s="12" t="s">
        <v>86</v>
      </c>
      <c r="AW198" s="12" t="s">
        <v>32</v>
      </c>
      <c r="AX198" s="12" t="s">
        <v>78</v>
      </c>
      <c r="AY198" s="165" t="s">
        <v>124</v>
      </c>
    </row>
    <row r="199" spans="2:65" s="13" customFormat="1">
      <c r="B199" s="171"/>
      <c r="D199" s="164" t="s">
        <v>133</v>
      </c>
      <c r="E199" s="172" t="s">
        <v>1</v>
      </c>
      <c r="F199" s="173" t="s">
        <v>1116</v>
      </c>
      <c r="H199" s="174">
        <v>3.36</v>
      </c>
      <c r="I199" s="175"/>
      <c r="L199" s="171"/>
      <c r="M199" s="176"/>
      <c r="N199" s="177"/>
      <c r="O199" s="177"/>
      <c r="P199" s="177"/>
      <c r="Q199" s="177"/>
      <c r="R199" s="177"/>
      <c r="S199" s="177"/>
      <c r="T199" s="178"/>
      <c r="AT199" s="172" t="s">
        <v>133</v>
      </c>
      <c r="AU199" s="172" t="s">
        <v>88</v>
      </c>
      <c r="AV199" s="13" t="s">
        <v>88</v>
      </c>
      <c r="AW199" s="13" t="s">
        <v>32</v>
      </c>
      <c r="AX199" s="13" t="s">
        <v>78</v>
      </c>
      <c r="AY199" s="172" t="s">
        <v>124</v>
      </c>
    </row>
    <row r="200" spans="2:65" s="12" customFormat="1" ht="33.75">
      <c r="B200" s="163"/>
      <c r="D200" s="164" t="s">
        <v>133</v>
      </c>
      <c r="E200" s="165" t="s">
        <v>1</v>
      </c>
      <c r="F200" s="166" t="s">
        <v>850</v>
      </c>
      <c r="H200" s="165" t="s">
        <v>1</v>
      </c>
      <c r="I200" s="167"/>
      <c r="L200" s="163"/>
      <c r="M200" s="168"/>
      <c r="N200" s="169"/>
      <c r="O200" s="169"/>
      <c r="P200" s="169"/>
      <c r="Q200" s="169"/>
      <c r="R200" s="169"/>
      <c r="S200" s="169"/>
      <c r="T200" s="170"/>
      <c r="AT200" s="165" t="s">
        <v>133</v>
      </c>
      <c r="AU200" s="165" t="s">
        <v>88</v>
      </c>
      <c r="AV200" s="12" t="s">
        <v>86</v>
      </c>
      <c r="AW200" s="12" t="s">
        <v>32</v>
      </c>
      <c r="AX200" s="12" t="s">
        <v>78</v>
      </c>
      <c r="AY200" s="165" t="s">
        <v>124</v>
      </c>
    </row>
    <row r="201" spans="2:65" s="12" customFormat="1">
      <c r="B201" s="163"/>
      <c r="D201" s="164" t="s">
        <v>133</v>
      </c>
      <c r="E201" s="165" t="s">
        <v>1</v>
      </c>
      <c r="F201" s="166" t="s">
        <v>1117</v>
      </c>
      <c r="H201" s="165" t="s">
        <v>1</v>
      </c>
      <c r="I201" s="167"/>
      <c r="L201" s="163"/>
      <c r="M201" s="168"/>
      <c r="N201" s="169"/>
      <c r="O201" s="169"/>
      <c r="P201" s="169"/>
      <c r="Q201" s="169"/>
      <c r="R201" s="169"/>
      <c r="S201" s="169"/>
      <c r="T201" s="170"/>
      <c r="AT201" s="165" t="s">
        <v>133</v>
      </c>
      <c r="AU201" s="165" t="s">
        <v>88</v>
      </c>
      <c r="AV201" s="12" t="s">
        <v>86</v>
      </c>
      <c r="AW201" s="12" t="s">
        <v>32</v>
      </c>
      <c r="AX201" s="12" t="s">
        <v>78</v>
      </c>
      <c r="AY201" s="165" t="s">
        <v>124</v>
      </c>
    </row>
    <row r="202" spans="2:65" s="13" customFormat="1">
      <c r="B202" s="171"/>
      <c r="D202" s="164" t="s">
        <v>133</v>
      </c>
      <c r="E202" s="172" t="s">
        <v>1</v>
      </c>
      <c r="F202" s="173" t="s">
        <v>1118</v>
      </c>
      <c r="H202" s="174">
        <v>0.86899999999999999</v>
      </c>
      <c r="I202" s="175"/>
      <c r="L202" s="171"/>
      <c r="M202" s="176"/>
      <c r="N202" s="177"/>
      <c r="O202" s="177"/>
      <c r="P202" s="177"/>
      <c r="Q202" s="177"/>
      <c r="R202" s="177"/>
      <c r="S202" s="177"/>
      <c r="T202" s="178"/>
      <c r="AT202" s="172" t="s">
        <v>133</v>
      </c>
      <c r="AU202" s="172" t="s">
        <v>88</v>
      </c>
      <c r="AV202" s="13" t="s">
        <v>88</v>
      </c>
      <c r="AW202" s="13" t="s">
        <v>32</v>
      </c>
      <c r="AX202" s="13" t="s">
        <v>78</v>
      </c>
      <c r="AY202" s="172" t="s">
        <v>124</v>
      </c>
    </row>
    <row r="203" spans="2:65" s="12" customFormat="1" ht="22.5">
      <c r="B203" s="163"/>
      <c r="D203" s="164" t="s">
        <v>133</v>
      </c>
      <c r="E203" s="165" t="s">
        <v>1</v>
      </c>
      <c r="F203" s="166" t="s">
        <v>847</v>
      </c>
      <c r="H203" s="165" t="s">
        <v>1</v>
      </c>
      <c r="I203" s="167"/>
      <c r="L203" s="163"/>
      <c r="M203" s="168"/>
      <c r="N203" s="169"/>
      <c r="O203" s="169"/>
      <c r="P203" s="169"/>
      <c r="Q203" s="169"/>
      <c r="R203" s="169"/>
      <c r="S203" s="169"/>
      <c r="T203" s="170"/>
      <c r="AT203" s="165" t="s">
        <v>133</v>
      </c>
      <c r="AU203" s="165" t="s">
        <v>88</v>
      </c>
      <c r="AV203" s="12" t="s">
        <v>86</v>
      </c>
      <c r="AW203" s="12" t="s">
        <v>32</v>
      </c>
      <c r="AX203" s="12" t="s">
        <v>78</v>
      </c>
      <c r="AY203" s="165" t="s">
        <v>124</v>
      </c>
    </row>
    <row r="204" spans="2:65" s="12" customFormat="1">
      <c r="B204" s="163"/>
      <c r="D204" s="164" t="s">
        <v>133</v>
      </c>
      <c r="E204" s="165" t="s">
        <v>1</v>
      </c>
      <c r="F204" s="166" t="s">
        <v>1119</v>
      </c>
      <c r="H204" s="165" t="s">
        <v>1</v>
      </c>
      <c r="I204" s="167"/>
      <c r="L204" s="163"/>
      <c r="M204" s="168"/>
      <c r="N204" s="169"/>
      <c r="O204" s="169"/>
      <c r="P204" s="169"/>
      <c r="Q204" s="169"/>
      <c r="R204" s="169"/>
      <c r="S204" s="169"/>
      <c r="T204" s="170"/>
      <c r="AT204" s="165" t="s">
        <v>133</v>
      </c>
      <c r="AU204" s="165" t="s">
        <v>88</v>
      </c>
      <c r="AV204" s="12" t="s">
        <v>86</v>
      </c>
      <c r="AW204" s="12" t="s">
        <v>32</v>
      </c>
      <c r="AX204" s="12" t="s">
        <v>78</v>
      </c>
      <c r="AY204" s="165" t="s">
        <v>124</v>
      </c>
    </row>
    <row r="205" spans="2:65" s="13" customFormat="1">
      <c r="B205" s="171"/>
      <c r="D205" s="164" t="s">
        <v>133</v>
      </c>
      <c r="E205" s="172" t="s">
        <v>1</v>
      </c>
      <c r="F205" s="173" t="s">
        <v>1120</v>
      </c>
      <c r="H205" s="174">
        <v>4.37</v>
      </c>
      <c r="I205" s="175"/>
      <c r="L205" s="171"/>
      <c r="M205" s="176"/>
      <c r="N205" s="177"/>
      <c r="O205" s="177"/>
      <c r="P205" s="177"/>
      <c r="Q205" s="177"/>
      <c r="R205" s="177"/>
      <c r="S205" s="177"/>
      <c r="T205" s="178"/>
      <c r="AT205" s="172" t="s">
        <v>133</v>
      </c>
      <c r="AU205" s="172" t="s">
        <v>88</v>
      </c>
      <c r="AV205" s="13" t="s">
        <v>88</v>
      </c>
      <c r="AW205" s="13" t="s">
        <v>32</v>
      </c>
      <c r="AX205" s="13" t="s">
        <v>78</v>
      </c>
      <c r="AY205" s="172" t="s">
        <v>124</v>
      </c>
    </row>
    <row r="206" spans="2:65" s="14" customFormat="1">
      <c r="B206" s="179"/>
      <c r="D206" s="164" t="s">
        <v>133</v>
      </c>
      <c r="E206" s="180" t="s">
        <v>1</v>
      </c>
      <c r="F206" s="181" t="s">
        <v>136</v>
      </c>
      <c r="H206" s="182">
        <v>8.5990000000000002</v>
      </c>
      <c r="I206" s="183"/>
      <c r="L206" s="179"/>
      <c r="M206" s="184"/>
      <c r="N206" s="185"/>
      <c r="O206" s="185"/>
      <c r="P206" s="185"/>
      <c r="Q206" s="185"/>
      <c r="R206" s="185"/>
      <c r="S206" s="185"/>
      <c r="T206" s="186"/>
      <c r="AT206" s="180" t="s">
        <v>133</v>
      </c>
      <c r="AU206" s="180" t="s">
        <v>88</v>
      </c>
      <c r="AV206" s="14" t="s">
        <v>123</v>
      </c>
      <c r="AW206" s="14" t="s">
        <v>32</v>
      </c>
      <c r="AX206" s="14" t="s">
        <v>86</v>
      </c>
      <c r="AY206" s="180" t="s">
        <v>124</v>
      </c>
    </row>
    <row r="207" spans="2:65" s="11" customFormat="1" ht="22.9" customHeight="1">
      <c r="B207" s="136"/>
      <c r="D207" s="137" t="s">
        <v>77</v>
      </c>
      <c r="E207" s="147" t="s">
        <v>152</v>
      </c>
      <c r="F207" s="147" t="s">
        <v>386</v>
      </c>
      <c r="I207" s="139"/>
      <c r="J207" s="148">
        <f>BK207</f>
        <v>0</v>
      </c>
      <c r="L207" s="136"/>
      <c r="M207" s="141"/>
      <c r="N207" s="142"/>
      <c r="O207" s="142"/>
      <c r="P207" s="143">
        <f>P208+P216</f>
        <v>0</v>
      </c>
      <c r="Q207" s="142"/>
      <c r="R207" s="143">
        <f>R208+R216</f>
        <v>16.875619440000001</v>
      </c>
      <c r="S207" s="142"/>
      <c r="T207" s="144">
        <f>T208+T216</f>
        <v>0</v>
      </c>
      <c r="AR207" s="137" t="s">
        <v>86</v>
      </c>
      <c r="AT207" s="145" t="s">
        <v>77</v>
      </c>
      <c r="AU207" s="145" t="s">
        <v>86</v>
      </c>
      <c r="AY207" s="137" t="s">
        <v>124</v>
      </c>
      <c r="BK207" s="146">
        <f>BK208+BK216</f>
        <v>0</v>
      </c>
    </row>
    <row r="208" spans="2:65" s="11" customFormat="1" ht="20.85" customHeight="1">
      <c r="B208" s="136"/>
      <c r="D208" s="137" t="s">
        <v>77</v>
      </c>
      <c r="E208" s="147" t="s">
        <v>432</v>
      </c>
      <c r="F208" s="147" t="s">
        <v>433</v>
      </c>
      <c r="I208" s="139"/>
      <c r="J208" s="148">
        <f>BK208</f>
        <v>0</v>
      </c>
      <c r="L208" s="136"/>
      <c r="M208" s="141"/>
      <c r="N208" s="142"/>
      <c r="O208" s="142"/>
      <c r="P208" s="143">
        <f>SUM(P209:P215)</f>
        <v>0</v>
      </c>
      <c r="Q208" s="142"/>
      <c r="R208" s="143">
        <f>SUM(R209:R215)</f>
        <v>0</v>
      </c>
      <c r="S208" s="142"/>
      <c r="T208" s="144">
        <f>SUM(T209:T215)</f>
        <v>0</v>
      </c>
      <c r="AR208" s="137" t="s">
        <v>86</v>
      </c>
      <c r="AT208" s="145" t="s">
        <v>77</v>
      </c>
      <c r="AU208" s="145" t="s">
        <v>88</v>
      </c>
      <c r="AY208" s="137" t="s">
        <v>124</v>
      </c>
      <c r="BK208" s="146">
        <f>SUM(BK209:BK215)</f>
        <v>0</v>
      </c>
    </row>
    <row r="209" spans="2:65" s="1" customFormat="1" ht="16.5" customHeight="1">
      <c r="B209" s="149"/>
      <c r="C209" s="150" t="s">
        <v>303</v>
      </c>
      <c r="D209" s="150" t="s">
        <v>127</v>
      </c>
      <c r="E209" s="151" t="s">
        <v>1121</v>
      </c>
      <c r="F209" s="152" t="s">
        <v>1122</v>
      </c>
      <c r="G209" s="153" t="s">
        <v>175</v>
      </c>
      <c r="H209" s="154">
        <v>93.48</v>
      </c>
      <c r="I209" s="155"/>
      <c r="J209" s="156">
        <f>ROUND(I209*H209,2)</f>
        <v>0</v>
      </c>
      <c r="K209" s="152" t="s">
        <v>243</v>
      </c>
      <c r="L209" s="31"/>
      <c r="M209" s="157" t="s">
        <v>1</v>
      </c>
      <c r="N209" s="158" t="s">
        <v>43</v>
      </c>
      <c r="O209" s="54"/>
      <c r="P209" s="159">
        <f>O209*H209</f>
        <v>0</v>
      </c>
      <c r="Q209" s="159">
        <v>0</v>
      </c>
      <c r="R209" s="159">
        <f>Q209*H209</f>
        <v>0</v>
      </c>
      <c r="S209" s="159">
        <v>0</v>
      </c>
      <c r="T209" s="160">
        <f>S209*H209</f>
        <v>0</v>
      </c>
      <c r="AR209" s="161" t="s">
        <v>123</v>
      </c>
      <c r="AT209" s="161" t="s">
        <v>127</v>
      </c>
      <c r="AU209" s="161" t="s">
        <v>141</v>
      </c>
      <c r="AY209" s="16" t="s">
        <v>124</v>
      </c>
      <c r="BE209" s="162">
        <f>IF(N209="základní",J209,0)</f>
        <v>0</v>
      </c>
      <c r="BF209" s="162">
        <f>IF(N209="snížená",J209,0)</f>
        <v>0</v>
      </c>
      <c r="BG209" s="162">
        <f>IF(N209="zákl. přenesená",J209,0)</f>
        <v>0</v>
      </c>
      <c r="BH209" s="162">
        <f>IF(N209="sníž. přenesená",J209,0)</f>
        <v>0</v>
      </c>
      <c r="BI209" s="162">
        <f>IF(N209="nulová",J209,0)</f>
        <v>0</v>
      </c>
      <c r="BJ209" s="16" t="s">
        <v>86</v>
      </c>
      <c r="BK209" s="162">
        <f>ROUND(I209*H209,2)</f>
        <v>0</v>
      </c>
      <c r="BL209" s="16" t="s">
        <v>123</v>
      </c>
      <c r="BM209" s="161" t="s">
        <v>1123</v>
      </c>
    </row>
    <row r="210" spans="2:65" s="12" customFormat="1" ht="22.5">
      <c r="B210" s="163"/>
      <c r="D210" s="164" t="s">
        <v>133</v>
      </c>
      <c r="E210" s="165" t="s">
        <v>1</v>
      </c>
      <c r="F210" s="166" t="s">
        <v>1124</v>
      </c>
      <c r="H210" s="165" t="s">
        <v>1</v>
      </c>
      <c r="I210" s="167"/>
      <c r="L210" s="163"/>
      <c r="M210" s="168"/>
      <c r="N210" s="169"/>
      <c r="O210" s="169"/>
      <c r="P210" s="169"/>
      <c r="Q210" s="169"/>
      <c r="R210" s="169"/>
      <c r="S210" s="169"/>
      <c r="T210" s="170"/>
      <c r="AT210" s="165" t="s">
        <v>133</v>
      </c>
      <c r="AU210" s="165" t="s">
        <v>141</v>
      </c>
      <c r="AV210" s="12" t="s">
        <v>86</v>
      </c>
      <c r="AW210" s="12" t="s">
        <v>32</v>
      </c>
      <c r="AX210" s="12" t="s">
        <v>78</v>
      </c>
      <c r="AY210" s="165" t="s">
        <v>124</v>
      </c>
    </row>
    <row r="211" spans="2:65" s="12" customFormat="1" ht="22.5">
      <c r="B211" s="163"/>
      <c r="D211" s="164" t="s">
        <v>133</v>
      </c>
      <c r="E211" s="165" t="s">
        <v>1</v>
      </c>
      <c r="F211" s="166" t="s">
        <v>1125</v>
      </c>
      <c r="H211" s="165" t="s">
        <v>1</v>
      </c>
      <c r="I211" s="167"/>
      <c r="L211" s="163"/>
      <c r="M211" s="168"/>
      <c r="N211" s="169"/>
      <c r="O211" s="169"/>
      <c r="P211" s="169"/>
      <c r="Q211" s="169"/>
      <c r="R211" s="169"/>
      <c r="S211" s="169"/>
      <c r="T211" s="170"/>
      <c r="AT211" s="165" t="s">
        <v>133</v>
      </c>
      <c r="AU211" s="165" t="s">
        <v>141</v>
      </c>
      <c r="AV211" s="12" t="s">
        <v>86</v>
      </c>
      <c r="AW211" s="12" t="s">
        <v>32</v>
      </c>
      <c r="AX211" s="12" t="s">
        <v>78</v>
      </c>
      <c r="AY211" s="165" t="s">
        <v>124</v>
      </c>
    </row>
    <row r="212" spans="2:65" s="12" customFormat="1" ht="22.5">
      <c r="B212" s="163"/>
      <c r="D212" s="164" t="s">
        <v>133</v>
      </c>
      <c r="E212" s="165" t="s">
        <v>1</v>
      </c>
      <c r="F212" s="166" t="s">
        <v>1126</v>
      </c>
      <c r="H212" s="165" t="s">
        <v>1</v>
      </c>
      <c r="I212" s="167"/>
      <c r="L212" s="163"/>
      <c r="M212" s="168"/>
      <c r="N212" s="169"/>
      <c r="O212" s="169"/>
      <c r="P212" s="169"/>
      <c r="Q212" s="169"/>
      <c r="R212" s="169"/>
      <c r="S212" s="169"/>
      <c r="T212" s="170"/>
      <c r="AT212" s="165" t="s">
        <v>133</v>
      </c>
      <c r="AU212" s="165" t="s">
        <v>141</v>
      </c>
      <c r="AV212" s="12" t="s">
        <v>86</v>
      </c>
      <c r="AW212" s="12" t="s">
        <v>32</v>
      </c>
      <c r="AX212" s="12" t="s">
        <v>78</v>
      </c>
      <c r="AY212" s="165" t="s">
        <v>124</v>
      </c>
    </row>
    <row r="213" spans="2:65" s="12" customFormat="1" ht="22.5">
      <c r="B213" s="163"/>
      <c r="D213" s="164" t="s">
        <v>133</v>
      </c>
      <c r="E213" s="165" t="s">
        <v>1</v>
      </c>
      <c r="F213" s="166" t="s">
        <v>1127</v>
      </c>
      <c r="H213" s="165" t="s">
        <v>1</v>
      </c>
      <c r="I213" s="167"/>
      <c r="L213" s="163"/>
      <c r="M213" s="168"/>
      <c r="N213" s="169"/>
      <c r="O213" s="169"/>
      <c r="P213" s="169"/>
      <c r="Q213" s="169"/>
      <c r="R213" s="169"/>
      <c r="S213" s="169"/>
      <c r="T213" s="170"/>
      <c r="AT213" s="165" t="s">
        <v>133</v>
      </c>
      <c r="AU213" s="165" t="s">
        <v>141</v>
      </c>
      <c r="AV213" s="12" t="s">
        <v>86</v>
      </c>
      <c r="AW213" s="12" t="s">
        <v>32</v>
      </c>
      <c r="AX213" s="12" t="s">
        <v>78</v>
      </c>
      <c r="AY213" s="165" t="s">
        <v>124</v>
      </c>
    </row>
    <row r="214" spans="2:65" s="13" customFormat="1">
      <c r="B214" s="171"/>
      <c r="D214" s="164" t="s">
        <v>133</v>
      </c>
      <c r="E214" s="172" t="s">
        <v>1</v>
      </c>
      <c r="F214" s="173" t="s">
        <v>1069</v>
      </c>
      <c r="H214" s="174">
        <v>93.48</v>
      </c>
      <c r="I214" s="175"/>
      <c r="L214" s="171"/>
      <c r="M214" s="176"/>
      <c r="N214" s="177"/>
      <c r="O214" s="177"/>
      <c r="P214" s="177"/>
      <c r="Q214" s="177"/>
      <c r="R214" s="177"/>
      <c r="S214" s="177"/>
      <c r="T214" s="178"/>
      <c r="AT214" s="172" t="s">
        <v>133</v>
      </c>
      <c r="AU214" s="172" t="s">
        <v>141</v>
      </c>
      <c r="AV214" s="13" t="s">
        <v>88</v>
      </c>
      <c r="AW214" s="13" t="s">
        <v>32</v>
      </c>
      <c r="AX214" s="13" t="s">
        <v>78</v>
      </c>
      <c r="AY214" s="172" t="s">
        <v>124</v>
      </c>
    </row>
    <row r="215" spans="2:65" s="14" customFormat="1">
      <c r="B215" s="179"/>
      <c r="D215" s="164" t="s">
        <v>133</v>
      </c>
      <c r="E215" s="180" t="s">
        <v>1</v>
      </c>
      <c r="F215" s="181" t="s">
        <v>136</v>
      </c>
      <c r="H215" s="182">
        <v>93.48</v>
      </c>
      <c r="I215" s="183"/>
      <c r="L215" s="179"/>
      <c r="M215" s="184"/>
      <c r="N215" s="185"/>
      <c r="O215" s="185"/>
      <c r="P215" s="185"/>
      <c r="Q215" s="185"/>
      <c r="R215" s="185"/>
      <c r="S215" s="185"/>
      <c r="T215" s="186"/>
      <c r="AT215" s="180" t="s">
        <v>133</v>
      </c>
      <c r="AU215" s="180" t="s">
        <v>141</v>
      </c>
      <c r="AV215" s="14" t="s">
        <v>123</v>
      </c>
      <c r="AW215" s="14" t="s">
        <v>32</v>
      </c>
      <c r="AX215" s="14" t="s">
        <v>86</v>
      </c>
      <c r="AY215" s="180" t="s">
        <v>124</v>
      </c>
    </row>
    <row r="216" spans="2:65" s="11" customFormat="1" ht="20.85" customHeight="1">
      <c r="B216" s="136"/>
      <c r="D216" s="137" t="s">
        <v>77</v>
      </c>
      <c r="E216" s="147" t="s">
        <v>582</v>
      </c>
      <c r="F216" s="147" t="s">
        <v>583</v>
      </c>
      <c r="I216" s="139"/>
      <c r="J216" s="148">
        <f>BK216</f>
        <v>0</v>
      </c>
      <c r="L216" s="136"/>
      <c r="M216" s="141"/>
      <c r="N216" s="142"/>
      <c r="O216" s="142"/>
      <c r="P216" s="143">
        <f>SUM(P217:P250)</f>
        <v>0</v>
      </c>
      <c r="Q216" s="142"/>
      <c r="R216" s="143">
        <f>SUM(R217:R250)</f>
        <v>16.875619440000001</v>
      </c>
      <c r="S216" s="142"/>
      <c r="T216" s="144">
        <f>SUM(T217:T250)</f>
        <v>0</v>
      </c>
      <c r="AR216" s="137" t="s">
        <v>86</v>
      </c>
      <c r="AT216" s="145" t="s">
        <v>77</v>
      </c>
      <c r="AU216" s="145" t="s">
        <v>88</v>
      </c>
      <c r="AY216" s="137" t="s">
        <v>124</v>
      </c>
      <c r="BK216" s="146">
        <f>SUM(BK217:BK250)</f>
        <v>0</v>
      </c>
    </row>
    <row r="217" spans="2:65" s="1" customFormat="1" ht="16.5" customHeight="1">
      <c r="B217" s="149"/>
      <c r="C217" s="190" t="s">
        <v>8</v>
      </c>
      <c r="D217" s="190" t="s">
        <v>313</v>
      </c>
      <c r="E217" s="191" t="s">
        <v>585</v>
      </c>
      <c r="F217" s="192" t="s">
        <v>586</v>
      </c>
      <c r="G217" s="193" t="s">
        <v>175</v>
      </c>
      <c r="H217" s="194">
        <v>26.786000000000001</v>
      </c>
      <c r="I217" s="195"/>
      <c r="J217" s="196">
        <f>ROUND(I217*H217,2)</f>
        <v>0</v>
      </c>
      <c r="K217" s="192" t="s">
        <v>1</v>
      </c>
      <c r="L217" s="197"/>
      <c r="M217" s="198" t="s">
        <v>1</v>
      </c>
      <c r="N217" s="199" t="s">
        <v>43</v>
      </c>
      <c r="O217" s="54"/>
      <c r="P217" s="159">
        <f>O217*H217</f>
        <v>0</v>
      </c>
      <c r="Q217" s="159">
        <v>0.13100000000000001</v>
      </c>
      <c r="R217" s="159">
        <f>Q217*H217</f>
        <v>3.5089660000000005</v>
      </c>
      <c r="S217" s="159">
        <v>0</v>
      </c>
      <c r="T217" s="160">
        <f>S217*H217</f>
        <v>0</v>
      </c>
      <c r="AR217" s="161" t="s">
        <v>228</v>
      </c>
      <c r="AT217" s="161" t="s">
        <v>313</v>
      </c>
      <c r="AU217" s="161" t="s">
        <v>141</v>
      </c>
      <c r="AY217" s="16" t="s">
        <v>124</v>
      </c>
      <c r="BE217" s="162">
        <f>IF(N217="základní",J217,0)</f>
        <v>0</v>
      </c>
      <c r="BF217" s="162">
        <f>IF(N217="snížená",J217,0)</f>
        <v>0</v>
      </c>
      <c r="BG217" s="162">
        <f>IF(N217="zákl. přenesená",J217,0)</f>
        <v>0</v>
      </c>
      <c r="BH217" s="162">
        <f>IF(N217="sníž. přenesená",J217,0)</f>
        <v>0</v>
      </c>
      <c r="BI217" s="162">
        <f>IF(N217="nulová",J217,0)</f>
        <v>0</v>
      </c>
      <c r="BJ217" s="16" t="s">
        <v>86</v>
      </c>
      <c r="BK217" s="162">
        <f>ROUND(I217*H217,2)</f>
        <v>0</v>
      </c>
      <c r="BL217" s="16" t="s">
        <v>123</v>
      </c>
      <c r="BM217" s="161" t="s">
        <v>1128</v>
      </c>
    </row>
    <row r="218" spans="2:65" s="1" customFormat="1" ht="19.5">
      <c r="B218" s="31"/>
      <c r="D218" s="164" t="s">
        <v>337</v>
      </c>
      <c r="F218" s="200" t="s">
        <v>588</v>
      </c>
      <c r="I218" s="90"/>
      <c r="L218" s="31"/>
      <c r="M218" s="201"/>
      <c r="N218" s="54"/>
      <c r="O218" s="54"/>
      <c r="P218" s="54"/>
      <c r="Q218" s="54"/>
      <c r="R218" s="54"/>
      <c r="S218" s="54"/>
      <c r="T218" s="55"/>
      <c r="AT218" s="16" t="s">
        <v>337</v>
      </c>
      <c r="AU218" s="16" t="s">
        <v>141</v>
      </c>
    </row>
    <row r="219" spans="2:65" s="12" customFormat="1" ht="22.5">
      <c r="B219" s="163"/>
      <c r="D219" s="164" t="s">
        <v>133</v>
      </c>
      <c r="E219" s="165" t="s">
        <v>1</v>
      </c>
      <c r="F219" s="166" t="s">
        <v>1129</v>
      </c>
      <c r="H219" s="165" t="s">
        <v>1</v>
      </c>
      <c r="I219" s="167"/>
      <c r="L219" s="163"/>
      <c r="M219" s="168"/>
      <c r="N219" s="169"/>
      <c r="O219" s="169"/>
      <c r="P219" s="169"/>
      <c r="Q219" s="169"/>
      <c r="R219" s="169"/>
      <c r="S219" s="169"/>
      <c r="T219" s="170"/>
      <c r="AT219" s="165" t="s">
        <v>133</v>
      </c>
      <c r="AU219" s="165" t="s">
        <v>141</v>
      </c>
      <c r="AV219" s="12" t="s">
        <v>86</v>
      </c>
      <c r="AW219" s="12" t="s">
        <v>32</v>
      </c>
      <c r="AX219" s="12" t="s">
        <v>78</v>
      </c>
      <c r="AY219" s="165" t="s">
        <v>124</v>
      </c>
    </row>
    <row r="220" spans="2:65" s="12" customFormat="1">
      <c r="B220" s="163"/>
      <c r="D220" s="164" t="s">
        <v>133</v>
      </c>
      <c r="E220" s="165" t="s">
        <v>1</v>
      </c>
      <c r="F220" s="166" t="s">
        <v>799</v>
      </c>
      <c r="H220" s="165" t="s">
        <v>1</v>
      </c>
      <c r="I220" s="167"/>
      <c r="L220" s="163"/>
      <c r="M220" s="168"/>
      <c r="N220" s="169"/>
      <c r="O220" s="169"/>
      <c r="P220" s="169"/>
      <c r="Q220" s="169"/>
      <c r="R220" s="169"/>
      <c r="S220" s="169"/>
      <c r="T220" s="170"/>
      <c r="AT220" s="165" t="s">
        <v>133</v>
      </c>
      <c r="AU220" s="165" t="s">
        <v>141</v>
      </c>
      <c r="AV220" s="12" t="s">
        <v>86</v>
      </c>
      <c r="AW220" s="12" t="s">
        <v>32</v>
      </c>
      <c r="AX220" s="12" t="s">
        <v>78</v>
      </c>
      <c r="AY220" s="165" t="s">
        <v>124</v>
      </c>
    </row>
    <row r="221" spans="2:65" s="12" customFormat="1" ht="22.5">
      <c r="B221" s="163"/>
      <c r="D221" s="164" t="s">
        <v>133</v>
      </c>
      <c r="E221" s="165" t="s">
        <v>1</v>
      </c>
      <c r="F221" s="166" t="s">
        <v>1130</v>
      </c>
      <c r="H221" s="165" t="s">
        <v>1</v>
      </c>
      <c r="I221" s="167"/>
      <c r="L221" s="163"/>
      <c r="M221" s="168"/>
      <c r="N221" s="169"/>
      <c r="O221" s="169"/>
      <c r="P221" s="169"/>
      <c r="Q221" s="169"/>
      <c r="R221" s="169"/>
      <c r="S221" s="169"/>
      <c r="T221" s="170"/>
      <c r="AT221" s="165" t="s">
        <v>133</v>
      </c>
      <c r="AU221" s="165" t="s">
        <v>141</v>
      </c>
      <c r="AV221" s="12" t="s">
        <v>86</v>
      </c>
      <c r="AW221" s="12" t="s">
        <v>32</v>
      </c>
      <c r="AX221" s="12" t="s">
        <v>78</v>
      </c>
      <c r="AY221" s="165" t="s">
        <v>124</v>
      </c>
    </row>
    <row r="222" spans="2:65" s="13" customFormat="1">
      <c r="B222" s="171"/>
      <c r="D222" s="164" t="s">
        <v>133</v>
      </c>
      <c r="E222" s="172" t="s">
        <v>1</v>
      </c>
      <c r="F222" s="173" t="s">
        <v>1131</v>
      </c>
      <c r="H222" s="174">
        <v>26.786000000000001</v>
      </c>
      <c r="I222" s="175"/>
      <c r="L222" s="171"/>
      <c r="M222" s="176"/>
      <c r="N222" s="177"/>
      <c r="O222" s="177"/>
      <c r="P222" s="177"/>
      <c r="Q222" s="177"/>
      <c r="R222" s="177"/>
      <c r="S222" s="177"/>
      <c r="T222" s="178"/>
      <c r="AT222" s="172" t="s">
        <v>133</v>
      </c>
      <c r="AU222" s="172" t="s">
        <v>141</v>
      </c>
      <c r="AV222" s="13" t="s">
        <v>88</v>
      </c>
      <c r="AW222" s="13" t="s">
        <v>32</v>
      </c>
      <c r="AX222" s="13" t="s">
        <v>78</v>
      </c>
      <c r="AY222" s="172" t="s">
        <v>124</v>
      </c>
    </row>
    <row r="223" spans="2:65" s="14" customFormat="1">
      <c r="B223" s="179"/>
      <c r="D223" s="164" t="s">
        <v>133</v>
      </c>
      <c r="E223" s="180" t="s">
        <v>1</v>
      </c>
      <c r="F223" s="181" t="s">
        <v>136</v>
      </c>
      <c r="H223" s="182">
        <v>26.786000000000001</v>
      </c>
      <c r="I223" s="183"/>
      <c r="L223" s="179"/>
      <c r="M223" s="184"/>
      <c r="N223" s="185"/>
      <c r="O223" s="185"/>
      <c r="P223" s="185"/>
      <c r="Q223" s="185"/>
      <c r="R223" s="185"/>
      <c r="S223" s="185"/>
      <c r="T223" s="186"/>
      <c r="AT223" s="180" t="s">
        <v>133</v>
      </c>
      <c r="AU223" s="180" t="s">
        <v>141</v>
      </c>
      <c r="AV223" s="14" t="s">
        <v>123</v>
      </c>
      <c r="AW223" s="14" t="s">
        <v>32</v>
      </c>
      <c r="AX223" s="14" t="s">
        <v>86</v>
      </c>
      <c r="AY223" s="180" t="s">
        <v>124</v>
      </c>
    </row>
    <row r="224" spans="2:65" s="1" customFormat="1" ht="16.5" customHeight="1">
      <c r="B224" s="149"/>
      <c r="C224" s="190" t="s">
        <v>319</v>
      </c>
      <c r="D224" s="190" t="s">
        <v>313</v>
      </c>
      <c r="E224" s="191" t="s">
        <v>594</v>
      </c>
      <c r="F224" s="192" t="s">
        <v>595</v>
      </c>
      <c r="G224" s="193" t="s">
        <v>175</v>
      </c>
      <c r="H224" s="194">
        <v>6.1879999999999997</v>
      </c>
      <c r="I224" s="195"/>
      <c r="J224" s="196">
        <f>ROUND(I224*H224,2)</f>
        <v>0</v>
      </c>
      <c r="K224" s="192" t="s">
        <v>243</v>
      </c>
      <c r="L224" s="197"/>
      <c r="M224" s="198" t="s">
        <v>1</v>
      </c>
      <c r="N224" s="199" t="s">
        <v>43</v>
      </c>
      <c r="O224" s="54"/>
      <c r="P224" s="159">
        <f>O224*H224</f>
        <v>0</v>
      </c>
      <c r="Q224" s="159">
        <v>0.13100000000000001</v>
      </c>
      <c r="R224" s="159">
        <f>Q224*H224</f>
        <v>0.81062800000000002</v>
      </c>
      <c r="S224" s="159">
        <v>0</v>
      </c>
      <c r="T224" s="160">
        <f>S224*H224</f>
        <v>0</v>
      </c>
      <c r="AR224" s="161" t="s">
        <v>228</v>
      </c>
      <c r="AT224" s="161" t="s">
        <v>313</v>
      </c>
      <c r="AU224" s="161" t="s">
        <v>141</v>
      </c>
      <c r="AY224" s="16" t="s">
        <v>124</v>
      </c>
      <c r="BE224" s="162">
        <f>IF(N224="základní",J224,0)</f>
        <v>0</v>
      </c>
      <c r="BF224" s="162">
        <f>IF(N224="snížená",J224,0)</f>
        <v>0</v>
      </c>
      <c r="BG224" s="162">
        <f>IF(N224="zákl. přenesená",J224,0)</f>
        <v>0</v>
      </c>
      <c r="BH224" s="162">
        <f>IF(N224="sníž. přenesená",J224,0)</f>
        <v>0</v>
      </c>
      <c r="BI224" s="162">
        <f>IF(N224="nulová",J224,0)</f>
        <v>0</v>
      </c>
      <c r="BJ224" s="16" t="s">
        <v>86</v>
      </c>
      <c r="BK224" s="162">
        <f>ROUND(I224*H224,2)</f>
        <v>0</v>
      </c>
      <c r="BL224" s="16" t="s">
        <v>123</v>
      </c>
      <c r="BM224" s="161" t="s">
        <v>1132</v>
      </c>
    </row>
    <row r="225" spans="2:65" s="12" customFormat="1" ht="22.5">
      <c r="B225" s="163"/>
      <c r="D225" s="164" t="s">
        <v>133</v>
      </c>
      <c r="E225" s="165" t="s">
        <v>1</v>
      </c>
      <c r="F225" s="166" t="s">
        <v>1133</v>
      </c>
      <c r="H225" s="165" t="s">
        <v>1</v>
      </c>
      <c r="I225" s="167"/>
      <c r="L225" s="163"/>
      <c r="M225" s="168"/>
      <c r="N225" s="169"/>
      <c r="O225" s="169"/>
      <c r="P225" s="169"/>
      <c r="Q225" s="169"/>
      <c r="R225" s="169"/>
      <c r="S225" s="169"/>
      <c r="T225" s="170"/>
      <c r="AT225" s="165" t="s">
        <v>133</v>
      </c>
      <c r="AU225" s="165" t="s">
        <v>141</v>
      </c>
      <c r="AV225" s="12" t="s">
        <v>86</v>
      </c>
      <c r="AW225" s="12" t="s">
        <v>32</v>
      </c>
      <c r="AX225" s="12" t="s">
        <v>78</v>
      </c>
      <c r="AY225" s="165" t="s">
        <v>124</v>
      </c>
    </row>
    <row r="226" spans="2:65" s="12" customFormat="1">
      <c r="B226" s="163"/>
      <c r="D226" s="164" t="s">
        <v>133</v>
      </c>
      <c r="E226" s="165" t="s">
        <v>1</v>
      </c>
      <c r="F226" s="166" t="s">
        <v>595</v>
      </c>
      <c r="H226" s="165" t="s">
        <v>1</v>
      </c>
      <c r="I226" s="167"/>
      <c r="L226" s="163"/>
      <c r="M226" s="168"/>
      <c r="N226" s="169"/>
      <c r="O226" s="169"/>
      <c r="P226" s="169"/>
      <c r="Q226" s="169"/>
      <c r="R226" s="169"/>
      <c r="S226" s="169"/>
      <c r="T226" s="170"/>
      <c r="AT226" s="165" t="s">
        <v>133</v>
      </c>
      <c r="AU226" s="165" t="s">
        <v>141</v>
      </c>
      <c r="AV226" s="12" t="s">
        <v>86</v>
      </c>
      <c r="AW226" s="12" t="s">
        <v>32</v>
      </c>
      <c r="AX226" s="12" t="s">
        <v>78</v>
      </c>
      <c r="AY226" s="165" t="s">
        <v>124</v>
      </c>
    </row>
    <row r="227" spans="2:65" s="12" customFormat="1" ht="22.5">
      <c r="B227" s="163"/>
      <c r="D227" s="164" t="s">
        <v>133</v>
      </c>
      <c r="E227" s="165" t="s">
        <v>1</v>
      </c>
      <c r="F227" s="166" t="s">
        <v>1130</v>
      </c>
      <c r="H227" s="165" t="s">
        <v>1</v>
      </c>
      <c r="I227" s="167"/>
      <c r="L227" s="163"/>
      <c r="M227" s="168"/>
      <c r="N227" s="169"/>
      <c r="O227" s="169"/>
      <c r="P227" s="169"/>
      <c r="Q227" s="169"/>
      <c r="R227" s="169"/>
      <c r="S227" s="169"/>
      <c r="T227" s="170"/>
      <c r="AT227" s="165" t="s">
        <v>133</v>
      </c>
      <c r="AU227" s="165" t="s">
        <v>141</v>
      </c>
      <c r="AV227" s="12" t="s">
        <v>86</v>
      </c>
      <c r="AW227" s="12" t="s">
        <v>32</v>
      </c>
      <c r="AX227" s="12" t="s">
        <v>78</v>
      </c>
      <c r="AY227" s="165" t="s">
        <v>124</v>
      </c>
    </row>
    <row r="228" spans="2:65" s="13" customFormat="1">
      <c r="B228" s="171"/>
      <c r="D228" s="164" t="s">
        <v>133</v>
      </c>
      <c r="E228" s="172" t="s">
        <v>1</v>
      </c>
      <c r="F228" s="173" t="s">
        <v>1134</v>
      </c>
      <c r="H228" s="174">
        <v>6.1879999999999997</v>
      </c>
      <c r="I228" s="175"/>
      <c r="L228" s="171"/>
      <c r="M228" s="176"/>
      <c r="N228" s="177"/>
      <c r="O228" s="177"/>
      <c r="P228" s="177"/>
      <c r="Q228" s="177"/>
      <c r="R228" s="177"/>
      <c r="S228" s="177"/>
      <c r="T228" s="178"/>
      <c r="AT228" s="172" t="s">
        <v>133</v>
      </c>
      <c r="AU228" s="172" t="s">
        <v>141</v>
      </c>
      <c r="AV228" s="13" t="s">
        <v>88</v>
      </c>
      <c r="AW228" s="13" t="s">
        <v>32</v>
      </c>
      <c r="AX228" s="13" t="s">
        <v>78</v>
      </c>
      <c r="AY228" s="172" t="s">
        <v>124</v>
      </c>
    </row>
    <row r="229" spans="2:65" s="14" customFormat="1">
      <c r="B229" s="179"/>
      <c r="D229" s="164" t="s">
        <v>133</v>
      </c>
      <c r="E229" s="180" t="s">
        <v>1</v>
      </c>
      <c r="F229" s="181" t="s">
        <v>136</v>
      </c>
      <c r="H229" s="182">
        <v>6.1879999999999997</v>
      </c>
      <c r="I229" s="183"/>
      <c r="L229" s="179"/>
      <c r="M229" s="184"/>
      <c r="N229" s="185"/>
      <c r="O229" s="185"/>
      <c r="P229" s="185"/>
      <c r="Q229" s="185"/>
      <c r="R229" s="185"/>
      <c r="S229" s="185"/>
      <c r="T229" s="186"/>
      <c r="AT229" s="180" t="s">
        <v>133</v>
      </c>
      <c r="AU229" s="180" t="s">
        <v>141</v>
      </c>
      <c r="AV229" s="14" t="s">
        <v>123</v>
      </c>
      <c r="AW229" s="14" t="s">
        <v>32</v>
      </c>
      <c r="AX229" s="14" t="s">
        <v>86</v>
      </c>
      <c r="AY229" s="180" t="s">
        <v>124</v>
      </c>
    </row>
    <row r="230" spans="2:65" s="1" customFormat="1" ht="24" customHeight="1">
      <c r="B230" s="149"/>
      <c r="C230" s="190" t="s">
        <v>326</v>
      </c>
      <c r="D230" s="190" t="s">
        <v>313</v>
      </c>
      <c r="E230" s="191" t="s">
        <v>601</v>
      </c>
      <c r="F230" s="192" t="s">
        <v>602</v>
      </c>
      <c r="G230" s="193" t="s">
        <v>175</v>
      </c>
      <c r="H230" s="194">
        <v>13.882</v>
      </c>
      <c r="I230" s="195"/>
      <c r="J230" s="196">
        <f>ROUND(I230*H230,2)</f>
        <v>0</v>
      </c>
      <c r="K230" s="192" t="s">
        <v>243</v>
      </c>
      <c r="L230" s="197"/>
      <c r="M230" s="198" t="s">
        <v>1</v>
      </c>
      <c r="N230" s="199" t="s">
        <v>43</v>
      </c>
      <c r="O230" s="54"/>
      <c r="P230" s="159">
        <f>O230*H230</f>
        <v>0</v>
      </c>
      <c r="Q230" s="159">
        <v>0.13100000000000001</v>
      </c>
      <c r="R230" s="159">
        <f>Q230*H230</f>
        <v>1.8185420000000001</v>
      </c>
      <c r="S230" s="159">
        <v>0</v>
      </c>
      <c r="T230" s="160">
        <f>S230*H230</f>
        <v>0</v>
      </c>
      <c r="AR230" s="161" t="s">
        <v>228</v>
      </c>
      <c r="AT230" s="161" t="s">
        <v>313</v>
      </c>
      <c r="AU230" s="161" t="s">
        <v>141</v>
      </c>
      <c r="AY230" s="16" t="s">
        <v>124</v>
      </c>
      <c r="BE230" s="162">
        <f>IF(N230="základní",J230,0)</f>
        <v>0</v>
      </c>
      <c r="BF230" s="162">
        <f>IF(N230="snížená",J230,0)</f>
        <v>0</v>
      </c>
      <c r="BG230" s="162">
        <f>IF(N230="zákl. přenesená",J230,0)</f>
        <v>0</v>
      </c>
      <c r="BH230" s="162">
        <f>IF(N230="sníž. přenesená",J230,0)</f>
        <v>0</v>
      </c>
      <c r="BI230" s="162">
        <f>IF(N230="nulová",J230,0)</f>
        <v>0</v>
      </c>
      <c r="BJ230" s="16" t="s">
        <v>86</v>
      </c>
      <c r="BK230" s="162">
        <f>ROUND(I230*H230,2)</f>
        <v>0</v>
      </c>
      <c r="BL230" s="16" t="s">
        <v>123</v>
      </c>
      <c r="BM230" s="161" t="s">
        <v>1135</v>
      </c>
    </row>
    <row r="231" spans="2:65" s="12" customFormat="1" ht="22.5">
      <c r="B231" s="163"/>
      <c r="D231" s="164" t="s">
        <v>133</v>
      </c>
      <c r="E231" s="165" t="s">
        <v>1</v>
      </c>
      <c r="F231" s="166" t="s">
        <v>1136</v>
      </c>
      <c r="H231" s="165" t="s">
        <v>1</v>
      </c>
      <c r="I231" s="167"/>
      <c r="L231" s="163"/>
      <c r="M231" s="168"/>
      <c r="N231" s="169"/>
      <c r="O231" s="169"/>
      <c r="P231" s="169"/>
      <c r="Q231" s="169"/>
      <c r="R231" s="169"/>
      <c r="S231" s="169"/>
      <c r="T231" s="170"/>
      <c r="AT231" s="165" t="s">
        <v>133</v>
      </c>
      <c r="AU231" s="165" t="s">
        <v>141</v>
      </c>
      <c r="AV231" s="12" t="s">
        <v>86</v>
      </c>
      <c r="AW231" s="12" t="s">
        <v>32</v>
      </c>
      <c r="AX231" s="12" t="s">
        <v>78</v>
      </c>
      <c r="AY231" s="165" t="s">
        <v>124</v>
      </c>
    </row>
    <row r="232" spans="2:65" s="12" customFormat="1" ht="22.5">
      <c r="B232" s="163"/>
      <c r="D232" s="164" t="s">
        <v>133</v>
      </c>
      <c r="E232" s="165" t="s">
        <v>1</v>
      </c>
      <c r="F232" s="166" t="s">
        <v>1137</v>
      </c>
      <c r="H232" s="165" t="s">
        <v>1</v>
      </c>
      <c r="I232" s="167"/>
      <c r="L232" s="163"/>
      <c r="M232" s="168"/>
      <c r="N232" s="169"/>
      <c r="O232" s="169"/>
      <c r="P232" s="169"/>
      <c r="Q232" s="169"/>
      <c r="R232" s="169"/>
      <c r="S232" s="169"/>
      <c r="T232" s="170"/>
      <c r="AT232" s="165" t="s">
        <v>133</v>
      </c>
      <c r="AU232" s="165" t="s">
        <v>141</v>
      </c>
      <c r="AV232" s="12" t="s">
        <v>86</v>
      </c>
      <c r="AW232" s="12" t="s">
        <v>32</v>
      </c>
      <c r="AX232" s="12" t="s">
        <v>78</v>
      </c>
      <c r="AY232" s="165" t="s">
        <v>124</v>
      </c>
    </row>
    <row r="233" spans="2:65" s="12" customFormat="1" ht="22.5">
      <c r="B233" s="163"/>
      <c r="D233" s="164" t="s">
        <v>133</v>
      </c>
      <c r="E233" s="165" t="s">
        <v>1</v>
      </c>
      <c r="F233" s="166" t="s">
        <v>1130</v>
      </c>
      <c r="H233" s="165" t="s">
        <v>1</v>
      </c>
      <c r="I233" s="167"/>
      <c r="L233" s="163"/>
      <c r="M233" s="168"/>
      <c r="N233" s="169"/>
      <c r="O233" s="169"/>
      <c r="P233" s="169"/>
      <c r="Q233" s="169"/>
      <c r="R233" s="169"/>
      <c r="S233" s="169"/>
      <c r="T233" s="170"/>
      <c r="AT233" s="165" t="s">
        <v>133</v>
      </c>
      <c r="AU233" s="165" t="s">
        <v>141</v>
      </c>
      <c r="AV233" s="12" t="s">
        <v>86</v>
      </c>
      <c r="AW233" s="12" t="s">
        <v>32</v>
      </c>
      <c r="AX233" s="12" t="s">
        <v>78</v>
      </c>
      <c r="AY233" s="165" t="s">
        <v>124</v>
      </c>
    </row>
    <row r="234" spans="2:65" s="13" customFormat="1">
      <c r="B234" s="171"/>
      <c r="D234" s="164" t="s">
        <v>133</v>
      </c>
      <c r="E234" s="172" t="s">
        <v>1</v>
      </c>
      <c r="F234" s="173" t="s">
        <v>1138</v>
      </c>
      <c r="H234" s="174">
        <v>13.882</v>
      </c>
      <c r="I234" s="175"/>
      <c r="L234" s="171"/>
      <c r="M234" s="176"/>
      <c r="N234" s="177"/>
      <c r="O234" s="177"/>
      <c r="P234" s="177"/>
      <c r="Q234" s="177"/>
      <c r="R234" s="177"/>
      <c r="S234" s="177"/>
      <c r="T234" s="178"/>
      <c r="AT234" s="172" t="s">
        <v>133</v>
      </c>
      <c r="AU234" s="172" t="s">
        <v>141</v>
      </c>
      <c r="AV234" s="13" t="s">
        <v>88</v>
      </c>
      <c r="AW234" s="13" t="s">
        <v>32</v>
      </c>
      <c r="AX234" s="13" t="s">
        <v>78</v>
      </c>
      <c r="AY234" s="172" t="s">
        <v>124</v>
      </c>
    </row>
    <row r="235" spans="2:65" s="14" customFormat="1">
      <c r="B235" s="179"/>
      <c r="D235" s="164" t="s">
        <v>133</v>
      </c>
      <c r="E235" s="180" t="s">
        <v>1</v>
      </c>
      <c r="F235" s="181" t="s">
        <v>136</v>
      </c>
      <c r="H235" s="182">
        <v>13.882</v>
      </c>
      <c r="I235" s="183"/>
      <c r="L235" s="179"/>
      <c r="M235" s="184"/>
      <c r="N235" s="185"/>
      <c r="O235" s="185"/>
      <c r="P235" s="185"/>
      <c r="Q235" s="185"/>
      <c r="R235" s="185"/>
      <c r="S235" s="185"/>
      <c r="T235" s="186"/>
      <c r="AT235" s="180" t="s">
        <v>133</v>
      </c>
      <c r="AU235" s="180" t="s">
        <v>141</v>
      </c>
      <c r="AV235" s="14" t="s">
        <v>123</v>
      </c>
      <c r="AW235" s="14" t="s">
        <v>32</v>
      </c>
      <c r="AX235" s="14" t="s">
        <v>86</v>
      </c>
      <c r="AY235" s="180" t="s">
        <v>124</v>
      </c>
    </row>
    <row r="236" spans="2:65" s="1" customFormat="1" ht="24" customHeight="1">
      <c r="B236" s="149"/>
      <c r="C236" s="150" t="s">
        <v>333</v>
      </c>
      <c r="D236" s="150" t="s">
        <v>127</v>
      </c>
      <c r="E236" s="151" t="s">
        <v>656</v>
      </c>
      <c r="F236" s="152" t="s">
        <v>657</v>
      </c>
      <c r="G236" s="153" t="s">
        <v>175</v>
      </c>
      <c r="H236" s="154">
        <v>93.48</v>
      </c>
      <c r="I236" s="155"/>
      <c r="J236" s="156">
        <f>ROUND(I236*H236,2)</f>
        <v>0</v>
      </c>
      <c r="K236" s="152" t="s">
        <v>1</v>
      </c>
      <c r="L236" s="31"/>
      <c r="M236" s="157" t="s">
        <v>1</v>
      </c>
      <c r="N236" s="158" t="s">
        <v>43</v>
      </c>
      <c r="O236" s="54"/>
      <c r="P236" s="159">
        <f>O236*H236</f>
        <v>0</v>
      </c>
      <c r="Q236" s="159">
        <v>8.4250000000000005E-2</v>
      </c>
      <c r="R236" s="159">
        <f>Q236*H236</f>
        <v>7.8756900000000005</v>
      </c>
      <c r="S236" s="159">
        <v>0</v>
      </c>
      <c r="T236" s="160">
        <f>S236*H236</f>
        <v>0</v>
      </c>
      <c r="AR236" s="161" t="s">
        <v>123</v>
      </c>
      <c r="AT236" s="161" t="s">
        <v>127</v>
      </c>
      <c r="AU236" s="161" t="s">
        <v>141</v>
      </c>
      <c r="AY236" s="16" t="s">
        <v>124</v>
      </c>
      <c r="BE236" s="162">
        <f>IF(N236="základní",J236,0)</f>
        <v>0</v>
      </c>
      <c r="BF236" s="162">
        <f>IF(N236="snížená",J236,0)</f>
        <v>0</v>
      </c>
      <c r="BG236" s="162">
        <f>IF(N236="zákl. přenesená",J236,0)</f>
        <v>0</v>
      </c>
      <c r="BH236" s="162">
        <f>IF(N236="sníž. přenesená",J236,0)</f>
        <v>0</v>
      </c>
      <c r="BI236" s="162">
        <f>IF(N236="nulová",J236,0)</f>
        <v>0</v>
      </c>
      <c r="BJ236" s="16" t="s">
        <v>86</v>
      </c>
      <c r="BK236" s="162">
        <f>ROUND(I236*H236,2)</f>
        <v>0</v>
      </c>
      <c r="BL236" s="16" t="s">
        <v>123</v>
      </c>
      <c r="BM236" s="161" t="s">
        <v>1139</v>
      </c>
    </row>
    <row r="237" spans="2:65" s="12" customFormat="1" ht="22.5">
      <c r="B237" s="163"/>
      <c r="D237" s="164" t="s">
        <v>133</v>
      </c>
      <c r="E237" s="165" t="s">
        <v>1</v>
      </c>
      <c r="F237" s="166" t="s">
        <v>1140</v>
      </c>
      <c r="H237" s="165" t="s">
        <v>1</v>
      </c>
      <c r="I237" s="167"/>
      <c r="L237" s="163"/>
      <c r="M237" s="168"/>
      <c r="N237" s="169"/>
      <c r="O237" s="169"/>
      <c r="P237" s="169"/>
      <c r="Q237" s="169"/>
      <c r="R237" s="169"/>
      <c r="S237" s="169"/>
      <c r="T237" s="170"/>
      <c r="AT237" s="165" t="s">
        <v>133</v>
      </c>
      <c r="AU237" s="165" t="s">
        <v>141</v>
      </c>
      <c r="AV237" s="12" t="s">
        <v>86</v>
      </c>
      <c r="AW237" s="12" t="s">
        <v>32</v>
      </c>
      <c r="AX237" s="12" t="s">
        <v>78</v>
      </c>
      <c r="AY237" s="165" t="s">
        <v>124</v>
      </c>
    </row>
    <row r="238" spans="2:65" s="12" customFormat="1" ht="33.75">
      <c r="B238" s="163"/>
      <c r="D238" s="164" t="s">
        <v>133</v>
      </c>
      <c r="E238" s="165" t="s">
        <v>1</v>
      </c>
      <c r="F238" s="166" t="s">
        <v>1141</v>
      </c>
      <c r="H238" s="165" t="s">
        <v>1</v>
      </c>
      <c r="I238" s="167"/>
      <c r="L238" s="163"/>
      <c r="M238" s="168"/>
      <c r="N238" s="169"/>
      <c r="O238" s="169"/>
      <c r="P238" s="169"/>
      <c r="Q238" s="169"/>
      <c r="R238" s="169"/>
      <c r="S238" s="169"/>
      <c r="T238" s="170"/>
      <c r="AT238" s="165" t="s">
        <v>133</v>
      </c>
      <c r="AU238" s="165" t="s">
        <v>141</v>
      </c>
      <c r="AV238" s="12" t="s">
        <v>86</v>
      </c>
      <c r="AW238" s="12" t="s">
        <v>32</v>
      </c>
      <c r="AX238" s="12" t="s">
        <v>78</v>
      </c>
      <c r="AY238" s="165" t="s">
        <v>124</v>
      </c>
    </row>
    <row r="239" spans="2:65" s="12" customFormat="1" ht="22.5">
      <c r="B239" s="163"/>
      <c r="D239" s="164" t="s">
        <v>133</v>
      </c>
      <c r="E239" s="165" t="s">
        <v>1</v>
      </c>
      <c r="F239" s="166" t="s">
        <v>1062</v>
      </c>
      <c r="H239" s="165" t="s">
        <v>1</v>
      </c>
      <c r="I239" s="167"/>
      <c r="L239" s="163"/>
      <c r="M239" s="168"/>
      <c r="N239" s="169"/>
      <c r="O239" s="169"/>
      <c r="P239" s="169"/>
      <c r="Q239" s="169"/>
      <c r="R239" s="169"/>
      <c r="S239" s="169"/>
      <c r="T239" s="170"/>
      <c r="AT239" s="165" t="s">
        <v>133</v>
      </c>
      <c r="AU239" s="165" t="s">
        <v>141</v>
      </c>
      <c r="AV239" s="12" t="s">
        <v>86</v>
      </c>
      <c r="AW239" s="12" t="s">
        <v>32</v>
      </c>
      <c r="AX239" s="12" t="s">
        <v>78</v>
      </c>
      <c r="AY239" s="165" t="s">
        <v>124</v>
      </c>
    </row>
    <row r="240" spans="2:65" s="13" customFormat="1">
      <c r="B240" s="171"/>
      <c r="D240" s="164" t="s">
        <v>133</v>
      </c>
      <c r="E240" s="172" t="s">
        <v>1</v>
      </c>
      <c r="F240" s="173" t="s">
        <v>1069</v>
      </c>
      <c r="H240" s="174">
        <v>93.48</v>
      </c>
      <c r="I240" s="175"/>
      <c r="L240" s="171"/>
      <c r="M240" s="176"/>
      <c r="N240" s="177"/>
      <c r="O240" s="177"/>
      <c r="P240" s="177"/>
      <c r="Q240" s="177"/>
      <c r="R240" s="177"/>
      <c r="S240" s="177"/>
      <c r="T240" s="178"/>
      <c r="AT240" s="172" t="s">
        <v>133</v>
      </c>
      <c r="AU240" s="172" t="s">
        <v>141</v>
      </c>
      <c r="AV240" s="13" t="s">
        <v>88</v>
      </c>
      <c r="AW240" s="13" t="s">
        <v>32</v>
      </c>
      <c r="AX240" s="13" t="s">
        <v>78</v>
      </c>
      <c r="AY240" s="172" t="s">
        <v>124</v>
      </c>
    </row>
    <row r="241" spans="2:65" s="14" customFormat="1">
      <c r="B241" s="179"/>
      <c r="D241" s="164" t="s">
        <v>133</v>
      </c>
      <c r="E241" s="180" t="s">
        <v>1</v>
      </c>
      <c r="F241" s="181" t="s">
        <v>136</v>
      </c>
      <c r="H241" s="182">
        <v>93.48</v>
      </c>
      <c r="I241" s="183"/>
      <c r="L241" s="179"/>
      <c r="M241" s="184"/>
      <c r="N241" s="185"/>
      <c r="O241" s="185"/>
      <c r="P241" s="185"/>
      <c r="Q241" s="185"/>
      <c r="R241" s="185"/>
      <c r="S241" s="185"/>
      <c r="T241" s="186"/>
      <c r="AT241" s="180" t="s">
        <v>133</v>
      </c>
      <c r="AU241" s="180" t="s">
        <v>141</v>
      </c>
      <c r="AV241" s="14" t="s">
        <v>123</v>
      </c>
      <c r="AW241" s="14" t="s">
        <v>32</v>
      </c>
      <c r="AX241" s="14" t="s">
        <v>86</v>
      </c>
      <c r="AY241" s="180" t="s">
        <v>124</v>
      </c>
    </row>
    <row r="242" spans="2:65" s="1" customFormat="1" ht="24" customHeight="1">
      <c r="B242" s="149"/>
      <c r="C242" s="150" t="s">
        <v>343</v>
      </c>
      <c r="D242" s="150" t="s">
        <v>127</v>
      </c>
      <c r="E242" s="151" t="s">
        <v>1142</v>
      </c>
      <c r="F242" s="152" t="s">
        <v>1143</v>
      </c>
      <c r="G242" s="153" t="s">
        <v>220</v>
      </c>
      <c r="H242" s="154">
        <v>16.399999999999999</v>
      </c>
      <c r="I242" s="155"/>
      <c r="J242" s="156">
        <f>ROUND(I242*H242,2)</f>
        <v>0</v>
      </c>
      <c r="K242" s="152" t="s">
        <v>1</v>
      </c>
      <c r="L242" s="31"/>
      <c r="M242" s="157" t="s">
        <v>1</v>
      </c>
      <c r="N242" s="158" t="s">
        <v>43</v>
      </c>
      <c r="O242" s="54"/>
      <c r="P242" s="159">
        <f>O242*H242</f>
        <v>0</v>
      </c>
      <c r="Q242" s="159">
        <v>0.12949959999999999</v>
      </c>
      <c r="R242" s="159">
        <f>Q242*H242</f>
        <v>2.1237934399999996</v>
      </c>
      <c r="S242" s="159">
        <v>0</v>
      </c>
      <c r="T242" s="160">
        <f>S242*H242</f>
        <v>0</v>
      </c>
      <c r="AR242" s="161" t="s">
        <v>123</v>
      </c>
      <c r="AT242" s="161" t="s">
        <v>127</v>
      </c>
      <c r="AU242" s="161" t="s">
        <v>141</v>
      </c>
      <c r="AY242" s="16" t="s">
        <v>124</v>
      </c>
      <c r="BE242" s="162">
        <f>IF(N242="základní",J242,0)</f>
        <v>0</v>
      </c>
      <c r="BF242" s="162">
        <f>IF(N242="snížená",J242,0)</f>
        <v>0</v>
      </c>
      <c r="BG242" s="162">
        <f>IF(N242="zákl. přenesená",J242,0)</f>
        <v>0</v>
      </c>
      <c r="BH242" s="162">
        <f>IF(N242="sníž. přenesená",J242,0)</f>
        <v>0</v>
      </c>
      <c r="BI242" s="162">
        <f>IF(N242="nulová",J242,0)</f>
        <v>0</v>
      </c>
      <c r="BJ242" s="16" t="s">
        <v>86</v>
      </c>
      <c r="BK242" s="162">
        <f>ROUND(I242*H242,2)</f>
        <v>0</v>
      </c>
      <c r="BL242" s="16" t="s">
        <v>123</v>
      </c>
      <c r="BM242" s="161" t="s">
        <v>1144</v>
      </c>
    </row>
    <row r="243" spans="2:65" s="12" customFormat="1" ht="33.75">
      <c r="B243" s="163"/>
      <c r="D243" s="164" t="s">
        <v>133</v>
      </c>
      <c r="E243" s="165" t="s">
        <v>1</v>
      </c>
      <c r="F243" s="166" t="s">
        <v>1145</v>
      </c>
      <c r="H243" s="165" t="s">
        <v>1</v>
      </c>
      <c r="I243" s="167"/>
      <c r="L243" s="163"/>
      <c r="M243" s="168"/>
      <c r="N243" s="169"/>
      <c r="O243" s="169"/>
      <c r="P243" s="169"/>
      <c r="Q243" s="169"/>
      <c r="R243" s="169"/>
      <c r="S243" s="169"/>
      <c r="T243" s="170"/>
      <c r="AT243" s="165" t="s">
        <v>133</v>
      </c>
      <c r="AU243" s="165" t="s">
        <v>141</v>
      </c>
      <c r="AV243" s="12" t="s">
        <v>86</v>
      </c>
      <c r="AW243" s="12" t="s">
        <v>32</v>
      </c>
      <c r="AX243" s="12" t="s">
        <v>78</v>
      </c>
      <c r="AY243" s="165" t="s">
        <v>124</v>
      </c>
    </row>
    <row r="244" spans="2:65" s="12" customFormat="1" ht="22.5">
      <c r="B244" s="163"/>
      <c r="D244" s="164" t="s">
        <v>133</v>
      </c>
      <c r="E244" s="165" t="s">
        <v>1</v>
      </c>
      <c r="F244" s="166" t="s">
        <v>1146</v>
      </c>
      <c r="H244" s="165" t="s">
        <v>1</v>
      </c>
      <c r="I244" s="167"/>
      <c r="L244" s="163"/>
      <c r="M244" s="168"/>
      <c r="N244" s="169"/>
      <c r="O244" s="169"/>
      <c r="P244" s="169"/>
      <c r="Q244" s="169"/>
      <c r="R244" s="169"/>
      <c r="S244" s="169"/>
      <c r="T244" s="170"/>
      <c r="AT244" s="165" t="s">
        <v>133</v>
      </c>
      <c r="AU244" s="165" t="s">
        <v>141</v>
      </c>
      <c r="AV244" s="12" t="s">
        <v>86</v>
      </c>
      <c r="AW244" s="12" t="s">
        <v>32</v>
      </c>
      <c r="AX244" s="12" t="s">
        <v>78</v>
      </c>
      <c r="AY244" s="165" t="s">
        <v>124</v>
      </c>
    </row>
    <row r="245" spans="2:65" s="13" customFormat="1">
      <c r="B245" s="171"/>
      <c r="D245" s="164" t="s">
        <v>133</v>
      </c>
      <c r="E245" s="172" t="s">
        <v>1</v>
      </c>
      <c r="F245" s="173" t="s">
        <v>1147</v>
      </c>
      <c r="H245" s="174">
        <v>16.399999999999999</v>
      </c>
      <c r="I245" s="175"/>
      <c r="L245" s="171"/>
      <c r="M245" s="176"/>
      <c r="N245" s="177"/>
      <c r="O245" s="177"/>
      <c r="P245" s="177"/>
      <c r="Q245" s="177"/>
      <c r="R245" s="177"/>
      <c r="S245" s="177"/>
      <c r="T245" s="178"/>
      <c r="AT245" s="172" t="s">
        <v>133</v>
      </c>
      <c r="AU245" s="172" t="s">
        <v>141</v>
      </c>
      <c r="AV245" s="13" t="s">
        <v>88</v>
      </c>
      <c r="AW245" s="13" t="s">
        <v>32</v>
      </c>
      <c r="AX245" s="13" t="s">
        <v>78</v>
      </c>
      <c r="AY245" s="172" t="s">
        <v>124</v>
      </c>
    </row>
    <row r="246" spans="2:65" s="14" customFormat="1">
      <c r="B246" s="179"/>
      <c r="D246" s="164" t="s">
        <v>133</v>
      </c>
      <c r="E246" s="180" t="s">
        <v>1</v>
      </c>
      <c r="F246" s="181" t="s">
        <v>136</v>
      </c>
      <c r="H246" s="182">
        <v>16.399999999999999</v>
      </c>
      <c r="I246" s="183"/>
      <c r="L246" s="179"/>
      <c r="M246" s="184"/>
      <c r="N246" s="185"/>
      <c r="O246" s="185"/>
      <c r="P246" s="185"/>
      <c r="Q246" s="185"/>
      <c r="R246" s="185"/>
      <c r="S246" s="185"/>
      <c r="T246" s="186"/>
      <c r="AT246" s="180" t="s">
        <v>133</v>
      </c>
      <c r="AU246" s="180" t="s">
        <v>141</v>
      </c>
      <c r="AV246" s="14" t="s">
        <v>123</v>
      </c>
      <c r="AW246" s="14" t="s">
        <v>32</v>
      </c>
      <c r="AX246" s="14" t="s">
        <v>86</v>
      </c>
      <c r="AY246" s="180" t="s">
        <v>124</v>
      </c>
    </row>
    <row r="247" spans="2:65" s="1" customFormat="1" ht="16.5" customHeight="1">
      <c r="B247" s="149"/>
      <c r="C247" s="190" t="s">
        <v>352</v>
      </c>
      <c r="D247" s="190" t="s">
        <v>313</v>
      </c>
      <c r="E247" s="191" t="s">
        <v>1148</v>
      </c>
      <c r="F247" s="192" t="s">
        <v>1149</v>
      </c>
      <c r="G247" s="193" t="s">
        <v>220</v>
      </c>
      <c r="H247" s="194">
        <v>16.399999999999999</v>
      </c>
      <c r="I247" s="195"/>
      <c r="J247" s="196">
        <f>ROUND(I247*H247,2)</f>
        <v>0</v>
      </c>
      <c r="K247" s="192" t="s">
        <v>243</v>
      </c>
      <c r="L247" s="197"/>
      <c r="M247" s="198" t="s">
        <v>1</v>
      </c>
      <c r="N247" s="199" t="s">
        <v>43</v>
      </c>
      <c r="O247" s="54"/>
      <c r="P247" s="159">
        <f>O247*H247</f>
        <v>0</v>
      </c>
      <c r="Q247" s="159">
        <v>4.4999999999999998E-2</v>
      </c>
      <c r="R247" s="159">
        <f>Q247*H247</f>
        <v>0.73799999999999988</v>
      </c>
      <c r="S247" s="159">
        <v>0</v>
      </c>
      <c r="T247" s="160">
        <f>S247*H247</f>
        <v>0</v>
      </c>
      <c r="AR247" s="161" t="s">
        <v>228</v>
      </c>
      <c r="AT247" s="161" t="s">
        <v>313</v>
      </c>
      <c r="AU247" s="161" t="s">
        <v>141</v>
      </c>
      <c r="AY247" s="16" t="s">
        <v>124</v>
      </c>
      <c r="BE247" s="162">
        <f>IF(N247="základní",J247,0)</f>
        <v>0</v>
      </c>
      <c r="BF247" s="162">
        <f>IF(N247="snížená",J247,0)</f>
        <v>0</v>
      </c>
      <c r="BG247" s="162">
        <f>IF(N247="zákl. přenesená",J247,0)</f>
        <v>0</v>
      </c>
      <c r="BH247" s="162">
        <f>IF(N247="sníž. přenesená",J247,0)</f>
        <v>0</v>
      </c>
      <c r="BI247" s="162">
        <f>IF(N247="nulová",J247,0)</f>
        <v>0</v>
      </c>
      <c r="BJ247" s="16" t="s">
        <v>86</v>
      </c>
      <c r="BK247" s="162">
        <f>ROUND(I247*H247,2)</f>
        <v>0</v>
      </c>
      <c r="BL247" s="16" t="s">
        <v>123</v>
      </c>
      <c r="BM247" s="161" t="s">
        <v>1150</v>
      </c>
    </row>
    <row r="248" spans="2:65" s="12" customFormat="1">
      <c r="B248" s="163"/>
      <c r="D248" s="164" t="s">
        <v>133</v>
      </c>
      <c r="E248" s="165" t="s">
        <v>1</v>
      </c>
      <c r="F248" s="166" t="s">
        <v>1149</v>
      </c>
      <c r="H248" s="165" t="s">
        <v>1</v>
      </c>
      <c r="I248" s="167"/>
      <c r="L248" s="163"/>
      <c r="M248" s="168"/>
      <c r="N248" s="169"/>
      <c r="O248" s="169"/>
      <c r="P248" s="169"/>
      <c r="Q248" s="169"/>
      <c r="R248" s="169"/>
      <c r="S248" s="169"/>
      <c r="T248" s="170"/>
      <c r="AT248" s="165" t="s">
        <v>133</v>
      </c>
      <c r="AU248" s="165" t="s">
        <v>141</v>
      </c>
      <c r="AV248" s="12" t="s">
        <v>86</v>
      </c>
      <c r="AW248" s="12" t="s">
        <v>32</v>
      </c>
      <c r="AX248" s="12" t="s">
        <v>78</v>
      </c>
      <c r="AY248" s="165" t="s">
        <v>124</v>
      </c>
    </row>
    <row r="249" spans="2:65" s="13" customFormat="1">
      <c r="B249" s="171"/>
      <c r="D249" s="164" t="s">
        <v>133</v>
      </c>
      <c r="E249" s="172" t="s">
        <v>1</v>
      </c>
      <c r="F249" s="173" t="s">
        <v>1147</v>
      </c>
      <c r="H249" s="174">
        <v>16.399999999999999</v>
      </c>
      <c r="I249" s="175"/>
      <c r="L249" s="171"/>
      <c r="M249" s="176"/>
      <c r="N249" s="177"/>
      <c r="O249" s="177"/>
      <c r="P249" s="177"/>
      <c r="Q249" s="177"/>
      <c r="R249" s="177"/>
      <c r="S249" s="177"/>
      <c r="T249" s="178"/>
      <c r="AT249" s="172" t="s">
        <v>133</v>
      </c>
      <c r="AU249" s="172" t="s">
        <v>141</v>
      </c>
      <c r="AV249" s="13" t="s">
        <v>88</v>
      </c>
      <c r="AW249" s="13" t="s">
        <v>32</v>
      </c>
      <c r="AX249" s="13" t="s">
        <v>78</v>
      </c>
      <c r="AY249" s="172" t="s">
        <v>124</v>
      </c>
    </row>
    <row r="250" spans="2:65" s="14" customFormat="1">
      <c r="B250" s="179"/>
      <c r="D250" s="164" t="s">
        <v>133</v>
      </c>
      <c r="E250" s="180" t="s">
        <v>1</v>
      </c>
      <c r="F250" s="181" t="s">
        <v>136</v>
      </c>
      <c r="H250" s="182">
        <v>16.399999999999999</v>
      </c>
      <c r="I250" s="183"/>
      <c r="L250" s="179"/>
      <c r="M250" s="184"/>
      <c r="N250" s="185"/>
      <c r="O250" s="185"/>
      <c r="P250" s="185"/>
      <c r="Q250" s="185"/>
      <c r="R250" s="185"/>
      <c r="S250" s="185"/>
      <c r="T250" s="186"/>
      <c r="AT250" s="180" t="s">
        <v>133</v>
      </c>
      <c r="AU250" s="180" t="s">
        <v>141</v>
      </c>
      <c r="AV250" s="14" t="s">
        <v>123</v>
      </c>
      <c r="AW250" s="14" t="s">
        <v>32</v>
      </c>
      <c r="AX250" s="14" t="s">
        <v>86</v>
      </c>
      <c r="AY250" s="180" t="s">
        <v>124</v>
      </c>
    </row>
    <row r="251" spans="2:65" s="11" customFormat="1" ht="22.9" customHeight="1">
      <c r="B251" s="136"/>
      <c r="D251" s="137" t="s">
        <v>77</v>
      </c>
      <c r="E251" s="147" t="s">
        <v>228</v>
      </c>
      <c r="F251" s="147" t="s">
        <v>690</v>
      </c>
      <c r="I251" s="139"/>
      <c r="J251" s="148">
        <f>BK251</f>
        <v>0</v>
      </c>
      <c r="L251" s="136"/>
      <c r="M251" s="141"/>
      <c r="N251" s="142"/>
      <c r="O251" s="142"/>
      <c r="P251" s="143">
        <f>SUM(P252:P256)</f>
        <v>0</v>
      </c>
      <c r="Q251" s="142"/>
      <c r="R251" s="143">
        <f>SUM(R252:R256)</f>
        <v>0.31108000000000002</v>
      </c>
      <c r="S251" s="142"/>
      <c r="T251" s="144">
        <f>SUM(T252:T256)</f>
        <v>0</v>
      </c>
      <c r="AR251" s="137" t="s">
        <v>86</v>
      </c>
      <c r="AT251" s="145" t="s">
        <v>77</v>
      </c>
      <c r="AU251" s="145" t="s">
        <v>86</v>
      </c>
      <c r="AY251" s="137" t="s">
        <v>124</v>
      </c>
      <c r="BK251" s="146">
        <f>SUM(BK252:BK256)</f>
        <v>0</v>
      </c>
    </row>
    <row r="252" spans="2:65" s="1" customFormat="1" ht="24" customHeight="1">
      <c r="B252" s="149"/>
      <c r="C252" s="150" t="s">
        <v>7</v>
      </c>
      <c r="D252" s="150" t="s">
        <v>127</v>
      </c>
      <c r="E252" s="151" t="s">
        <v>1151</v>
      </c>
      <c r="F252" s="152" t="s">
        <v>1152</v>
      </c>
      <c r="G252" s="153" t="s">
        <v>380</v>
      </c>
      <c r="H252" s="154">
        <v>1</v>
      </c>
      <c r="I252" s="155"/>
      <c r="J252" s="156">
        <f>ROUND(I252*H252,2)</f>
        <v>0</v>
      </c>
      <c r="K252" s="152" t="s">
        <v>1</v>
      </c>
      <c r="L252" s="31"/>
      <c r="M252" s="157" t="s">
        <v>1</v>
      </c>
      <c r="N252" s="158" t="s">
        <v>43</v>
      </c>
      <c r="O252" s="54"/>
      <c r="P252" s="159">
        <f>O252*H252</f>
        <v>0</v>
      </c>
      <c r="Q252" s="159">
        <v>0.31108000000000002</v>
      </c>
      <c r="R252" s="159">
        <f>Q252*H252</f>
        <v>0.31108000000000002</v>
      </c>
      <c r="S252" s="159">
        <v>0</v>
      </c>
      <c r="T252" s="160">
        <f>S252*H252</f>
        <v>0</v>
      </c>
      <c r="AR252" s="161" t="s">
        <v>123</v>
      </c>
      <c r="AT252" s="161" t="s">
        <v>127</v>
      </c>
      <c r="AU252" s="161" t="s">
        <v>88</v>
      </c>
      <c r="AY252" s="16" t="s">
        <v>124</v>
      </c>
      <c r="BE252" s="162">
        <f>IF(N252="základní",J252,0)</f>
        <v>0</v>
      </c>
      <c r="BF252" s="162">
        <f>IF(N252="snížená",J252,0)</f>
        <v>0</v>
      </c>
      <c r="BG252" s="162">
        <f>IF(N252="zákl. přenesená",J252,0)</f>
        <v>0</v>
      </c>
      <c r="BH252" s="162">
        <f>IF(N252="sníž. přenesená",J252,0)</f>
        <v>0</v>
      </c>
      <c r="BI252" s="162">
        <f>IF(N252="nulová",J252,0)</f>
        <v>0</v>
      </c>
      <c r="BJ252" s="16" t="s">
        <v>86</v>
      </c>
      <c r="BK252" s="162">
        <f>ROUND(I252*H252,2)</f>
        <v>0</v>
      </c>
      <c r="BL252" s="16" t="s">
        <v>123</v>
      </c>
      <c r="BM252" s="161" t="s">
        <v>1153</v>
      </c>
    </row>
    <row r="253" spans="2:65" s="12" customFormat="1" ht="22.5">
      <c r="B253" s="163"/>
      <c r="D253" s="164" t="s">
        <v>133</v>
      </c>
      <c r="E253" s="165" t="s">
        <v>1</v>
      </c>
      <c r="F253" s="166" t="s">
        <v>1154</v>
      </c>
      <c r="H253" s="165" t="s">
        <v>1</v>
      </c>
      <c r="I253" s="167"/>
      <c r="L253" s="163"/>
      <c r="M253" s="168"/>
      <c r="N253" s="169"/>
      <c r="O253" s="169"/>
      <c r="P253" s="169"/>
      <c r="Q253" s="169"/>
      <c r="R253" s="169"/>
      <c r="S253" s="169"/>
      <c r="T253" s="170"/>
      <c r="AT253" s="165" t="s">
        <v>133</v>
      </c>
      <c r="AU253" s="165" t="s">
        <v>88</v>
      </c>
      <c r="AV253" s="12" t="s">
        <v>86</v>
      </c>
      <c r="AW253" s="12" t="s">
        <v>32</v>
      </c>
      <c r="AX253" s="12" t="s">
        <v>78</v>
      </c>
      <c r="AY253" s="165" t="s">
        <v>124</v>
      </c>
    </row>
    <row r="254" spans="2:65" s="12" customFormat="1" ht="22.5">
      <c r="B254" s="163"/>
      <c r="D254" s="164" t="s">
        <v>133</v>
      </c>
      <c r="E254" s="165" t="s">
        <v>1</v>
      </c>
      <c r="F254" s="166" t="s">
        <v>1155</v>
      </c>
      <c r="H254" s="165" t="s">
        <v>1</v>
      </c>
      <c r="I254" s="167"/>
      <c r="L254" s="163"/>
      <c r="M254" s="168"/>
      <c r="N254" s="169"/>
      <c r="O254" s="169"/>
      <c r="P254" s="169"/>
      <c r="Q254" s="169"/>
      <c r="R254" s="169"/>
      <c r="S254" s="169"/>
      <c r="T254" s="170"/>
      <c r="AT254" s="165" t="s">
        <v>133</v>
      </c>
      <c r="AU254" s="165" t="s">
        <v>88</v>
      </c>
      <c r="AV254" s="12" t="s">
        <v>86</v>
      </c>
      <c r="AW254" s="12" t="s">
        <v>32</v>
      </c>
      <c r="AX254" s="12" t="s">
        <v>78</v>
      </c>
      <c r="AY254" s="165" t="s">
        <v>124</v>
      </c>
    </row>
    <row r="255" spans="2:65" s="13" customFormat="1">
      <c r="B255" s="171"/>
      <c r="D255" s="164" t="s">
        <v>133</v>
      </c>
      <c r="E255" s="172" t="s">
        <v>1</v>
      </c>
      <c r="F255" s="173" t="s">
        <v>86</v>
      </c>
      <c r="H255" s="174">
        <v>1</v>
      </c>
      <c r="I255" s="175"/>
      <c r="L255" s="171"/>
      <c r="M255" s="176"/>
      <c r="N255" s="177"/>
      <c r="O255" s="177"/>
      <c r="P255" s="177"/>
      <c r="Q255" s="177"/>
      <c r="R255" s="177"/>
      <c r="S255" s="177"/>
      <c r="T255" s="178"/>
      <c r="AT255" s="172" t="s">
        <v>133</v>
      </c>
      <c r="AU255" s="172" t="s">
        <v>88</v>
      </c>
      <c r="AV255" s="13" t="s">
        <v>88</v>
      </c>
      <c r="AW255" s="13" t="s">
        <v>32</v>
      </c>
      <c r="AX255" s="13" t="s">
        <v>78</v>
      </c>
      <c r="AY255" s="172" t="s">
        <v>124</v>
      </c>
    </row>
    <row r="256" spans="2:65" s="14" customFormat="1">
      <c r="B256" s="179"/>
      <c r="D256" s="164" t="s">
        <v>133</v>
      </c>
      <c r="E256" s="180" t="s">
        <v>1</v>
      </c>
      <c r="F256" s="181" t="s">
        <v>136</v>
      </c>
      <c r="H256" s="182">
        <v>1</v>
      </c>
      <c r="I256" s="183"/>
      <c r="L256" s="179"/>
      <c r="M256" s="184"/>
      <c r="N256" s="185"/>
      <c r="O256" s="185"/>
      <c r="P256" s="185"/>
      <c r="Q256" s="185"/>
      <c r="R256" s="185"/>
      <c r="S256" s="185"/>
      <c r="T256" s="186"/>
      <c r="AT256" s="180" t="s">
        <v>133</v>
      </c>
      <c r="AU256" s="180" t="s">
        <v>88</v>
      </c>
      <c r="AV256" s="14" t="s">
        <v>123</v>
      </c>
      <c r="AW256" s="14" t="s">
        <v>32</v>
      </c>
      <c r="AX256" s="14" t="s">
        <v>86</v>
      </c>
      <c r="AY256" s="180" t="s">
        <v>124</v>
      </c>
    </row>
    <row r="257" spans="2:63" s="11" customFormat="1" ht="22.9" customHeight="1">
      <c r="B257" s="136"/>
      <c r="D257" s="137" t="s">
        <v>77</v>
      </c>
      <c r="E257" s="147" t="s">
        <v>239</v>
      </c>
      <c r="F257" s="147" t="s">
        <v>732</v>
      </c>
      <c r="I257" s="139"/>
      <c r="J257" s="148">
        <f>BK257</f>
        <v>0</v>
      </c>
      <c r="L257" s="136"/>
      <c r="M257" s="141"/>
      <c r="N257" s="142"/>
      <c r="O257" s="142"/>
      <c r="P257" s="143">
        <f>P258</f>
        <v>0</v>
      </c>
      <c r="Q257" s="142"/>
      <c r="R257" s="143">
        <f>R258</f>
        <v>0</v>
      </c>
      <c r="S257" s="142"/>
      <c r="T257" s="144">
        <f>T258</f>
        <v>0</v>
      </c>
      <c r="AR257" s="137" t="s">
        <v>86</v>
      </c>
      <c r="AT257" s="145" t="s">
        <v>77</v>
      </c>
      <c r="AU257" s="145" t="s">
        <v>86</v>
      </c>
      <c r="AY257" s="137" t="s">
        <v>124</v>
      </c>
      <c r="BK257" s="146">
        <f>BK258</f>
        <v>0</v>
      </c>
    </row>
    <row r="258" spans="2:63" s="11" customFormat="1" ht="20.85" customHeight="1">
      <c r="B258" s="136"/>
      <c r="D258" s="137" t="s">
        <v>77</v>
      </c>
      <c r="E258" s="147" t="s">
        <v>879</v>
      </c>
      <c r="F258" s="147" t="s">
        <v>880</v>
      </c>
      <c r="I258" s="139"/>
      <c r="J258" s="148">
        <f>BK258</f>
        <v>0</v>
      </c>
      <c r="L258" s="136"/>
      <c r="M258" s="202"/>
      <c r="N258" s="203"/>
      <c r="O258" s="203"/>
      <c r="P258" s="204">
        <v>0</v>
      </c>
      <c r="Q258" s="203"/>
      <c r="R258" s="204">
        <v>0</v>
      </c>
      <c r="S258" s="203"/>
      <c r="T258" s="205">
        <v>0</v>
      </c>
      <c r="AR258" s="137" t="s">
        <v>86</v>
      </c>
      <c r="AT258" s="145" t="s">
        <v>77</v>
      </c>
      <c r="AU258" s="145" t="s">
        <v>88</v>
      </c>
      <c r="AY258" s="137" t="s">
        <v>124</v>
      </c>
      <c r="BK258" s="146">
        <v>0</v>
      </c>
    </row>
    <row r="259" spans="2:63" s="1" customFormat="1" ht="6.95" customHeight="1">
      <c r="B259" s="43"/>
      <c r="C259" s="44"/>
      <c r="D259" s="44"/>
      <c r="E259" s="44"/>
      <c r="F259" s="44"/>
      <c r="G259" s="44"/>
      <c r="H259" s="44"/>
      <c r="I259" s="111"/>
      <c r="J259" s="44"/>
      <c r="K259" s="44"/>
      <c r="L259" s="31"/>
    </row>
  </sheetData>
  <autoFilter ref="C123:K258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6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97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88</v>
      </c>
    </row>
    <row r="4" spans="2:46" ht="24.95" customHeight="1">
      <c r="B4" s="19"/>
      <c r="D4" s="20" t="s">
        <v>98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9" t="str">
        <f>'Rekapitulace stavby'!K6</f>
        <v>Rekonstrukce tramvajové tratě v sadu Boženy Němcové</v>
      </c>
      <c r="F7" s="250"/>
      <c r="G7" s="250"/>
      <c r="H7" s="250"/>
      <c r="L7" s="19"/>
    </row>
    <row r="8" spans="2:46" s="1" customFormat="1" ht="12" customHeight="1">
      <c r="B8" s="31"/>
      <c r="D8" s="26" t="s">
        <v>99</v>
      </c>
      <c r="I8" s="90"/>
      <c r="L8" s="31"/>
    </row>
    <row r="9" spans="2:46" s="1" customFormat="1" ht="36.950000000000003" customHeight="1">
      <c r="B9" s="31"/>
      <c r="E9" s="221" t="s">
        <v>167</v>
      </c>
      <c r="F9" s="248"/>
      <c r="G9" s="248"/>
      <c r="H9" s="248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1" t="str">
        <f>'Rekapitulace stavby'!E14</f>
        <v>Vyplň údaj</v>
      </c>
      <c r="F18" s="224"/>
      <c r="G18" s="224"/>
      <c r="H18" s="224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IM-PROEJKT,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33</v>
      </c>
      <c r="I23" s="91" t="s">
        <v>25</v>
      </c>
      <c r="J23" s="24" t="s">
        <v>34</v>
      </c>
      <c r="L23" s="31"/>
    </row>
    <row r="24" spans="2:12" s="1" customFormat="1" ht="18" customHeight="1">
      <c r="B24" s="31"/>
      <c r="E24" s="24" t="s">
        <v>35</v>
      </c>
      <c r="I24" s="91" t="s">
        <v>27</v>
      </c>
      <c r="J24" s="24" t="s">
        <v>36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37</v>
      </c>
      <c r="I26" s="90"/>
      <c r="L26" s="31"/>
    </row>
    <row r="27" spans="2:12" s="7" customFormat="1" ht="16.5" customHeight="1">
      <c r="B27" s="92"/>
      <c r="E27" s="228" t="s">
        <v>1</v>
      </c>
      <c r="F27" s="228"/>
      <c r="G27" s="228"/>
      <c r="H27" s="228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38</v>
      </c>
      <c r="I30" s="90"/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40</v>
      </c>
      <c r="I32" s="96" t="s">
        <v>39</v>
      </c>
      <c r="J32" s="34" t="s">
        <v>41</v>
      </c>
      <c r="L32" s="31"/>
    </row>
    <row r="33" spans="2:12" s="1" customFormat="1" ht="14.45" customHeight="1">
      <c r="B33" s="31"/>
      <c r="D33" s="97" t="s">
        <v>42</v>
      </c>
      <c r="E33" s="26" t="s">
        <v>43</v>
      </c>
      <c r="F33" s="98">
        <f>ROUND((SUM(BE118:BE175)),  2)</f>
        <v>0</v>
      </c>
      <c r="I33" s="99">
        <v>0.21</v>
      </c>
      <c r="J33" s="98">
        <f>ROUND(((SUM(BE118:BE175))*I33),  2)</f>
        <v>0</v>
      </c>
      <c r="L33" s="31"/>
    </row>
    <row r="34" spans="2:12" s="1" customFormat="1" ht="14.45" customHeight="1">
      <c r="B34" s="31"/>
      <c r="E34" s="26" t="s">
        <v>44</v>
      </c>
      <c r="F34" s="98">
        <f>ROUND((SUM(BF118:BF175)),  2)</f>
        <v>0</v>
      </c>
      <c r="I34" s="99">
        <v>0.15</v>
      </c>
      <c r="J34" s="98">
        <f>ROUND(((SUM(BF118:BF175))*I34),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98">
        <f>ROUND((SUM(BG118:BG175)),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98">
        <f>ROUND((SUM(BH118:BH175)),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98">
        <f>ROUND((SUM(BI118:BI175)),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48</v>
      </c>
      <c r="E39" s="56"/>
      <c r="F39" s="56"/>
      <c r="G39" s="102" t="s">
        <v>49</v>
      </c>
      <c r="H39" s="103" t="s">
        <v>50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51</v>
      </c>
      <c r="E50" s="41"/>
      <c r="F50" s="41"/>
      <c r="G50" s="40" t="s">
        <v>52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53</v>
      </c>
      <c r="E61" s="33"/>
      <c r="F61" s="108" t="s">
        <v>54</v>
      </c>
      <c r="G61" s="42" t="s">
        <v>53</v>
      </c>
      <c r="H61" s="33"/>
      <c r="I61" s="109"/>
      <c r="J61" s="110" t="s">
        <v>54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55</v>
      </c>
      <c r="E65" s="41"/>
      <c r="F65" s="41"/>
      <c r="G65" s="40" t="s">
        <v>56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53</v>
      </c>
      <c r="E76" s="33"/>
      <c r="F76" s="108" t="s">
        <v>54</v>
      </c>
      <c r="G76" s="42" t="s">
        <v>53</v>
      </c>
      <c r="H76" s="33"/>
      <c r="I76" s="109"/>
      <c r="J76" s="110" t="s">
        <v>54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101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9" t="str">
        <f>E7</f>
        <v>Rekonstrukce tramvajové tratě v sadu Boženy Němcové</v>
      </c>
      <c r="F85" s="250"/>
      <c r="G85" s="250"/>
      <c r="H85" s="250"/>
      <c r="I85" s="90"/>
      <c r="L85" s="31"/>
    </row>
    <row r="86" spans="2:47" s="1" customFormat="1" ht="12" customHeight="1">
      <c r="B86" s="31"/>
      <c r="C86" s="26" t="s">
        <v>99</v>
      </c>
      <c r="I86" s="90"/>
      <c r="L86" s="31"/>
    </row>
    <row r="87" spans="2:47" s="1" customFormat="1" ht="16.5" customHeight="1">
      <c r="B87" s="31"/>
      <c r="E87" s="221" t="str">
        <f>E9</f>
        <v>VRN - Vedlejší rozpočtové náklady</v>
      </c>
      <c r="F87" s="248"/>
      <c r="G87" s="248"/>
      <c r="H87" s="248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IM-PROEJKT,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33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102</v>
      </c>
      <c r="D94" s="100"/>
      <c r="E94" s="100"/>
      <c r="F94" s="100"/>
      <c r="G94" s="100"/>
      <c r="H94" s="100"/>
      <c r="I94" s="114"/>
      <c r="J94" s="115" t="s">
        <v>103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104</v>
      </c>
      <c r="I96" s="90"/>
      <c r="J96" s="65">
        <f>J118</f>
        <v>0</v>
      </c>
      <c r="L96" s="31"/>
      <c r="AU96" s="16" t="s">
        <v>105</v>
      </c>
    </row>
    <row r="97" spans="2:12" s="8" customFormat="1" ht="24.95" customHeight="1">
      <c r="B97" s="117"/>
      <c r="D97" s="118" t="s">
        <v>167</v>
      </c>
      <c r="E97" s="119"/>
      <c r="F97" s="119"/>
      <c r="G97" s="119"/>
      <c r="H97" s="119"/>
      <c r="I97" s="120"/>
      <c r="J97" s="121">
        <f>J119</f>
        <v>0</v>
      </c>
      <c r="L97" s="117"/>
    </row>
    <row r="98" spans="2:12" s="9" customFormat="1" ht="19.899999999999999" customHeight="1">
      <c r="B98" s="122"/>
      <c r="D98" s="123" t="s">
        <v>1156</v>
      </c>
      <c r="E98" s="124"/>
      <c r="F98" s="124"/>
      <c r="G98" s="124"/>
      <c r="H98" s="124"/>
      <c r="I98" s="125"/>
      <c r="J98" s="126">
        <f>J120</f>
        <v>0</v>
      </c>
      <c r="L98" s="122"/>
    </row>
    <row r="99" spans="2:12" s="1" customFormat="1" ht="21.75" customHeight="1">
      <c r="B99" s="31"/>
      <c r="I99" s="90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111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112"/>
      <c r="J104" s="46"/>
      <c r="K104" s="46"/>
      <c r="L104" s="31"/>
    </row>
    <row r="105" spans="2:12" s="1" customFormat="1" ht="24.95" customHeight="1">
      <c r="B105" s="31"/>
      <c r="C105" s="20" t="s">
        <v>108</v>
      </c>
      <c r="I105" s="90"/>
      <c r="L105" s="31"/>
    </row>
    <row r="106" spans="2:12" s="1" customFormat="1" ht="6.95" customHeight="1">
      <c r="B106" s="31"/>
      <c r="I106" s="90"/>
      <c r="L106" s="31"/>
    </row>
    <row r="107" spans="2:12" s="1" customFormat="1" ht="12" customHeight="1">
      <c r="B107" s="31"/>
      <c r="C107" s="26" t="s">
        <v>16</v>
      </c>
      <c r="I107" s="90"/>
      <c r="L107" s="31"/>
    </row>
    <row r="108" spans="2:12" s="1" customFormat="1" ht="16.5" customHeight="1">
      <c r="B108" s="31"/>
      <c r="E108" s="249" t="str">
        <f>E7</f>
        <v>Rekonstrukce tramvajové tratě v sadu Boženy Němcové</v>
      </c>
      <c r="F108" s="250"/>
      <c r="G108" s="250"/>
      <c r="H108" s="250"/>
      <c r="I108" s="90"/>
      <c r="L108" s="31"/>
    </row>
    <row r="109" spans="2:12" s="1" customFormat="1" ht="12" customHeight="1">
      <c r="B109" s="31"/>
      <c r="C109" s="26" t="s">
        <v>99</v>
      </c>
      <c r="I109" s="90"/>
      <c r="L109" s="31"/>
    </row>
    <row r="110" spans="2:12" s="1" customFormat="1" ht="16.5" customHeight="1">
      <c r="B110" s="31"/>
      <c r="E110" s="221" t="str">
        <f>E9</f>
        <v>VRN - Vedlejší rozpočtové náklady</v>
      </c>
      <c r="F110" s="248"/>
      <c r="G110" s="248"/>
      <c r="H110" s="248"/>
      <c r="I110" s="90"/>
      <c r="L110" s="31"/>
    </row>
    <row r="111" spans="2:12" s="1" customFormat="1" ht="6.95" customHeight="1">
      <c r="B111" s="31"/>
      <c r="I111" s="90"/>
      <c r="L111" s="31"/>
    </row>
    <row r="112" spans="2:12" s="1" customFormat="1" ht="12" customHeight="1">
      <c r="B112" s="31"/>
      <c r="C112" s="26" t="s">
        <v>20</v>
      </c>
      <c r="F112" s="24" t="str">
        <f>F12</f>
        <v xml:space="preserve"> </v>
      </c>
      <c r="I112" s="91" t="s">
        <v>22</v>
      </c>
      <c r="J112" s="51" t="str">
        <f>IF(J12="","",J12)</f>
        <v>3. 6. 2018</v>
      </c>
      <c r="L112" s="31"/>
    </row>
    <row r="113" spans="2:65" s="1" customFormat="1" ht="6.95" customHeight="1">
      <c r="B113" s="31"/>
      <c r="I113" s="90"/>
      <c r="L113" s="31"/>
    </row>
    <row r="114" spans="2:65" s="1" customFormat="1" ht="58.15" customHeight="1">
      <c r="B114" s="31"/>
      <c r="C114" s="26" t="s">
        <v>24</v>
      </c>
      <c r="F114" s="24" t="str">
        <f>E15</f>
        <v xml:space="preserve"> </v>
      </c>
      <c r="I114" s="91" t="s">
        <v>30</v>
      </c>
      <c r="J114" s="29" t="str">
        <f>E21</f>
        <v>IM-PROEJKT, inženýrské a mostní konstrukce, s.r.o.</v>
      </c>
      <c r="L114" s="31"/>
    </row>
    <row r="115" spans="2:65" s="1" customFormat="1" ht="15.2" customHeight="1">
      <c r="B115" s="31"/>
      <c r="C115" s="26" t="s">
        <v>28</v>
      </c>
      <c r="F115" s="24" t="str">
        <f>IF(E18="","",E18)</f>
        <v>Vyplň údaj</v>
      </c>
      <c r="I115" s="91" t="s">
        <v>33</v>
      </c>
      <c r="J115" s="29" t="str">
        <f>E24</f>
        <v>SPRINCL s.r.o.</v>
      </c>
      <c r="L115" s="31"/>
    </row>
    <row r="116" spans="2:65" s="1" customFormat="1" ht="10.35" customHeight="1">
      <c r="B116" s="31"/>
      <c r="I116" s="90"/>
      <c r="L116" s="31"/>
    </row>
    <row r="117" spans="2:65" s="10" customFormat="1" ht="29.25" customHeight="1">
      <c r="B117" s="127"/>
      <c r="C117" s="128" t="s">
        <v>109</v>
      </c>
      <c r="D117" s="129" t="s">
        <v>63</v>
      </c>
      <c r="E117" s="129" t="s">
        <v>59</v>
      </c>
      <c r="F117" s="129" t="s">
        <v>60</v>
      </c>
      <c r="G117" s="129" t="s">
        <v>110</v>
      </c>
      <c r="H117" s="129" t="s">
        <v>111</v>
      </c>
      <c r="I117" s="130" t="s">
        <v>112</v>
      </c>
      <c r="J117" s="129" t="s">
        <v>103</v>
      </c>
      <c r="K117" s="131" t="s">
        <v>113</v>
      </c>
      <c r="L117" s="127"/>
      <c r="M117" s="58" t="s">
        <v>1</v>
      </c>
      <c r="N117" s="59" t="s">
        <v>42</v>
      </c>
      <c r="O117" s="59" t="s">
        <v>114</v>
      </c>
      <c r="P117" s="59" t="s">
        <v>115</v>
      </c>
      <c r="Q117" s="59" t="s">
        <v>116</v>
      </c>
      <c r="R117" s="59" t="s">
        <v>117</v>
      </c>
      <c r="S117" s="59" t="s">
        <v>118</v>
      </c>
      <c r="T117" s="60" t="s">
        <v>119</v>
      </c>
    </row>
    <row r="118" spans="2:65" s="1" customFormat="1" ht="22.9" customHeight="1">
      <c r="B118" s="31"/>
      <c r="C118" s="63" t="s">
        <v>120</v>
      </c>
      <c r="I118" s="90"/>
      <c r="J118" s="132">
        <f>BK118</f>
        <v>0</v>
      </c>
      <c r="L118" s="31"/>
      <c r="M118" s="61"/>
      <c r="N118" s="52"/>
      <c r="O118" s="52"/>
      <c r="P118" s="133">
        <f>P119</f>
        <v>0</v>
      </c>
      <c r="Q118" s="52"/>
      <c r="R118" s="133">
        <f>R119</f>
        <v>9.9000000000000008E-3</v>
      </c>
      <c r="S118" s="52"/>
      <c r="T118" s="134">
        <f>T119</f>
        <v>0</v>
      </c>
      <c r="AT118" s="16" t="s">
        <v>77</v>
      </c>
      <c r="AU118" s="16" t="s">
        <v>105</v>
      </c>
      <c r="BK118" s="135">
        <f>BK119</f>
        <v>0</v>
      </c>
    </row>
    <row r="119" spans="2:65" s="11" customFormat="1" ht="25.9" customHeight="1">
      <c r="B119" s="136"/>
      <c r="D119" s="137" t="s">
        <v>77</v>
      </c>
      <c r="E119" s="138" t="s">
        <v>95</v>
      </c>
      <c r="F119" s="138" t="s">
        <v>96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9.9000000000000008E-3</v>
      </c>
      <c r="S119" s="142"/>
      <c r="T119" s="144">
        <f>T120</f>
        <v>0</v>
      </c>
      <c r="AR119" s="137" t="s">
        <v>152</v>
      </c>
      <c r="AT119" s="145" t="s">
        <v>77</v>
      </c>
      <c r="AU119" s="145" t="s">
        <v>78</v>
      </c>
      <c r="AY119" s="137" t="s">
        <v>124</v>
      </c>
      <c r="BK119" s="146">
        <f>BK120</f>
        <v>0</v>
      </c>
    </row>
    <row r="120" spans="2:65" s="11" customFormat="1" ht="22.9" customHeight="1">
      <c r="B120" s="136"/>
      <c r="D120" s="137" t="s">
        <v>77</v>
      </c>
      <c r="E120" s="147" t="s">
        <v>1157</v>
      </c>
      <c r="F120" s="147" t="s">
        <v>1158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SUM(P121:P175)</f>
        <v>0</v>
      </c>
      <c r="Q120" s="142"/>
      <c r="R120" s="143">
        <f>SUM(R121:R175)</f>
        <v>9.9000000000000008E-3</v>
      </c>
      <c r="S120" s="142"/>
      <c r="T120" s="144">
        <f>SUM(T121:T175)</f>
        <v>0</v>
      </c>
      <c r="AR120" s="137" t="s">
        <v>152</v>
      </c>
      <c r="AT120" s="145" t="s">
        <v>77</v>
      </c>
      <c r="AU120" s="145" t="s">
        <v>86</v>
      </c>
      <c r="AY120" s="137" t="s">
        <v>124</v>
      </c>
      <c r="BK120" s="146">
        <f>SUM(BK121:BK175)</f>
        <v>0</v>
      </c>
    </row>
    <row r="121" spans="2:65" s="1" customFormat="1" ht="16.5" customHeight="1">
      <c r="B121" s="149"/>
      <c r="C121" s="150" t="s">
        <v>86</v>
      </c>
      <c r="D121" s="150" t="s">
        <v>127</v>
      </c>
      <c r="E121" s="151" t="s">
        <v>1159</v>
      </c>
      <c r="F121" s="152" t="s">
        <v>1160</v>
      </c>
      <c r="G121" s="153" t="s">
        <v>1054</v>
      </c>
      <c r="H121" s="154">
        <v>1</v>
      </c>
      <c r="I121" s="155"/>
      <c r="J121" s="156">
        <f>ROUND(I121*H121,2)</f>
        <v>0</v>
      </c>
      <c r="K121" s="152" t="s">
        <v>243</v>
      </c>
      <c r="L121" s="31"/>
      <c r="M121" s="157" t="s">
        <v>1</v>
      </c>
      <c r="N121" s="158" t="s">
        <v>43</v>
      </c>
      <c r="O121" s="54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AR121" s="161" t="s">
        <v>1161</v>
      </c>
      <c r="AT121" s="161" t="s">
        <v>127</v>
      </c>
      <c r="AU121" s="161" t="s">
        <v>88</v>
      </c>
      <c r="AY121" s="16" t="s">
        <v>124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6" t="s">
        <v>86</v>
      </c>
      <c r="BK121" s="162">
        <f>ROUND(I121*H121,2)</f>
        <v>0</v>
      </c>
      <c r="BL121" s="16" t="s">
        <v>1161</v>
      </c>
      <c r="BM121" s="161" t="s">
        <v>1162</v>
      </c>
    </row>
    <row r="122" spans="2:65" s="1" customFormat="1" ht="58.5">
      <c r="B122" s="31"/>
      <c r="D122" s="164" t="s">
        <v>337</v>
      </c>
      <c r="F122" s="200" t="s">
        <v>1163</v>
      </c>
      <c r="I122" s="90"/>
      <c r="L122" s="31"/>
      <c r="M122" s="201"/>
      <c r="N122" s="54"/>
      <c r="O122" s="54"/>
      <c r="P122" s="54"/>
      <c r="Q122" s="54"/>
      <c r="R122" s="54"/>
      <c r="S122" s="54"/>
      <c r="T122" s="55"/>
      <c r="AT122" s="16" t="s">
        <v>337</v>
      </c>
      <c r="AU122" s="16" t="s">
        <v>88</v>
      </c>
    </row>
    <row r="123" spans="2:65" s="12" customFormat="1">
      <c r="B123" s="163"/>
      <c r="D123" s="164" t="s">
        <v>133</v>
      </c>
      <c r="E123" s="165" t="s">
        <v>1</v>
      </c>
      <c r="F123" s="166" t="s">
        <v>1164</v>
      </c>
      <c r="H123" s="165" t="s">
        <v>1</v>
      </c>
      <c r="I123" s="167"/>
      <c r="L123" s="163"/>
      <c r="M123" s="168"/>
      <c r="N123" s="169"/>
      <c r="O123" s="169"/>
      <c r="P123" s="169"/>
      <c r="Q123" s="169"/>
      <c r="R123" s="169"/>
      <c r="S123" s="169"/>
      <c r="T123" s="170"/>
      <c r="AT123" s="165" t="s">
        <v>133</v>
      </c>
      <c r="AU123" s="165" t="s">
        <v>88</v>
      </c>
      <c r="AV123" s="12" t="s">
        <v>86</v>
      </c>
      <c r="AW123" s="12" t="s">
        <v>32</v>
      </c>
      <c r="AX123" s="12" t="s">
        <v>78</v>
      </c>
      <c r="AY123" s="165" t="s">
        <v>124</v>
      </c>
    </row>
    <row r="124" spans="2:65" s="13" customFormat="1">
      <c r="B124" s="171"/>
      <c r="D124" s="164" t="s">
        <v>133</v>
      </c>
      <c r="E124" s="172" t="s">
        <v>1</v>
      </c>
      <c r="F124" s="173" t="s">
        <v>86</v>
      </c>
      <c r="H124" s="174">
        <v>1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133</v>
      </c>
      <c r="AU124" s="172" t="s">
        <v>88</v>
      </c>
      <c r="AV124" s="13" t="s">
        <v>88</v>
      </c>
      <c r="AW124" s="13" t="s">
        <v>32</v>
      </c>
      <c r="AX124" s="13" t="s">
        <v>78</v>
      </c>
      <c r="AY124" s="172" t="s">
        <v>124</v>
      </c>
    </row>
    <row r="125" spans="2:65" s="14" customFormat="1">
      <c r="B125" s="179"/>
      <c r="D125" s="164" t="s">
        <v>133</v>
      </c>
      <c r="E125" s="180" t="s">
        <v>1</v>
      </c>
      <c r="F125" s="181" t="s">
        <v>136</v>
      </c>
      <c r="H125" s="182">
        <v>1</v>
      </c>
      <c r="I125" s="183"/>
      <c r="L125" s="179"/>
      <c r="M125" s="184"/>
      <c r="N125" s="185"/>
      <c r="O125" s="185"/>
      <c r="P125" s="185"/>
      <c r="Q125" s="185"/>
      <c r="R125" s="185"/>
      <c r="S125" s="185"/>
      <c r="T125" s="186"/>
      <c r="AT125" s="180" t="s">
        <v>133</v>
      </c>
      <c r="AU125" s="180" t="s">
        <v>88</v>
      </c>
      <c r="AV125" s="14" t="s">
        <v>123</v>
      </c>
      <c r="AW125" s="14" t="s">
        <v>32</v>
      </c>
      <c r="AX125" s="14" t="s">
        <v>86</v>
      </c>
      <c r="AY125" s="180" t="s">
        <v>124</v>
      </c>
    </row>
    <row r="126" spans="2:65" s="1" customFormat="1" ht="16.5" customHeight="1">
      <c r="B126" s="149"/>
      <c r="C126" s="150" t="s">
        <v>88</v>
      </c>
      <c r="D126" s="150" t="s">
        <v>127</v>
      </c>
      <c r="E126" s="151" t="s">
        <v>1165</v>
      </c>
      <c r="F126" s="152" t="s">
        <v>1166</v>
      </c>
      <c r="G126" s="153" t="s">
        <v>1054</v>
      </c>
      <c r="H126" s="154">
        <v>1</v>
      </c>
      <c r="I126" s="155"/>
      <c r="J126" s="156">
        <f>ROUND(I126*H126,2)</f>
        <v>0</v>
      </c>
      <c r="K126" s="152" t="s">
        <v>1</v>
      </c>
      <c r="L126" s="31"/>
      <c r="M126" s="157" t="s">
        <v>1</v>
      </c>
      <c r="N126" s="158" t="s">
        <v>43</v>
      </c>
      <c r="O126" s="54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1161</v>
      </c>
      <c r="AT126" s="161" t="s">
        <v>127</v>
      </c>
      <c r="AU126" s="161" t="s">
        <v>88</v>
      </c>
      <c r="AY126" s="16" t="s">
        <v>124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6" t="s">
        <v>86</v>
      </c>
      <c r="BK126" s="162">
        <f>ROUND(I126*H126,2)</f>
        <v>0</v>
      </c>
      <c r="BL126" s="16" t="s">
        <v>1161</v>
      </c>
      <c r="BM126" s="161" t="s">
        <v>1167</v>
      </c>
    </row>
    <row r="127" spans="2:65" s="1" customFormat="1" ht="48.75">
      <c r="B127" s="31"/>
      <c r="D127" s="164" t="s">
        <v>337</v>
      </c>
      <c r="F127" s="200" t="s">
        <v>1168</v>
      </c>
      <c r="I127" s="90"/>
      <c r="L127" s="31"/>
      <c r="M127" s="201"/>
      <c r="N127" s="54"/>
      <c r="O127" s="54"/>
      <c r="P127" s="54"/>
      <c r="Q127" s="54"/>
      <c r="R127" s="54"/>
      <c r="S127" s="54"/>
      <c r="T127" s="55"/>
      <c r="AT127" s="16" t="s">
        <v>337</v>
      </c>
      <c r="AU127" s="16" t="s">
        <v>88</v>
      </c>
    </row>
    <row r="128" spans="2:65" s="12" customFormat="1" ht="22.5">
      <c r="B128" s="163"/>
      <c r="D128" s="164" t="s">
        <v>133</v>
      </c>
      <c r="E128" s="165" t="s">
        <v>1</v>
      </c>
      <c r="F128" s="166" t="s">
        <v>1169</v>
      </c>
      <c r="H128" s="165" t="s">
        <v>1</v>
      </c>
      <c r="I128" s="167"/>
      <c r="L128" s="163"/>
      <c r="M128" s="168"/>
      <c r="N128" s="169"/>
      <c r="O128" s="169"/>
      <c r="P128" s="169"/>
      <c r="Q128" s="169"/>
      <c r="R128" s="169"/>
      <c r="S128" s="169"/>
      <c r="T128" s="170"/>
      <c r="AT128" s="165" t="s">
        <v>133</v>
      </c>
      <c r="AU128" s="165" t="s">
        <v>88</v>
      </c>
      <c r="AV128" s="12" t="s">
        <v>86</v>
      </c>
      <c r="AW128" s="12" t="s">
        <v>32</v>
      </c>
      <c r="AX128" s="12" t="s">
        <v>78</v>
      </c>
      <c r="AY128" s="165" t="s">
        <v>124</v>
      </c>
    </row>
    <row r="129" spans="2:65" s="13" customFormat="1">
      <c r="B129" s="171"/>
      <c r="D129" s="164" t="s">
        <v>133</v>
      </c>
      <c r="E129" s="172" t="s">
        <v>1</v>
      </c>
      <c r="F129" s="173" t="s">
        <v>86</v>
      </c>
      <c r="H129" s="174">
        <v>1</v>
      </c>
      <c r="I129" s="175"/>
      <c r="L129" s="171"/>
      <c r="M129" s="176"/>
      <c r="N129" s="177"/>
      <c r="O129" s="177"/>
      <c r="P129" s="177"/>
      <c r="Q129" s="177"/>
      <c r="R129" s="177"/>
      <c r="S129" s="177"/>
      <c r="T129" s="178"/>
      <c r="AT129" s="172" t="s">
        <v>133</v>
      </c>
      <c r="AU129" s="172" t="s">
        <v>88</v>
      </c>
      <c r="AV129" s="13" t="s">
        <v>88</v>
      </c>
      <c r="AW129" s="13" t="s">
        <v>32</v>
      </c>
      <c r="AX129" s="13" t="s">
        <v>78</v>
      </c>
      <c r="AY129" s="172" t="s">
        <v>124</v>
      </c>
    </row>
    <row r="130" spans="2:65" s="14" customFormat="1">
      <c r="B130" s="179"/>
      <c r="D130" s="164" t="s">
        <v>133</v>
      </c>
      <c r="E130" s="180" t="s">
        <v>1</v>
      </c>
      <c r="F130" s="181" t="s">
        <v>136</v>
      </c>
      <c r="H130" s="182">
        <v>1</v>
      </c>
      <c r="I130" s="183"/>
      <c r="L130" s="179"/>
      <c r="M130" s="184"/>
      <c r="N130" s="185"/>
      <c r="O130" s="185"/>
      <c r="P130" s="185"/>
      <c r="Q130" s="185"/>
      <c r="R130" s="185"/>
      <c r="S130" s="185"/>
      <c r="T130" s="186"/>
      <c r="AT130" s="180" t="s">
        <v>133</v>
      </c>
      <c r="AU130" s="180" t="s">
        <v>88</v>
      </c>
      <c r="AV130" s="14" t="s">
        <v>123</v>
      </c>
      <c r="AW130" s="14" t="s">
        <v>32</v>
      </c>
      <c r="AX130" s="14" t="s">
        <v>86</v>
      </c>
      <c r="AY130" s="180" t="s">
        <v>124</v>
      </c>
    </row>
    <row r="131" spans="2:65" s="1" customFormat="1" ht="16.5" customHeight="1">
      <c r="B131" s="149"/>
      <c r="C131" s="150" t="s">
        <v>141</v>
      </c>
      <c r="D131" s="150" t="s">
        <v>127</v>
      </c>
      <c r="E131" s="151" t="s">
        <v>1170</v>
      </c>
      <c r="F131" s="152" t="s">
        <v>1171</v>
      </c>
      <c r="G131" s="153" t="s">
        <v>1054</v>
      </c>
      <c r="H131" s="154">
        <v>1</v>
      </c>
      <c r="I131" s="155"/>
      <c r="J131" s="156">
        <f>ROUND(I131*H131,2)</f>
        <v>0</v>
      </c>
      <c r="K131" s="152" t="s">
        <v>1</v>
      </c>
      <c r="L131" s="31"/>
      <c r="M131" s="157" t="s">
        <v>1</v>
      </c>
      <c r="N131" s="158" t="s">
        <v>43</v>
      </c>
      <c r="O131" s="54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AR131" s="161" t="s">
        <v>123</v>
      </c>
      <c r="AT131" s="161" t="s">
        <v>127</v>
      </c>
      <c r="AU131" s="161" t="s">
        <v>88</v>
      </c>
      <c r="AY131" s="16" t="s">
        <v>124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6" t="s">
        <v>86</v>
      </c>
      <c r="BK131" s="162">
        <f>ROUND(I131*H131,2)</f>
        <v>0</v>
      </c>
      <c r="BL131" s="16" t="s">
        <v>123</v>
      </c>
      <c r="BM131" s="161" t="s">
        <v>1172</v>
      </c>
    </row>
    <row r="132" spans="2:65" s="1" customFormat="1" ht="126.75">
      <c r="B132" s="31"/>
      <c r="D132" s="164" t="s">
        <v>337</v>
      </c>
      <c r="F132" s="200" t="s">
        <v>1173</v>
      </c>
      <c r="I132" s="90"/>
      <c r="L132" s="31"/>
      <c r="M132" s="201"/>
      <c r="N132" s="54"/>
      <c r="O132" s="54"/>
      <c r="P132" s="54"/>
      <c r="Q132" s="54"/>
      <c r="R132" s="54"/>
      <c r="S132" s="54"/>
      <c r="T132" s="55"/>
      <c r="AT132" s="16" t="s">
        <v>337</v>
      </c>
      <c r="AU132" s="16" t="s">
        <v>88</v>
      </c>
    </row>
    <row r="133" spans="2:65" s="12" customFormat="1" ht="22.5">
      <c r="B133" s="163"/>
      <c r="D133" s="164" t="s">
        <v>133</v>
      </c>
      <c r="E133" s="165" t="s">
        <v>1</v>
      </c>
      <c r="F133" s="166" t="s">
        <v>1174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133</v>
      </c>
      <c r="AU133" s="165" t="s">
        <v>88</v>
      </c>
      <c r="AV133" s="12" t="s">
        <v>86</v>
      </c>
      <c r="AW133" s="12" t="s">
        <v>32</v>
      </c>
      <c r="AX133" s="12" t="s">
        <v>78</v>
      </c>
      <c r="AY133" s="165" t="s">
        <v>124</v>
      </c>
    </row>
    <row r="134" spans="2:65" s="13" customFormat="1">
      <c r="B134" s="171"/>
      <c r="D134" s="164" t="s">
        <v>133</v>
      </c>
      <c r="E134" s="172" t="s">
        <v>1</v>
      </c>
      <c r="F134" s="173" t="s">
        <v>86</v>
      </c>
      <c r="H134" s="174">
        <v>1</v>
      </c>
      <c r="I134" s="175"/>
      <c r="L134" s="171"/>
      <c r="M134" s="176"/>
      <c r="N134" s="177"/>
      <c r="O134" s="177"/>
      <c r="P134" s="177"/>
      <c r="Q134" s="177"/>
      <c r="R134" s="177"/>
      <c r="S134" s="177"/>
      <c r="T134" s="178"/>
      <c r="AT134" s="172" t="s">
        <v>133</v>
      </c>
      <c r="AU134" s="172" t="s">
        <v>88</v>
      </c>
      <c r="AV134" s="13" t="s">
        <v>88</v>
      </c>
      <c r="AW134" s="13" t="s">
        <v>32</v>
      </c>
      <c r="AX134" s="13" t="s">
        <v>78</v>
      </c>
      <c r="AY134" s="172" t="s">
        <v>124</v>
      </c>
    </row>
    <row r="135" spans="2:65" s="14" customFormat="1">
      <c r="B135" s="179"/>
      <c r="D135" s="164" t="s">
        <v>133</v>
      </c>
      <c r="E135" s="180" t="s">
        <v>1</v>
      </c>
      <c r="F135" s="181" t="s">
        <v>136</v>
      </c>
      <c r="H135" s="182">
        <v>1</v>
      </c>
      <c r="I135" s="183"/>
      <c r="L135" s="179"/>
      <c r="M135" s="184"/>
      <c r="N135" s="185"/>
      <c r="O135" s="185"/>
      <c r="P135" s="185"/>
      <c r="Q135" s="185"/>
      <c r="R135" s="185"/>
      <c r="S135" s="185"/>
      <c r="T135" s="186"/>
      <c r="AT135" s="180" t="s">
        <v>133</v>
      </c>
      <c r="AU135" s="180" t="s">
        <v>88</v>
      </c>
      <c r="AV135" s="14" t="s">
        <v>123</v>
      </c>
      <c r="AW135" s="14" t="s">
        <v>32</v>
      </c>
      <c r="AX135" s="14" t="s">
        <v>86</v>
      </c>
      <c r="AY135" s="180" t="s">
        <v>124</v>
      </c>
    </row>
    <row r="136" spans="2:65" s="1" customFormat="1" ht="24" customHeight="1">
      <c r="B136" s="149"/>
      <c r="C136" s="150" t="s">
        <v>123</v>
      </c>
      <c r="D136" s="150" t="s">
        <v>127</v>
      </c>
      <c r="E136" s="151" t="s">
        <v>1175</v>
      </c>
      <c r="F136" s="152" t="s">
        <v>1176</v>
      </c>
      <c r="G136" s="153" t="s">
        <v>1054</v>
      </c>
      <c r="H136" s="154">
        <v>1</v>
      </c>
      <c r="I136" s="155"/>
      <c r="J136" s="156">
        <f>ROUND(I136*H136,2)</f>
        <v>0</v>
      </c>
      <c r="K136" s="152" t="s">
        <v>243</v>
      </c>
      <c r="L136" s="31"/>
      <c r="M136" s="157" t="s">
        <v>1</v>
      </c>
      <c r="N136" s="158" t="s">
        <v>43</v>
      </c>
      <c r="O136" s="54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AR136" s="161" t="s">
        <v>1161</v>
      </c>
      <c r="AT136" s="161" t="s">
        <v>127</v>
      </c>
      <c r="AU136" s="161" t="s">
        <v>88</v>
      </c>
      <c r="AY136" s="16" t="s">
        <v>124</v>
      </c>
      <c r="BE136" s="162">
        <f>IF(N136="základní",J136,0)</f>
        <v>0</v>
      </c>
      <c r="BF136" s="162">
        <f>IF(N136="snížená",J136,0)</f>
        <v>0</v>
      </c>
      <c r="BG136" s="162">
        <f>IF(N136="zákl. přenesená",J136,0)</f>
        <v>0</v>
      </c>
      <c r="BH136" s="162">
        <f>IF(N136="sníž. přenesená",J136,0)</f>
        <v>0</v>
      </c>
      <c r="BI136" s="162">
        <f>IF(N136="nulová",J136,0)</f>
        <v>0</v>
      </c>
      <c r="BJ136" s="16" t="s">
        <v>86</v>
      </c>
      <c r="BK136" s="162">
        <f>ROUND(I136*H136,2)</f>
        <v>0</v>
      </c>
      <c r="BL136" s="16" t="s">
        <v>1161</v>
      </c>
      <c r="BM136" s="161" t="s">
        <v>1177</v>
      </c>
    </row>
    <row r="137" spans="2:65" s="1" customFormat="1" ht="78">
      <c r="B137" s="31"/>
      <c r="D137" s="164" t="s">
        <v>337</v>
      </c>
      <c r="F137" s="200" t="s">
        <v>1178</v>
      </c>
      <c r="I137" s="90"/>
      <c r="L137" s="31"/>
      <c r="M137" s="201"/>
      <c r="N137" s="54"/>
      <c r="O137" s="54"/>
      <c r="P137" s="54"/>
      <c r="Q137" s="54"/>
      <c r="R137" s="54"/>
      <c r="S137" s="54"/>
      <c r="T137" s="55"/>
      <c r="AT137" s="16" t="s">
        <v>337</v>
      </c>
      <c r="AU137" s="16" t="s">
        <v>88</v>
      </c>
    </row>
    <row r="138" spans="2:65" s="12" customFormat="1">
      <c r="B138" s="163"/>
      <c r="D138" s="164" t="s">
        <v>133</v>
      </c>
      <c r="E138" s="165" t="s">
        <v>1</v>
      </c>
      <c r="F138" s="166" t="s">
        <v>1179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133</v>
      </c>
      <c r="AU138" s="165" t="s">
        <v>88</v>
      </c>
      <c r="AV138" s="12" t="s">
        <v>86</v>
      </c>
      <c r="AW138" s="12" t="s">
        <v>32</v>
      </c>
      <c r="AX138" s="12" t="s">
        <v>78</v>
      </c>
      <c r="AY138" s="165" t="s">
        <v>124</v>
      </c>
    </row>
    <row r="139" spans="2:65" s="13" customFormat="1">
      <c r="B139" s="171"/>
      <c r="D139" s="164" t="s">
        <v>133</v>
      </c>
      <c r="E139" s="172" t="s">
        <v>1</v>
      </c>
      <c r="F139" s="173" t="s">
        <v>86</v>
      </c>
      <c r="H139" s="174">
        <v>1</v>
      </c>
      <c r="I139" s="175"/>
      <c r="L139" s="171"/>
      <c r="M139" s="176"/>
      <c r="N139" s="177"/>
      <c r="O139" s="177"/>
      <c r="P139" s="177"/>
      <c r="Q139" s="177"/>
      <c r="R139" s="177"/>
      <c r="S139" s="177"/>
      <c r="T139" s="178"/>
      <c r="AT139" s="172" t="s">
        <v>133</v>
      </c>
      <c r="AU139" s="172" t="s">
        <v>88</v>
      </c>
      <c r="AV139" s="13" t="s">
        <v>88</v>
      </c>
      <c r="AW139" s="13" t="s">
        <v>32</v>
      </c>
      <c r="AX139" s="13" t="s">
        <v>78</v>
      </c>
      <c r="AY139" s="172" t="s">
        <v>124</v>
      </c>
    </row>
    <row r="140" spans="2:65" s="14" customFormat="1">
      <c r="B140" s="179"/>
      <c r="D140" s="164" t="s">
        <v>133</v>
      </c>
      <c r="E140" s="180" t="s">
        <v>1</v>
      </c>
      <c r="F140" s="181" t="s">
        <v>136</v>
      </c>
      <c r="H140" s="182">
        <v>1</v>
      </c>
      <c r="I140" s="183"/>
      <c r="L140" s="179"/>
      <c r="M140" s="184"/>
      <c r="N140" s="185"/>
      <c r="O140" s="185"/>
      <c r="P140" s="185"/>
      <c r="Q140" s="185"/>
      <c r="R140" s="185"/>
      <c r="S140" s="185"/>
      <c r="T140" s="186"/>
      <c r="AT140" s="180" t="s">
        <v>133</v>
      </c>
      <c r="AU140" s="180" t="s">
        <v>88</v>
      </c>
      <c r="AV140" s="14" t="s">
        <v>123</v>
      </c>
      <c r="AW140" s="14" t="s">
        <v>32</v>
      </c>
      <c r="AX140" s="14" t="s">
        <v>86</v>
      </c>
      <c r="AY140" s="180" t="s">
        <v>124</v>
      </c>
    </row>
    <row r="141" spans="2:65" s="1" customFormat="1" ht="16.5" customHeight="1">
      <c r="B141" s="149"/>
      <c r="C141" s="150" t="s">
        <v>152</v>
      </c>
      <c r="D141" s="150" t="s">
        <v>127</v>
      </c>
      <c r="E141" s="151" t="s">
        <v>1180</v>
      </c>
      <c r="F141" s="152" t="s">
        <v>1181</v>
      </c>
      <c r="G141" s="153" t="s">
        <v>736</v>
      </c>
      <c r="H141" s="154">
        <v>1</v>
      </c>
      <c r="I141" s="155"/>
      <c r="J141" s="156">
        <f>ROUND(I141*H141,2)</f>
        <v>0</v>
      </c>
      <c r="K141" s="152" t="s">
        <v>243</v>
      </c>
      <c r="L141" s="31"/>
      <c r="M141" s="157" t="s">
        <v>1</v>
      </c>
      <c r="N141" s="158" t="s">
        <v>43</v>
      </c>
      <c r="O141" s="54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AR141" s="161" t="s">
        <v>1161</v>
      </c>
      <c r="AT141" s="161" t="s">
        <v>127</v>
      </c>
      <c r="AU141" s="161" t="s">
        <v>88</v>
      </c>
      <c r="AY141" s="16" t="s">
        <v>124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6" t="s">
        <v>86</v>
      </c>
      <c r="BK141" s="162">
        <f>ROUND(I141*H141,2)</f>
        <v>0</v>
      </c>
      <c r="BL141" s="16" t="s">
        <v>1161</v>
      </c>
      <c r="BM141" s="161" t="s">
        <v>1182</v>
      </c>
    </row>
    <row r="142" spans="2:65" s="1" customFormat="1" ht="263.25">
      <c r="B142" s="31"/>
      <c r="D142" s="164" t="s">
        <v>337</v>
      </c>
      <c r="F142" s="200" t="s">
        <v>1183</v>
      </c>
      <c r="I142" s="90"/>
      <c r="L142" s="31"/>
      <c r="M142" s="201"/>
      <c r="N142" s="54"/>
      <c r="O142" s="54"/>
      <c r="P142" s="54"/>
      <c r="Q142" s="54"/>
      <c r="R142" s="54"/>
      <c r="S142" s="54"/>
      <c r="T142" s="55"/>
      <c r="AT142" s="16" t="s">
        <v>337</v>
      </c>
      <c r="AU142" s="16" t="s">
        <v>88</v>
      </c>
    </row>
    <row r="143" spans="2:65" s="12" customFormat="1" ht="33.75">
      <c r="B143" s="163"/>
      <c r="D143" s="164" t="s">
        <v>133</v>
      </c>
      <c r="E143" s="165" t="s">
        <v>1</v>
      </c>
      <c r="F143" s="166" t="s">
        <v>1184</v>
      </c>
      <c r="H143" s="165" t="s">
        <v>1</v>
      </c>
      <c r="I143" s="167"/>
      <c r="L143" s="163"/>
      <c r="M143" s="168"/>
      <c r="N143" s="169"/>
      <c r="O143" s="169"/>
      <c r="P143" s="169"/>
      <c r="Q143" s="169"/>
      <c r="R143" s="169"/>
      <c r="S143" s="169"/>
      <c r="T143" s="170"/>
      <c r="AT143" s="165" t="s">
        <v>133</v>
      </c>
      <c r="AU143" s="165" t="s">
        <v>88</v>
      </c>
      <c r="AV143" s="12" t="s">
        <v>86</v>
      </c>
      <c r="AW143" s="12" t="s">
        <v>32</v>
      </c>
      <c r="AX143" s="12" t="s">
        <v>78</v>
      </c>
      <c r="AY143" s="165" t="s">
        <v>124</v>
      </c>
    </row>
    <row r="144" spans="2:65" s="13" customFormat="1">
      <c r="B144" s="171"/>
      <c r="D144" s="164" t="s">
        <v>133</v>
      </c>
      <c r="E144" s="172" t="s">
        <v>1</v>
      </c>
      <c r="F144" s="173" t="s">
        <v>86</v>
      </c>
      <c r="H144" s="174">
        <v>1</v>
      </c>
      <c r="I144" s="175"/>
      <c r="L144" s="171"/>
      <c r="M144" s="176"/>
      <c r="N144" s="177"/>
      <c r="O144" s="177"/>
      <c r="P144" s="177"/>
      <c r="Q144" s="177"/>
      <c r="R144" s="177"/>
      <c r="S144" s="177"/>
      <c r="T144" s="178"/>
      <c r="AT144" s="172" t="s">
        <v>133</v>
      </c>
      <c r="AU144" s="172" t="s">
        <v>88</v>
      </c>
      <c r="AV144" s="13" t="s">
        <v>88</v>
      </c>
      <c r="AW144" s="13" t="s">
        <v>32</v>
      </c>
      <c r="AX144" s="13" t="s">
        <v>78</v>
      </c>
      <c r="AY144" s="172" t="s">
        <v>124</v>
      </c>
    </row>
    <row r="145" spans="2:65" s="14" customFormat="1">
      <c r="B145" s="179"/>
      <c r="D145" s="164" t="s">
        <v>133</v>
      </c>
      <c r="E145" s="180" t="s">
        <v>1</v>
      </c>
      <c r="F145" s="181" t="s">
        <v>136</v>
      </c>
      <c r="H145" s="182">
        <v>1</v>
      </c>
      <c r="I145" s="183"/>
      <c r="L145" s="179"/>
      <c r="M145" s="184"/>
      <c r="N145" s="185"/>
      <c r="O145" s="185"/>
      <c r="P145" s="185"/>
      <c r="Q145" s="185"/>
      <c r="R145" s="185"/>
      <c r="S145" s="185"/>
      <c r="T145" s="186"/>
      <c r="AT145" s="180" t="s">
        <v>133</v>
      </c>
      <c r="AU145" s="180" t="s">
        <v>88</v>
      </c>
      <c r="AV145" s="14" t="s">
        <v>123</v>
      </c>
      <c r="AW145" s="14" t="s">
        <v>32</v>
      </c>
      <c r="AX145" s="14" t="s">
        <v>86</v>
      </c>
      <c r="AY145" s="180" t="s">
        <v>124</v>
      </c>
    </row>
    <row r="146" spans="2:65" s="1" customFormat="1" ht="16.5" customHeight="1">
      <c r="B146" s="149"/>
      <c r="C146" s="150" t="s">
        <v>209</v>
      </c>
      <c r="D146" s="150" t="s">
        <v>127</v>
      </c>
      <c r="E146" s="151" t="s">
        <v>1185</v>
      </c>
      <c r="F146" s="152" t="s">
        <v>1186</v>
      </c>
      <c r="G146" s="153" t="s">
        <v>1054</v>
      </c>
      <c r="H146" s="154">
        <v>1</v>
      </c>
      <c r="I146" s="155"/>
      <c r="J146" s="156">
        <f>ROUND(I146*H146,2)</f>
        <v>0</v>
      </c>
      <c r="K146" s="152" t="s">
        <v>243</v>
      </c>
      <c r="L146" s="31"/>
      <c r="M146" s="157" t="s">
        <v>1</v>
      </c>
      <c r="N146" s="158" t="s">
        <v>43</v>
      </c>
      <c r="O146" s="54"/>
      <c r="P146" s="159">
        <f>O146*H146</f>
        <v>0</v>
      </c>
      <c r="Q146" s="159">
        <v>0</v>
      </c>
      <c r="R146" s="159">
        <f>Q146*H146</f>
        <v>0</v>
      </c>
      <c r="S146" s="159">
        <v>0</v>
      </c>
      <c r="T146" s="160">
        <f>S146*H146</f>
        <v>0</v>
      </c>
      <c r="AR146" s="161" t="s">
        <v>1161</v>
      </c>
      <c r="AT146" s="161" t="s">
        <v>127</v>
      </c>
      <c r="AU146" s="161" t="s">
        <v>88</v>
      </c>
      <c r="AY146" s="16" t="s">
        <v>124</v>
      </c>
      <c r="BE146" s="162">
        <f>IF(N146="základní",J146,0)</f>
        <v>0</v>
      </c>
      <c r="BF146" s="162">
        <f>IF(N146="snížená",J146,0)</f>
        <v>0</v>
      </c>
      <c r="BG146" s="162">
        <f>IF(N146="zákl. přenesená",J146,0)</f>
        <v>0</v>
      </c>
      <c r="BH146" s="162">
        <f>IF(N146="sníž. přenesená",J146,0)</f>
        <v>0</v>
      </c>
      <c r="BI146" s="162">
        <f>IF(N146="nulová",J146,0)</f>
        <v>0</v>
      </c>
      <c r="BJ146" s="16" t="s">
        <v>86</v>
      </c>
      <c r="BK146" s="162">
        <f>ROUND(I146*H146,2)</f>
        <v>0</v>
      </c>
      <c r="BL146" s="16" t="s">
        <v>1161</v>
      </c>
      <c r="BM146" s="161" t="s">
        <v>1187</v>
      </c>
    </row>
    <row r="147" spans="2:65" s="1" customFormat="1" ht="39">
      <c r="B147" s="31"/>
      <c r="D147" s="164" t="s">
        <v>337</v>
      </c>
      <c r="F147" s="200" t="s">
        <v>1188</v>
      </c>
      <c r="I147" s="90"/>
      <c r="L147" s="31"/>
      <c r="M147" s="201"/>
      <c r="N147" s="54"/>
      <c r="O147" s="54"/>
      <c r="P147" s="54"/>
      <c r="Q147" s="54"/>
      <c r="R147" s="54"/>
      <c r="S147" s="54"/>
      <c r="T147" s="55"/>
      <c r="AT147" s="16" t="s">
        <v>337</v>
      </c>
      <c r="AU147" s="16" t="s">
        <v>88</v>
      </c>
    </row>
    <row r="148" spans="2:65" s="12" customFormat="1" ht="33.75">
      <c r="B148" s="163"/>
      <c r="D148" s="164" t="s">
        <v>133</v>
      </c>
      <c r="E148" s="165" t="s">
        <v>1</v>
      </c>
      <c r="F148" s="166" t="s">
        <v>1189</v>
      </c>
      <c r="H148" s="165" t="s">
        <v>1</v>
      </c>
      <c r="I148" s="167"/>
      <c r="L148" s="163"/>
      <c r="M148" s="168"/>
      <c r="N148" s="169"/>
      <c r="O148" s="169"/>
      <c r="P148" s="169"/>
      <c r="Q148" s="169"/>
      <c r="R148" s="169"/>
      <c r="S148" s="169"/>
      <c r="T148" s="170"/>
      <c r="AT148" s="165" t="s">
        <v>133</v>
      </c>
      <c r="AU148" s="165" t="s">
        <v>88</v>
      </c>
      <c r="AV148" s="12" t="s">
        <v>86</v>
      </c>
      <c r="AW148" s="12" t="s">
        <v>32</v>
      </c>
      <c r="AX148" s="12" t="s">
        <v>78</v>
      </c>
      <c r="AY148" s="165" t="s">
        <v>124</v>
      </c>
    </row>
    <row r="149" spans="2:65" s="13" customFormat="1">
      <c r="B149" s="171"/>
      <c r="D149" s="164" t="s">
        <v>133</v>
      </c>
      <c r="E149" s="172" t="s">
        <v>1</v>
      </c>
      <c r="F149" s="173" t="s">
        <v>86</v>
      </c>
      <c r="H149" s="174">
        <v>1</v>
      </c>
      <c r="I149" s="175"/>
      <c r="L149" s="171"/>
      <c r="M149" s="176"/>
      <c r="N149" s="177"/>
      <c r="O149" s="177"/>
      <c r="P149" s="177"/>
      <c r="Q149" s="177"/>
      <c r="R149" s="177"/>
      <c r="S149" s="177"/>
      <c r="T149" s="178"/>
      <c r="AT149" s="172" t="s">
        <v>133</v>
      </c>
      <c r="AU149" s="172" t="s">
        <v>88</v>
      </c>
      <c r="AV149" s="13" t="s">
        <v>88</v>
      </c>
      <c r="AW149" s="13" t="s">
        <v>32</v>
      </c>
      <c r="AX149" s="13" t="s">
        <v>78</v>
      </c>
      <c r="AY149" s="172" t="s">
        <v>124</v>
      </c>
    </row>
    <row r="150" spans="2:65" s="14" customFormat="1">
      <c r="B150" s="179"/>
      <c r="D150" s="164" t="s">
        <v>133</v>
      </c>
      <c r="E150" s="180" t="s">
        <v>1</v>
      </c>
      <c r="F150" s="181" t="s">
        <v>136</v>
      </c>
      <c r="H150" s="182">
        <v>1</v>
      </c>
      <c r="I150" s="183"/>
      <c r="L150" s="179"/>
      <c r="M150" s="184"/>
      <c r="N150" s="185"/>
      <c r="O150" s="185"/>
      <c r="P150" s="185"/>
      <c r="Q150" s="185"/>
      <c r="R150" s="185"/>
      <c r="S150" s="185"/>
      <c r="T150" s="186"/>
      <c r="AT150" s="180" t="s">
        <v>133</v>
      </c>
      <c r="AU150" s="180" t="s">
        <v>88</v>
      </c>
      <c r="AV150" s="14" t="s">
        <v>123</v>
      </c>
      <c r="AW150" s="14" t="s">
        <v>32</v>
      </c>
      <c r="AX150" s="14" t="s">
        <v>86</v>
      </c>
      <c r="AY150" s="180" t="s">
        <v>124</v>
      </c>
    </row>
    <row r="151" spans="2:65" s="1" customFormat="1" ht="16.5" customHeight="1">
      <c r="B151" s="149"/>
      <c r="C151" s="150" t="s">
        <v>217</v>
      </c>
      <c r="D151" s="150" t="s">
        <v>127</v>
      </c>
      <c r="E151" s="151" t="s">
        <v>1190</v>
      </c>
      <c r="F151" s="152" t="s">
        <v>1191</v>
      </c>
      <c r="G151" s="153" t="s">
        <v>1054</v>
      </c>
      <c r="H151" s="154">
        <v>1</v>
      </c>
      <c r="I151" s="155"/>
      <c r="J151" s="156">
        <f>ROUND(I151*H151,2)</f>
        <v>0</v>
      </c>
      <c r="K151" s="152" t="s">
        <v>1</v>
      </c>
      <c r="L151" s="31"/>
      <c r="M151" s="157" t="s">
        <v>1</v>
      </c>
      <c r="N151" s="158" t="s">
        <v>43</v>
      </c>
      <c r="O151" s="54"/>
      <c r="P151" s="159">
        <f>O151*H151</f>
        <v>0</v>
      </c>
      <c r="Q151" s="159">
        <v>0</v>
      </c>
      <c r="R151" s="159">
        <f>Q151*H151</f>
        <v>0</v>
      </c>
      <c r="S151" s="159">
        <v>0</v>
      </c>
      <c r="T151" s="160">
        <f>S151*H151</f>
        <v>0</v>
      </c>
      <c r="AR151" s="161" t="s">
        <v>123</v>
      </c>
      <c r="AT151" s="161" t="s">
        <v>127</v>
      </c>
      <c r="AU151" s="161" t="s">
        <v>88</v>
      </c>
      <c r="AY151" s="16" t="s">
        <v>124</v>
      </c>
      <c r="BE151" s="162">
        <f>IF(N151="základní",J151,0)</f>
        <v>0</v>
      </c>
      <c r="BF151" s="162">
        <f>IF(N151="snížená",J151,0)</f>
        <v>0</v>
      </c>
      <c r="BG151" s="162">
        <f>IF(N151="zákl. přenesená",J151,0)</f>
        <v>0</v>
      </c>
      <c r="BH151" s="162">
        <f>IF(N151="sníž. přenesená",J151,0)</f>
        <v>0</v>
      </c>
      <c r="BI151" s="162">
        <f>IF(N151="nulová",J151,0)</f>
        <v>0</v>
      </c>
      <c r="BJ151" s="16" t="s">
        <v>86</v>
      </c>
      <c r="BK151" s="162">
        <f>ROUND(I151*H151,2)</f>
        <v>0</v>
      </c>
      <c r="BL151" s="16" t="s">
        <v>123</v>
      </c>
      <c r="BM151" s="161" t="s">
        <v>1192</v>
      </c>
    </row>
    <row r="152" spans="2:65" s="1" customFormat="1" ht="48.75">
      <c r="B152" s="31"/>
      <c r="D152" s="164" t="s">
        <v>337</v>
      </c>
      <c r="F152" s="200" t="s">
        <v>1193</v>
      </c>
      <c r="I152" s="90"/>
      <c r="L152" s="31"/>
      <c r="M152" s="201"/>
      <c r="N152" s="54"/>
      <c r="O152" s="54"/>
      <c r="P152" s="54"/>
      <c r="Q152" s="54"/>
      <c r="R152" s="54"/>
      <c r="S152" s="54"/>
      <c r="T152" s="55"/>
      <c r="AT152" s="16" t="s">
        <v>337</v>
      </c>
      <c r="AU152" s="16" t="s">
        <v>88</v>
      </c>
    </row>
    <row r="153" spans="2:65" s="12" customFormat="1" ht="22.5">
      <c r="B153" s="163"/>
      <c r="D153" s="164" t="s">
        <v>133</v>
      </c>
      <c r="E153" s="165" t="s">
        <v>1</v>
      </c>
      <c r="F153" s="166" t="s">
        <v>1194</v>
      </c>
      <c r="H153" s="165" t="s">
        <v>1</v>
      </c>
      <c r="I153" s="167"/>
      <c r="L153" s="163"/>
      <c r="M153" s="168"/>
      <c r="N153" s="169"/>
      <c r="O153" s="169"/>
      <c r="P153" s="169"/>
      <c r="Q153" s="169"/>
      <c r="R153" s="169"/>
      <c r="S153" s="169"/>
      <c r="T153" s="170"/>
      <c r="AT153" s="165" t="s">
        <v>133</v>
      </c>
      <c r="AU153" s="165" t="s">
        <v>88</v>
      </c>
      <c r="AV153" s="12" t="s">
        <v>86</v>
      </c>
      <c r="AW153" s="12" t="s">
        <v>32</v>
      </c>
      <c r="AX153" s="12" t="s">
        <v>78</v>
      </c>
      <c r="AY153" s="165" t="s">
        <v>124</v>
      </c>
    </row>
    <row r="154" spans="2:65" s="13" customFormat="1">
      <c r="B154" s="171"/>
      <c r="D154" s="164" t="s">
        <v>133</v>
      </c>
      <c r="E154" s="172" t="s">
        <v>1</v>
      </c>
      <c r="F154" s="173" t="s">
        <v>86</v>
      </c>
      <c r="H154" s="174">
        <v>1</v>
      </c>
      <c r="I154" s="175"/>
      <c r="L154" s="171"/>
      <c r="M154" s="176"/>
      <c r="N154" s="177"/>
      <c r="O154" s="177"/>
      <c r="P154" s="177"/>
      <c r="Q154" s="177"/>
      <c r="R154" s="177"/>
      <c r="S154" s="177"/>
      <c r="T154" s="178"/>
      <c r="AT154" s="172" t="s">
        <v>133</v>
      </c>
      <c r="AU154" s="172" t="s">
        <v>88</v>
      </c>
      <c r="AV154" s="13" t="s">
        <v>88</v>
      </c>
      <c r="AW154" s="13" t="s">
        <v>32</v>
      </c>
      <c r="AX154" s="13" t="s">
        <v>78</v>
      </c>
      <c r="AY154" s="172" t="s">
        <v>124</v>
      </c>
    </row>
    <row r="155" spans="2:65" s="14" customFormat="1">
      <c r="B155" s="179"/>
      <c r="D155" s="164" t="s">
        <v>133</v>
      </c>
      <c r="E155" s="180" t="s">
        <v>1</v>
      </c>
      <c r="F155" s="181" t="s">
        <v>136</v>
      </c>
      <c r="H155" s="182">
        <v>1</v>
      </c>
      <c r="I155" s="183"/>
      <c r="L155" s="179"/>
      <c r="M155" s="184"/>
      <c r="N155" s="185"/>
      <c r="O155" s="185"/>
      <c r="P155" s="185"/>
      <c r="Q155" s="185"/>
      <c r="R155" s="185"/>
      <c r="S155" s="185"/>
      <c r="T155" s="186"/>
      <c r="AT155" s="180" t="s">
        <v>133</v>
      </c>
      <c r="AU155" s="180" t="s">
        <v>88</v>
      </c>
      <c r="AV155" s="14" t="s">
        <v>123</v>
      </c>
      <c r="AW155" s="14" t="s">
        <v>32</v>
      </c>
      <c r="AX155" s="14" t="s">
        <v>86</v>
      </c>
      <c r="AY155" s="180" t="s">
        <v>124</v>
      </c>
    </row>
    <row r="156" spans="2:65" s="1" customFormat="1" ht="16.5" customHeight="1">
      <c r="B156" s="149"/>
      <c r="C156" s="150" t="s">
        <v>228</v>
      </c>
      <c r="D156" s="150" t="s">
        <v>127</v>
      </c>
      <c r="E156" s="151" t="s">
        <v>1195</v>
      </c>
      <c r="F156" s="152" t="s">
        <v>1196</v>
      </c>
      <c r="G156" s="153" t="s">
        <v>1054</v>
      </c>
      <c r="H156" s="154">
        <v>1</v>
      </c>
      <c r="I156" s="155"/>
      <c r="J156" s="156">
        <f>ROUND(I156*H156,2)</f>
        <v>0</v>
      </c>
      <c r="K156" s="152" t="s">
        <v>1</v>
      </c>
      <c r="L156" s="31"/>
      <c r="M156" s="157" t="s">
        <v>1</v>
      </c>
      <c r="N156" s="158" t="s">
        <v>43</v>
      </c>
      <c r="O156" s="54"/>
      <c r="P156" s="159">
        <f>O156*H156</f>
        <v>0</v>
      </c>
      <c r="Q156" s="159">
        <v>0</v>
      </c>
      <c r="R156" s="159">
        <f>Q156*H156</f>
        <v>0</v>
      </c>
      <c r="S156" s="159">
        <v>0</v>
      </c>
      <c r="T156" s="160">
        <f>S156*H156</f>
        <v>0</v>
      </c>
      <c r="AR156" s="161" t="s">
        <v>123</v>
      </c>
      <c r="AT156" s="161" t="s">
        <v>127</v>
      </c>
      <c r="AU156" s="161" t="s">
        <v>88</v>
      </c>
      <c r="AY156" s="16" t="s">
        <v>124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6" t="s">
        <v>86</v>
      </c>
      <c r="BK156" s="162">
        <f>ROUND(I156*H156,2)</f>
        <v>0</v>
      </c>
      <c r="BL156" s="16" t="s">
        <v>123</v>
      </c>
      <c r="BM156" s="161" t="s">
        <v>1197</v>
      </c>
    </row>
    <row r="157" spans="2:65" s="1" customFormat="1" ht="68.25">
      <c r="B157" s="31"/>
      <c r="D157" s="164" t="s">
        <v>337</v>
      </c>
      <c r="F157" s="200" t="s">
        <v>1198</v>
      </c>
      <c r="I157" s="90"/>
      <c r="L157" s="31"/>
      <c r="M157" s="201"/>
      <c r="N157" s="54"/>
      <c r="O157" s="54"/>
      <c r="P157" s="54"/>
      <c r="Q157" s="54"/>
      <c r="R157" s="54"/>
      <c r="S157" s="54"/>
      <c r="T157" s="55"/>
      <c r="AT157" s="16" t="s">
        <v>337</v>
      </c>
      <c r="AU157" s="16" t="s">
        <v>88</v>
      </c>
    </row>
    <row r="158" spans="2:65" s="12" customFormat="1">
      <c r="B158" s="163"/>
      <c r="D158" s="164" t="s">
        <v>133</v>
      </c>
      <c r="E158" s="165" t="s">
        <v>1</v>
      </c>
      <c r="F158" s="166" t="s">
        <v>1199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133</v>
      </c>
      <c r="AU158" s="165" t="s">
        <v>88</v>
      </c>
      <c r="AV158" s="12" t="s">
        <v>86</v>
      </c>
      <c r="AW158" s="12" t="s">
        <v>32</v>
      </c>
      <c r="AX158" s="12" t="s">
        <v>78</v>
      </c>
      <c r="AY158" s="165" t="s">
        <v>124</v>
      </c>
    </row>
    <row r="159" spans="2:65" s="13" customFormat="1">
      <c r="B159" s="171"/>
      <c r="D159" s="164" t="s">
        <v>133</v>
      </c>
      <c r="E159" s="172" t="s">
        <v>1</v>
      </c>
      <c r="F159" s="173" t="s">
        <v>86</v>
      </c>
      <c r="H159" s="174">
        <v>1</v>
      </c>
      <c r="I159" s="175"/>
      <c r="L159" s="171"/>
      <c r="M159" s="176"/>
      <c r="N159" s="177"/>
      <c r="O159" s="177"/>
      <c r="P159" s="177"/>
      <c r="Q159" s="177"/>
      <c r="R159" s="177"/>
      <c r="S159" s="177"/>
      <c r="T159" s="178"/>
      <c r="AT159" s="172" t="s">
        <v>133</v>
      </c>
      <c r="AU159" s="172" t="s">
        <v>88</v>
      </c>
      <c r="AV159" s="13" t="s">
        <v>88</v>
      </c>
      <c r="AW159" s="13" t="s">
        <v>32</v>
      </c>
      <c r="AX159" s="13" t="s">
        <v>78</v>
      </c>
      <c r="AY159" s="172" t="s">
        <v>124</v>
      </c>
    </row>
    <row r="160" spans="2:65" s="14" customFormat="1">
      <c r="B160" s="179"/>
      <c r="D160" s="164" t="s">
        <v>133</v>
      </c>
      <c r="E160" s="180" t="s">
        <v>1</v>
      </c>
      <c r="F160" s="181" t="s">
        <v>136</v>
      </c>
      <c r="H160" s="182">
        <v>1</v>
      </c>
      <c r="I160" s="183"/>
      <c r="L160" s="179"/>
      <c r="M160" s="184"/>
      <c r="N160" s="185"/>
      <c r="O160" s="185"/>
      <c r="P160" s="185"/>
      <c r="Q160" s="185"/>
      <c r="R160" s="185"/>
      <c r="S160" s="185"/>
      <c r="T160" s="186"/>
      <c r="AT160" s="180" t="s">
        <v>133</v>
      </c>
      <c r="AU160" s="180" t="s">
        <v>88</v>
      </c>
      <c r="AV160" s="14" t="s">
        <v>123</v>
      </c>
      <c r="AW160" s="14" t="s">
        <v>32</v>
      </c>
      <c r="AX160" s="14" t="s">
        <v>86</v>
      </c>
      <c r="AY160" s="180" t="s">
        <v>124</v>
      </c>
    </row>
    <row r="161" spans="2:65" s="1" customFormat="1" ht="16.5" customHeight="1">
      <c r="B161" s="149"/>
      <c r="C161" s="150" t="s">
        <v>239</v>
      </c>
      <c r="D161" s="150" t="s">
        <v>127</v>
      </c>
      <c r="E161" s="151" t="s">
        <v>1200</v>
      </c>
      <c r="F161" s="152" t="s">
        <v>1201</v>
      </c>
      <c r="G161" s="153" t="s">
        <v>1054</v>
      </c>
      <c r="H161" s="154">
        <v>1</v>
      </c>
      <c r="I161" s="155"/>
      <c r="J161" s="156">
        <f>ROUND(I161*H161,2)</f>
        <v>0</v>
      </c>
      <c r="K161" s="152" t="s">
        <v>243</v>
      </c>
      <c r="L161" s="31"/>
      <c r="M161" s="157" t="s">
        <v>1</v>
      </c>
      <c r="N161" s="158" t="s">
        <v>43</v>
      </c>
      <c r="O161" s="54"/>
      <c r="P161" s="159">
        <f>O161*H161</f>
        <v>0</v>
      </c>
      <c r="Q161" s="159">
        <v>0</v>
      </c>
      <c r="R161" s="159">
        <f>Q161*H161</f>
        <v>0</v>
      </c>
      <c r="S161" s="159">
        <v>0</v>
      </c>
      <c r="T161" s="160">
        <f>S161*H161</f>
        <v>0</v>
      </c>
      <c r="AR161" s="161" t="s">
        <v>1161</v>
      </c>
      <c r="AT161" s="161" t="s">
        <v>127</v>
      </c>
      <c r="AU161" s="161" t="s">
        <v>88</v>
      </c>
      <c r="AY161" s="16" t="s">
        <v>124</v>
      </c>
      <c r="BE161" s="162">
        <f>IF(N161="základní",J161,0)</f>
        <v>0</v>
      </c>
      <c r="BF161" s="162">
        <f>IF(N161="snížená",J161,0)</f>
        <v>0</v>
      </c>
      <c r="BG161" s="162">
        <f>IF(N161="zákl. přenesená",J161,0)</f>
        <v>0</v>
      </c>
      <c r="BH161" s="162">
        <f>IF(N161="sníž. přenesená",J161,0)</f>
        <v>0</v>
      </c>
      <c r="BI161" s="162">
        <f>IF(N161="nulová",J161,0)</f>
        <v>0</v>
      </c>
      <c r="BJ161" s="16" t="s">
        <v>86</v>
      </c>
      <c r="BK161" s="162">
        <f>ROUND(I161*H161,2)</f>
        <v>0</v>
      </c>
      <c r="BL161" s="16" t="s">
        <v>1161</v>
      </c>
      <c r="BM161" s="161" t="s">
        <v>1202</v>
      </c>
    </row>
    <row r="162" spans="2:65" s="1" customFormat="1" ht="117">
      <c r="B162" s="31"/>
      <c r="D162" s="164" t="s">
        <v>337</v>
      </c>
      <c r="F162" s="200" t="s">
        <v>1203</v>
      </c>
      <c r="I162" s="90"/>
      <c r="L162" s="31"/>
      <c r="M162" s="201"/>
      <c r="N162" s="54"/>
      <c r="O162" s="54"/>
      <c r="P162" s="54"/>
      <c r="Q162" s="54"/>
      <c r="R162" s="54"/>
      <c r="S162" s="54"/>
      <c r="T162" s="55"/>
      <c r="AT162" s="16" t="s">
        <v>337</v>
      </c>
      <c r="AU162" s="16" t="s">
        <v>88</v>
      </c>
    </row>
    <row r="163" spans="2:65" s="12" customFormat="1" ht="22.5">
      <c r="B163" s="163"/>
      <c r="D163" s="164" t="s">
        <v>133</v>
      </c>
      <c r="E163" s="165" t="s">
        <v>1</v>
      </c>
      <c r="F163" s="166" t="s">
        <v>1204</v>
      </c>
      <c r="H163" s="165" t="s">
        <v>1</v>
      </c>
      <c r="I163" s="167"/>
      <c r="L163" s="163"/>
      <c r="M163" s="168"/>
      <c r="N163" s="169"/>
      <c r="O163" s="169"/>
      <c r="P163" s="169"/>
      <c r="Q163" s="169"/>
      <c r="R163" s="169"/>
      <c r="S163" s="169"/>
      <c r="T163" s="170"/>
      <c r="AT163" s="165" t="s">
        <v>133</v>
      </c>
      <c r="AU163" s="165" t="s">
        <v>88</v>
      </c>
      <c r="AV163" s="12" t="s">
        <v>86</v>
      </c>
      <c r="AW163" s="12" t="s">
        <v>32</v>
      </c>
      <c r="AX163" s="12" t="s">
        <v>78</v>
      </c>
      <c r="AY163" s="165" t="s">
        <v>124</v>
      </c>
    </row>
    <row r="164" spans="2:65" s="13" customFormat="1">
      <c r="B164" s="171"/>
      <c r="D164" s="164" t="s">
        <v>133</v>
      </c>
      <c r="E164" s="172" t="s">
        <v>1</v>
      </c>
      <c r="F164" s="173" t="s">
        <v>86</v>
      </c>
      <c r="H164" s="174">
        <v>1</v>
      </c>
      <c r="I164" s="175"/>
      <c r="L164" s="171"/>
      <c r="M164" s="176"/>
      <c r="N164" s="177"/>
      <c r="O164" s="177"/>
      <c r="P164" s="177"/>
      <c r="Q164" s="177"/>
      <c r="R164" s="177"/>
      <c r="S164" s="177"/>
      <c r="T164" s="178"/>
      <c r="AT164" s="172" t="s">
        <v>133</v>
      </c>
      <c r="AU164" s="172" t="s">
        <v>88</v>
      </c>
      <c r="AV164" s="13" t="s">
        <v>88</v>
      </c>
      <c r="AW164" s="13" t="s">
        <v>32</v>
      </c>
      <c r="AX164" s="13" t="s">
        <v>78</v>
      </c>
      <c r="AY164" s="172" t="s">
        <v>124</v>
      </c>
    </row>
    <row r="165" spans="2:65" s="14" customFormat="1">
      <c r="B165" s="179"/>
      <c r="D165" s="164" t="s">
        <v>133</v>
      </c>
      <c r="E165" s="180" t="s">
        <v>1</v>
      </c>
      <c r="F165" s="181" t="s">
        <v>136</v>
      </c>
      <c r="H165" s="182">
        <v>1</v>
      </c>
      <c r="I165" s="183"/>
      <c r="L165" s="179"/>
      <c r="M165" s="184"/>
      <c r="N165" s="185"/>
      <c r="O165" s="185"/>
      <c r="P165" s="185"/>
      <c r="Q165" s="185"/>
      <c r="R165" s="185"/>
      <c r="S165" s="185"/>
      <c r="T165" s="186"/>
      <c r="AT165" s="180" t="s">
        <v>133</v>
      </c>
      <c r="AU165" s="180" t="s">
        <v>88</v>
      </c>
      <c r="AV165" s="14" t="s">
        <v>123</v>
      </c>
      <c r="AW165" s="14" t="s">
        <v>32</v>
      </c>
      <c r="AX165" s="14" t="s">
        <v>86</v>
      </c>
      <c r="AY165" s="180" t="s">
        <v>124</v>
      </c>
    </row>
    <row r="166" spans="2:65" s="1" customFormat="1" ht="24" customHeight="1">
      <c r="B166" s="149"/>
      <c r="C166" s="150" t="s">
        <v>247</v>
      </c>
      <c r="D166" s="150" t="s">
        <v>127</v>
      </c>
      <c r="E166" s="151" t="s">
        <v>1205</v>
      </c>
      <c r="F166" s="152" t="s">
        <v>1206</v>
      </c>
      <c r="G166" s="153" t="s">
        <v>1054</v>
      </c>
      <c r="H166" s="154">
        <v>1</v>
      </c>
      <c r="I166" s="155"/>
      <c r="J166" s="156">
        <f>ROUND(I166*H166,2)</f>
        <v>0</v>
      </c>
      <c r="K166" s="152" t="s">
        <v>1</v>
      </c>
      <c r="L166" s="31"/>
      <c r="M166" s="157" t="s">
        <v>1</v>
      </c>
      <c r="N166" s="158" t="s">
        <v>43</v>
      </c>
      <c r="O166" s="54"/>
      <c r="P166" s="159">
        <f>O166*H166</f>
        <v>0</v>
      </c>
      <c r="Q166" s="159">
        <v>0</v>
      </c>
      <c r="R166" s="159">
        <f>Q166*H166</f>
        <v>0</v>
      </c>
      <c r="S166" s="159">
        <v>0</v>
      </c>
      <c r="T166" s="160">
        <f>S166*H166</f>
        <v>0</v>
      </c>
      <c r="AR166" s="161" t="s">
        <v>1161</v>
      </c>
      <c r="AT166" s="161" t="s">
        <v>127</v>
      </c>
      <c r="AU166" s="161" t="s">
        <v>88</v>
      </c>
      <c r="AY166" s="16" t="s">
        <v>124</v>
      </c>
      <c r="BE166" s="162">
        <f>IF(N166="základní",J166,0)</f>
        <v>0</v>
      </c>
      <c r="BF166" s="162">
        <f>IF(N166="snížená",J166,0)</f>
        <v>0</v>
      </c>
      <c r="BG166" s="162">
        <f>IF(N166="zákl. přenesená",J166,0)</f>
        <v>0</v>
      </c>
      <c r="BH166" s="162">
        <f>IF(N166="sníž. přenesená",J166,0)</f>
        <v>0</v>
      </c>
      <c r="BI166" s="162">
        <f>IF(N166="nulová",J166,0)</f>
        <v>0</v>
      </c>
      <c r="BJ166" s="16" t="s">
        <v>86</v>
      </c>
      <c r="BK166" s="162">
        <f>ROUND(I166*H166,2)</f>
        <v>0</v>
      </c>
      <c r="BL166" s="16" t="s">
        <v>1161</v>
      </c>
      <c r="BM166" s="161" t="s">
        <v>1207</v>
      </c>
    </row>
    <row r="167" spans="2:65" s="1" customFormat="1" ht="39">
      <c r="B167" s="31"/>
      <c r="D167" s="164" t="s">
        <v>337</v>
      </c>
      <c r="F167" s="200" t="s">
        <v>1208</v>
      </c>
      <c r="I167" s="90"/>
      <c r="L167" s="31"/>
      <c r="M167" s="201"/>
      <c r="N167" s="54"/>
      <c r="O167" s="54"/>
      <c r="P167" s="54"/>
      <c r="Q167" s="54"/>
      <c r="R167" s="54"/>
      <c r="S167" s="54"/>
      <c r="T167" s="55"/>
      <c r="AT167" s="16" t="s">
        <v>337</v>
      </c>
      <c r="AU167" s="16" t="s">
        <v>88</v>
      </c>
    </row>
    <row r="168" spans="2:65" s="12" customFormat="1" ht="22.5">
      <c r="B168" s="163"/>
      <c r="D168" s="164" t="s">
        <v>133</v>
      </c>
      <c r="E168" s="165" t="s">
        <v>1</v>
      </c>
      <c r="F168" s="166" t="s">
        <v>1209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133</v>
      </c>
      <c r="AU168" s="165" t="s">
        <v>88</v>
      </c>
      <c r="AV168" s="12" t="s">
        <v>86</v>
      </c>
      <c r="AW168" s="12" t="s">
        <v>32</v>
      </c>
      <c r="AX168" s="12" t="s">
        <v>78</v>
      </c>
      <c r="AY168" s="165" t="s">
        <v>124</v>
      </c>
    </row>
    <row r="169" spans="2:65" s="13" customFormat="1">
      <c r="B169" s="171"/>
      <c r="D169" s="164" t="s">
        <v>133</v>
      </c>
      <c r="E169" s="172" t="s">
        <v>1</v>
      </c>
      <c r="F169" s="173" t="s">
        <v>86</v>
      </c>
      <c r="H169" s="174">
        <v>1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133</v>
      </c>
      <c r="AU169" s="172" t="s">
        <v>88</v>
      </c>
      <c r="AV169" s="13" t="s">
        <v>88</v>
      </c>
      <c r="AW169" s="13" t="s">
        <v>32</v>
      </c>
      <c r="AX169" s="13" t="s">
        <v>78</v>
      </c>
      <c r="AY169" s="172" t="s">
        <v>124</v>
      </c>
    </row>
    <row r="170" spans="2:65" s="14" customFormat="1">
      <c r="B170" s="179"/>
      <c r="D170" s="164" t="s">
        <v>133</v>
      </c>
      <c r="E170" s="180" t="s">
        <v>1</v>
      </c>
      <c r="F170" s="181" t="s">
        <v>136</v>
      </c>
      <c r="H170" s="182">
        <v>1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133</v>
      </c>
      <c r="AU170" s="180" t="s">
        <v>88</v>
      </c>
      <c r="AV170" s="14" t="s">
        <v>123</v>
      </c>
      <c r="AW170" s="14" t="s">
        <v>32</v>
      </c>
      <c r="AX170" s="14" t="s">
        <v>86</v>
      </c>
      <c r="AY170" s="180" t="s">
        <v>124</v>
      </c>
    </row>
    <row r="171" spans="2:65" s="1" customFormat="1" ht="16.5" customHeight="1">
      <c r="B171" s="149"/>
      <c r="C171" s="150" t="s">
        <v>171</v>
      </c>
      <c r="D171" s="150" t="s">
        <v>127</v>
      </c>
      <c r="E171" s="151" t="s">
        <v>1210</v>
      </c>
      <c r="F171" s="152" t="s">
        <v>1211</v>
      </c>
      <c r="G171" s="153" t="s">
        <v>1054</v>
      </c>
      <c r="H171" s="154">
        <v>1</v>
      </c>
      <c r="I171" s="155"/>
      <c r="J171" s="156">
        <f>ROUND(I171*H171,2)</f>
        <v>0</v>
      </c>
      <c r="K171" s="152" t="s">
        <v>243</v>
      </c>
      <c r="L171" s="31"/>
      <c r="M171" s="157" t="s">
        <v>1</v>
      </c>
      <c r="N171" s="158" t="s">
        <v>43</v>
      </c>
      <c r="O171" s="54"/>
      <c r="P171" s="159">
        <f>O171*H171</f>
        <v>0</v>
      </c>
      <c r="Q171" s="159">
        <v>9.9000000000000008E-3</v>
      </c>
      <c r="R171" s="159">
        <f>Q171*H171</f>
        <v>9.9000000000000008E-3</v>
      </c>
      <c r="S171" s="159">
        <v>0</v>
      </c>
      <c r="T171" s="160">
        <f>S171*H171</f>
        <v>0</v>
      </c>
      <c r="AR171" s="161" t="s">
        <v>123</v>
      </c>
      <c r="AT171" s="161" t="s">
        <v>127</v>
      </c>
      <c r="AU171" s="161" t="s">
        <v>88</v>
      </c>
      <c r="AY171" s="16" t="s">
        <v>124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86</v>
      </c>
      <c r="BK171" s="162">
        <f>ROUND(I171*H171,2)</f>
        <v>0</v>
      </c>
      <c r="BL171" s="16" t="s">
        <v>123</v>
      </c>
      <c r="BM171" s="161" t="s">
        <v>1212</v>
      </c>
    </row>
    <row r="172" spans="2:65" s="1" customFormat="1" ht="68.25">
      <c r="B172" s="31"/>
      <c r="D172" s="164" t="s">
        <v>337</v>
      </c>
      <c r="F172" s="200" t="s">
        <v>1213</v>
      </c>
      <c r="I172" s="90"/>
      <c r="L172" s="31"/>
      <c r="M172" s="201"/>
      <c r="N172" s="54"/>
      <c r="O172" s="54"/>
      <c r="P172" s="54"/>
      <c r="Q172" s="54"/>
      <c r="R172" s="54"/>
      <c r="S172" s="54"/>
      <c r="T172" s="55"/>
      <c r="AT172" s="16" t="s">
        <v>337</v>
      </c>
      <c r="AU172" s="16" t="s">
        <v>88</v>
      </c>
    </row>
    <row r="173" spans="2:65" s="12" customFormat="1" ht="22.5">
      <c r="B173" s="163"/>
      <c r="D173" s="164" t="s">
        <v>133</v>
      </c>
      <c r="E173" s="165" t="s">
        <v>1</v>
      </c>
      <c r="F173" s="166" t="s">
        <v>1214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133</v>
      </c>
      <c r="AU173" s="165" t="s">
        <v>88</v>
      </c>
      <c r="AV173" s="12" t="s">
        <v>86</v>
      </c>
      <c r="AW173" s="12" t="s">
        <v>32</v>
      </c>
      <c r="AX173" s="12" t="s">
        <v>78</v>
      </c>
      <c r="AY173" s="165" t="s">
        <v>124</v>
      </c>
    </row>
    <row r="174" spans="2:65" s="13" customFormat="1">
      <c r="B174" s="171"/>
      <c r="D174" s="164" t="s">
        <v>133</v>
      </c>
      <c r="E174" s="172" t="s">
        <v>1</v>
      </c>
      <c r="F174" s="173" t="s">
        <v>86</v>
      </c>
      <c r="H174" s="174">
        <v>1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133</v>
      </c>
      <c r="AU174" s="172" t="s">
        <v>88</v>
      </c>
      <c r="AV174" s="13" t="s">
        <v>88</v>
      </c>
      <c r="AW174" s="13" t="s">
        <v>32</v>
      </c>
      <c r="AX174" s="13" t="s">
        <v>78</v>
      </c>
      <c r="AY174" s="172" t="s">
        <v>124</v>
      </c>
    </row>
    <row r="175" spans="2:65" s="14" customFormat="1">
      <c r="B175" s="179"/>
      <c r="D175" s="164" t="s">
        <v>133</v>
      </c>
      <c r="E175" s="180" t="s">
        <v>1</v>
      </c>
      <c r="F175" s="181" t="s">
        <v>136</v>
      </c>
      <c r="H175" s="182">
        <v>1</v>
      </c>
      <c r="I175" s="183"/>
      <c r="L175" s="179"/>
      <c r="M175" s="187"/>
      <c r="N175" s="188"/>
      <c r="O175" s="188"/>
      <c r="P175" s="188"/>
      <c r="Q175" s="188"/>
      <c r="R175" s="188"/>
      <c r="S175" s="188"/>
      <c r="T175" s="189"/>
      <c r="AT175" s="180" t="s">
        <v>133</v>
      </c>
      <c r="AU175" s="180" t="s">
        <v>88</v>
      </c>
      <c r="AV175" s="14" t="s">
        <v>123</v>
      </c>
      <c r="AW175" s="14" t="s">
        <v>32</v>
      </c>
      <c r="AX175" s="14" t="s">
        <v>86</v>
      </c>
      <c r="AY175" s="180" t="s">
        <v>124</v>
      </c>
    </row>
    <row r="176" spans="2:65" s="1" customFormat="1" ht="6.95" customHeight="1">
      <c r="B176" s="43"/>
      <c r="C176" s="44"/>
      <c r="D176" s="44"/>
      <c r="E176" s="44"/>
      <c r="F176" s="44"/>
      <c r="G176" s="44"/>
      <c r="H176" s="44"/>
      <c r="I176" s="111"/>
      <c r="J176" s="44"/>
      <c r="K176" s="44"/>
      <c r="L176" s="31"/>
    </row>
  </sheetData>
  <autoFilter ref="C117:K175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DIO - Dopravně inženýrské...</vt:lpstr>
      <vt:lpstr>SO 11.01 - Tramvajový svr...</vt:lpstr>
      <vt:lpstr>SO 18.01 - Chodníky a cyk...</vt:lpstr>
      <vt:lpstr>VRN - Vedlejší rozpočtové...</vt:lpstr>
      <vt:lpstr>'DIO - Dopravně inženýrské...'!Názvy_tisku</vt:lpstr>
      <vt:lpstr>'Rekapitulace stavby'!Názvy_tisku</vt:lpstr>
      <vt:lpstr>'SO 11.01 - Tramvajový svr...'!Názvy_tisku</vt:lpstr>
      <vt:lpstr>'SO 18.01 - Chodníky a cyk...'!Názvy_tisku</vt:lpstr>
      <vt:lpstr>'VRN - Vedlejší rozpočtové...'!Názvy_tisku</vt:lpstr>
      <vt:lpstr>'DIO - Dopravně inženýrské...'!Oblast_tisku</vt:lpstr>
      <vt:lpstr>'Rekapitulace stavby'!Oblast_tisku</vt:lpstr>
      <vt:lpstr>'SO 11.01 - Tramvajový svr...'!Oblast_tisku</vt:lpstr>
      <vt:lpstr>'SO 18.01 - Chodníky a cyk...'!Oblast_tisku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Šprincl David</dc:creator>
  <cp:lastModifiedBy>Kolarčíková Eva, Ing.</cp:lastModifiedBy>
  <dcterms:created xsi:type="dcterms:W3CDTF">2019-03-14T11:17:24Z</dcterms:created>
  <dcterms:modified xsi:type="dcterms:W3CDTF">2019-03-28T07:09:00Z</dcterms:modified>
</cp:coreProperties>
</file>